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Override PartName="/xl/comments29.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comments27.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comments25.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1.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xl/comments3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xl/comments28.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Override PartName="/xl/comments26.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20" windowWidth="29040" windowHeight="15840" activeTab="4"/>
  </bookViews>
  <sheets>
    <sheet name="Pokyny pro vyplnění" sheetId="11" r:id="rId1"/>
    <sheet name="Stavba" sheetId="1" r:id="rId2"/>
    <sheet name="VzorPolozky" sheetId="10" state="hidden" r:id="rId3"/>
    <sheet name="00 01 Naklady" sheetId="12" r:id="rId4"/>
    <sheet name="01 2 Pol" sheetId="13" r:id="rId5"/>
    <sheet name="01 3 Pol" sheetId="14" r:id="rId6"/>
    <sheet name="01 4 Pol" sheetId="15" r:id="rId7"/>
    <sheet name="01 91 Pol" sheetId="16" r:id="rId8"/>
    <sheet name="01 92 Pol" sheetId="17" r:id="rId9"/>
    <sheet name="01 93 Pol" sheetId="18" r:id="rId10"/>
    <sheet name="01 94 Pol" sheetId="19" r:id="rId11"/>
    <sheet name="01 95 Pol" sheetId="20" r:id="rId12"/>
    <sheet name="01 96 Pol" sheetId="21" r:id="rId13"/>
    <sheet name="01 97 Pol" sheetId="22" r:id="rId14"/>
    <sheet name="02 01 Pol" sheetId="23" r:id="rId15"/>
    <sheet name="02 02 Pol" sheetId="24" r:id="rId16"/>
    <sheet name="02 03 Pol" sheetId="25" r:id="rId17"/>
    <sheet name="02 04 Pol" sheetId="26" r:id="rId18"/>
    <sheet name="02 05 Pol" sheetId="27" r:id="rId19"/>
    <sheet name="03 01 Pol" sheetId="28" r:id="rId20"/>
    <sheet name="03 02 Pol" sheetId="29" r:id="rId21"/>
    <sheet name="03 03 Pol" sheetId="30" r:id="rId22"/>
    <sheet name="03 04 Pol" sheetId="31" r:id="rId23"/>
    <sheet name="03 05 Pol" sheetId="32" r:id="rId24"/>
    <sheet name="03 06 Pol" sheetId="33" r:id="rId25"/>
    <sheet name="04 01 Pol" sheetId="34" r:id="rId26"/>
    <sheet name="04 02 Pol" sheetId="35" r:id="rId27"/>
    <sheet name="04 03 Pol" sheetId="36" r:id="rId28"/>
    <sheet name="05 D.1.4.(1+2).c.1 Pol" sheetId="37" r:id="rId29"/>
    <sheet name="05 D.1.4.2.c.2 Pol" sheetId="38" r:id="rId30"/>
    <sheet name="05 D.1.4.3.c.1 Pol" sheetId="39" r:id="rId31"/>
    <sheet name="05 D.1.4.4.c.1 Pol" sheetId="40" r:id="rId32"/>
    <sheet name="05 D.1.4.6.c.1 Pol" sheetId="41" r:id="rId33"/>
  </sheets>
  <externalReferences>
    <externalReference r:id="rId34"/>
  </externalReferences>
  <definedNames>
    <definedName name="CelkemDPHVypocet" localSheetId="1">Stavba!$H$77</definedName>
    <definedName name="CenaCelkem">Stavba!$G$29</definedName>
    <definedName name="CenaCelkemBezDPH">Stavba!$G$28</definedName>
    <definedName name="CenaCelkemVypocet" localSheetId="1">Stavba!$I$77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 Naklady'!$1:$7</definedName>
    <definedName name="_xlnm.Print_Titles" localSheetId="4">'01 2 Pol'!$1:$7</definedName>
    <definedName name="_xlnm.Print_Titles" localSheetId="5">'01 3 Pol'!$1:$7</definedName>
    <definedName name="_xlnm.Print_Titles" localSheetId="6">'01 4 Pol'!$1:$7</definedName>
    <definedName name="_xlnm.Print_Titles" localSheetId="7">'01 91 Pol'!$1:$7</definedName>
    <definedName name="_xlnm.Print_Titles" localSheetId="8">'01 92 Pol'!$1:$7</definedName>
    <definedName name="_xlnm.Print_Titles" localSheetId="9">'01 93 Pol'!$1:$7</definedName>
    <definedName name="_xlnm.Print_Titles" localSheetId="10">'01 94 Pol'!$1:$7</definedName>
    <definedName name="_xlnm.Print_Titles" localSheetId="11">'01 95 Pol'!$1:$7</definedName>
    <definedName name="_xlnm.Print_Titles" localSheetId="12">'01 96 Pol'!$1:$7</definedName>
    <definedName name="_xlnm.Print_Titles" localSheetId="13">'01 97 Pol'!$1:$7</definedName>
    <definedName name="_xlnm.Print_Titles" localSheetId="14">'02 01 Pol'!$1:$7</definedName>
    <definedName name="_xlnm.Print_Titles" localSheetId="15">'02 02 Pol'!$1:$7</definedName>
    <definedName name="_xlnm.Print_Titles" localSheetId="16">'02 03 Pol'!$1:$7</definedName>
    <definedName name="_xlnm.Print_Titles" localSheetId="17">'02 04 Pol'!$1:$7</definedName>
    <definedName name="_xlnm.Print_Titles" localSheetId="18">'02 05 Pol'!$1:$7</definedName>
    <definedName name="_xlnm.Print_Titles" localSheetId="19">'03 01 Pol'!$1:$7</definedName>
    <definedName name="_xlnm.Print_Titles" localSheetId="20">'03 02 Pol'!$1:$7</definedName>
    <definedName name="_xlnm.Print_Titles" localSheetId="21">'03 03 Pol'!$1:$7</definedName>
    <definedName name="_xlnm.Print_Titles" localSheetId="22">'03 04 Pol'!$1:$7</definedName>
    <definedName name="_xlnm.Print_Titles" localSheetId="23">'03 05 Pol'!$1:$7</definedName>
    <definedName name="_xlnm.Print_Titles" localSheetId="24">'03 06 Pol'!$1:$7</definedName>
    <definedName name="_xlnm.Print_Titles" localSheetId="25">'04 01 Pol'!$1:$7</definedName>
    <definedName name="_xlnm.Print_Titles" localSheetId="26">'04 02 Pol'!$1:$7</definedName>
    <definedName name="_xlnm.Print_Titles" localSheetId="27">'04 03 Pol'!$1:$7</definedName>
    <definedName name="_xlnm.Print_Titles" localSheetId="28">'05 D.1.4.(1+2).c.1 Pol'!$1:$7</definedName>
    <definedName name="_xlnm.Print_Titles" localSheetId="29">'05 D.1.4.2.c.2 Pol'!$1:$7</definedName>
    <definedName name="_xlnm.Print_Titles" localSheetId="30">'05 D.1.4.3.c.1 Pol'!$1:$7</definedName>
    <definedName name="_xlnm.Print_Titles" localSheetId="31">'05 D.1.4.4.c.1 Pol'!$1:$7</definedName>
    <definedName name="_xlnm.Print_Titles" localSheetId="32">'05 D.1.4.6.c.1 Pol'!$1:$7</definedName>
    <definedName name="oadresa">Stavba!$D$6</definedName>
    <definedName name="Objednatel" localSheetId="1">Stavba!$D$5</definedName>
    <definedName name="Objekt" localSheetId="1">Stavba!$B$38</definedName>
    <definedName name="_xlnm.Print_Area" localSheetId="3">'00 01 Naklady'!$A$1:$X$45</definedName>
    <definedName name="_xlnm.Print_Area" localSheetId="4">'01 2 Pol'!$A$1:$X$750</definedName>
    <definedName name="_xlnm.Print_Area" localSheetId="5">'01 3 Pol'!$A$1:$X$76</definedName>
    <definedName name="_xlnm.Print_Area" localSheetId="6">'01 4 Pol'!$A$1:$X$123</definedName>
    <definedName name="_xlnm.Print_Area" localSheetId="7">'01 91 Pol'!$A$1:$X$106</definedName>
    <definedName name="_xlnm.Print_Area" localSheetId="8">'01 92 Pol'!$A$1:$X$54</definedName>
    <definedName name="_xlnm.Print_Area" localSheetId="9">'01 93 Pol'!$A$1:$X$48</definedName>
    <definedName name="_xlnm.Print_Area" localSheetId="10">'01 94 Pol'!$A$1:$X$37</definedName>
    <definedName name="_xlnm.Print_Area" localSheetId="11">'01 95 Pol'!$A$1:$X$65</definedName>
    <definedName name="_xlnm.Print_Area" localSheetId="12">'01 96 Pol'!$A$1:$X$52</definedName>
    <definedName name="_xlnm.Print_Area" localSheetId="13">'01 97 Pol'!$A$1:$X$29</definedName>
    <definedName name="_xlnm.Print_Area" localSheetId="14">'02 01 Pol'!$A$1:$X$303</definedName>
    <definedName name="_xlnm.Print_Area" localSheetId="15">'02 02 Pol'!$A$1:$X$138</definedName>
    <definedName name="_xlnm.Print_Area" localSheetId="16">'02 03 Pol'!$A$1:$X$121</definedName>
    <definedName name="_xlnm.Print_Area" localSheetId="17">'02 04 Pol'!$A$1:$X$119</definedName>
    <definedName name="_xlnm.Print_Area" localSheetId="18">'02 05 Pol'!$A$1:$X$15</definedName>
    <definedName name="_xlnm.Print_Area" localSheetId="19">'03 01 Pol'!$A$1:$X$428</definedName>
    <definedName name="_xlnm.Print_Area" localSheetId="20">'03 02 Pol'!$A$1:$X$276</definedName>
    <definedName name="_xlnm.Print_Area" localSheetId="21">'03 03 Pol'!$A$1:$X$280</definedName>
    <definedName name="_xlnm.Print_Area" localSheetId="22">'03 04 Pol'!$A$1:$X$119</definedName>
    <definedName name="_xlnm.Print_Area" localSheetId="23">'03 05 Pol'!$A$1:$X$35</definedName>
    <definedName name="_xlnm.Print_Area" localSheetId="24">'03 06 Pol'!$A$1:$X$46</definedName>
    <definedName name="_xlnm.Print_Area" localSheetId="25">'04 01 Pol'!$A$1:$X$99</definedName>
    <definedName name="_xlnm.Print_Area" localSheetId="26">'04 02 Pol'!$A$1:$X$58</definedName>
    <definedName name="_xlnm.Print_Area" localSheetId="27">'04 03 Pol'!$A$1:$X$71</definedName>
    <definedName name="_xlnm.Print_Area" localSheetId="28">'05 D.1.4.(1+2).c.1 Pol'!$A$1:$X$341</definedName>
    <definedName name="_xlnm.Print_Area" localSheetId="29">'05 D.1.4.2.c.2 Pol'!$A$1:$X$175</definedName>
    <definedName name="_xlnm.Print_Area" localSheetId="30">'05 D.1.4.3.c.1 Pol'!$A$1:$X$428</definedName>
    <definedName name="_xlnm.Print_Area" localSheetId="31">'05 D.1.4.4.c.1 Pol'!$A$1:$X$252</definedName>
    <definedName name="_xlnm.Print_Area" localSheetId="32">'05 D.1.4.6.c.1 Pol'!$A$1:$X$49</definedName>
    <definedName name="_xlnm.Print_Area" localSheetId="1">Stavba!$A$1:$J$286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Stavba!$F$77</definedName>
    <definedName name="ZakladDPHZakl">Stavba!$G$25</definedName>
    <definedName name="ZakladDPHZaklVypocet" localSheetId="1">Stavba!$G$77</definedName>
    <definedName name="ZaObjednatele">Stavba!$G$34</definedName>
    <definedName name="Zaokrouhleni">Stavba!$G$27</definedName>
    <definedName name="ZaZhotovitele">Stavba!$D$34</definedName>
    <definedName name="Zhotovitel">Stavba!$D$11:$G$11</definedName>
  </definedNames>
  <calcPr calcId="125725" iterateCount="1"/>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85" i="1"/>
  <c r="I20" s="1"/>
  <c r="I284"/>
  <c r="I283"/>
  <c r="I282"/>
  <c r="I281"/>
  <c r="I280"/>
  <c r="I278"/>
  <c r="I277"/>
  <c r="I276"/>
  <c r="I275"/>
  <c r="I274"/>
  <c r="I273"/>
  <c r="I272"/>
  <c r="I271"/>
  <c r="I270"/>
  <c r="I269"/>
  <c r="I268"/>
  <c r="I267"/>
  <c r="I266"/>
  <c r="I265"/>
  <c r="I264"/>
  <c r="I263"/>
  <c r="I262"/>
  <c r="I261"/>
  <c r="I260"/>
  <c r="I259"/>
  <c r="I258"/>
  <c r="I257"/>
  <c r="I256"/>
  <c r="I255"/>
  <c r="I254"/>
  <c r="I253"/>
  <c r="I252"/>
  <c r="I251"/>
  <c r="I250"/>
  <c r="I249"/>
  <c r="I17" s="1"/>
  <c r="I248"/>
  <c r="I247"/>
  <c r="I246"/>
  <c r="I245"/>
  <c r="I244"/>
  <c r="I243"/>
  <c r="I242"/>
  <c r="I241"/>
  <c r="I240"/>
  <c r="I239"/>
  <c r="I238"/>
  <c r="I237"/>
  <c r="I236"/>
  <c r="I235"/>
  <c r="I234"/>
  <c r="I233"/>
  <c r="I232"/>
  <c r="I231"/>
  <c r="I230"/>
  <c r="I229"/>
  <c r="I228"/>
  <c r="I227"/>
  <c r="I226"/>
  <c r="I225"/>
  <c r="I224"/>
  <c r="I223"/>
  <c r="I222"/>
  <c r="I221"/>
  <c r="I220"/>
  <c r="I219"/>
  <c r="I218"/>
  <c r="G76"/>
  <c r="F76"/>
  <c r="G75"/>
  <c r="F75"/>
  <c r="I75" s="1"/>
  <c r="G74"/>
  <c r="F74"/>
  <c r="G73"/>
  <c r="F73"/>
  <c r="G72"/>
  <c r="F72"/>
  <c r="G71"/>
  <c r="F71"/>
  <c r="G70"/>
  <c r="F70"/>
  <c r="G69"/>
  <c r="F69"/>
  <c r="I69" s="1"/>
  <c r="G68"/>
  <c r="F68"/>
  <c r="G67"/>
  <c r="F67"/>
  <c r="G66"/>
  <c r="F66"/>
  <c r="G65"/>
  <c r="F65"/>
  <c r="G64"/>
  <c r="F64"/>
  <c r="G63"/>
  <c r="F63"/>
  <c r="I63" s="1"/>
  <c r="G62"/>
  <c r="F62"/>
  <c r="G61"/>
  <c r="F61"/>
  <c r="G60"/>
  <c r="F60"/>
  <c r="G59"/>
  <c r="F59"/>
  <c r="G58"/>
  <c r="F58"/>
  <c r="G57"/>
  <c r="F57"/>
  <c r="I57" s="1"/>
  <c r="G56"/>
  <c r="F56"/>
  <c r="G55"/>
  <c r="F55"/>
  <c r="G54"/>
  <c r="F54"/>
  <c r="G53"/>
  <c r="F53"/>
  <c r="G52"/>
  <c r="F52"/>
  <c r="G51"/>
  <c r="F51"/>
  <c r="I51" s="1"/>
  <c r="G50"/>
  <c r="F50"/>
  <c r="G49"/>
  <c r="F49"/>
  <c r="G48"/>
  <c r="F48"/>
  <c r="G46"/>
  <c r="F46"/>
  <c r="G45"/>
  <c r="F45"/>
  <c r="I45" s="1"/>
  <c r="G41"/>
  <c r="F41"/>
  <c r="G40"/>
  <c r="F40"/>
  <c r="G43" i="41"/>
  <c r="BA41"/>
  <c r="BA20"/>
  <c r="G9"/>
  <c r="M9" s="1"/>
  <c r="I9"/>
  <c r="I8" s="1"/>
  <c r="K9"/>
  <c r="K8" s="1"/>
  <c r="O9"/>
  <c r="Q9"/>
  <c r="Q8" s="1"/>
  <c r="V9"/>
  <c r="V8" s="1"/>
  <c r="G10"/>
  <c r="I10"/>
  <c r="K10"/>
  <c r="M10"/>
  <c r="O10"/>
  <c r="Q10"/>
  <c r="V10"/>
  <c r="G11"/>
  <c r="I11"/>
  <c r="K11"/>
  <c r="M11"/>
  <c r="O11"/>
  <c r="Q11"/>
  <c r="V11"/>
  <c r="G12"/>
  <c r="M12" s="1"/>
  <c r="I12"/>
  <c r="K12"/>
  <c r="O12"/>
  <c r="O8" s="1"/>
  <c r="Q12"/>
  <c r="V12"/>
  <c r="G14"/>
  <c r="I14"/>
  <c r="K14"/>
  <c r="M14"/>
  <c r="O14"/>
  <c r="Q14"/>
  <c r="V14"/>
  <c r="G16"/>
  <c r="M16" s="1"/>
  <c r="I16"/>
  <c r="K16"/>
  <c r="O16"/>
  <c r="Q16"/>
  <c r="V16"/>
  <c r="G17"/>
  <c r="I17"/>
  <c r="K17"/>
  <c r="M17"/>
  <c r="O17"/>
  <c r="Q17"/>
  <c r="V17"/>
  <c r="G19"/>
  <c r="M19" s="1"/>
  <c r="I19"/>
  <c r="K19"/>
  <c r="O19"/>
  <c r="Q19"/>
  <c r="V19"/>
  <c r="G21"/>
  <c r="I21"/>
  <c r="K21"/>
  <c r="M21"/>
  <c r="O21"/>
  <c r="Q21"/>
  <c r="V21"/>
  <c r="G22"/>
  <c r="M22" s="1"/>
  <c r="I22"/>
  <c r="K22"/>
  <c r="O22"/>
  <c r="Q22"/>
  <c r="V22"/>
  <c r="G24"/>
  <c r="I24"/>
  <c r="K24"/>
  <c r="M24"/>
  <c r="O24"/>
  <c r="Q24"/>
  <c r="V24"/>
  <c r="G26"/>
  <c r="M26" s="1"/>
  <c r="I26"/>
  <c r="K26"/>
  <c r="O26"/>
  <c r="Q26"/>
  <c r="V26"/>
  <c r="G28"/>
  <c r="I28"/>
  <c r="K28"/>
  <c r="M28"/>
  <c r="O28"/>
  <c r="Q28"/>
  <c r="V28"/>
  <c r="G30"/>
  <c r="M30" s="1"/>
  <c r="I30"/>
  <c r="K30"/>
  <c r="O30"/>
  <c r="Q30"/>
  <c r="V30"/>
  <c r="G32"/>
  <c r="I32"/>
  <c r="K32"/>
  <c r="M32"/>
  <c r="O32"/>
  <c r="Q32"/>
  <c r="V32"/>
  <c r="G34"/>
  <c r="M34" s="1"/>
  <c r="I34"/>
  <c r="K34"/>
  <c r="O34"/>
  <c r="Q34"/>
  <c r="V34"/>
  <c r="G36"/>
  <c r="I36"/>
  <c r="K36"/>
  <c r="M36"/>
  <c r="O36"/>
  <c r="Q36"/>
  <c r="V36"/>
  <c r="G38"/>
  <c r="M38" s="1"/>
  <c r="I38"/>
  <c r="K38"/>
  <c r="O38"/>
  <c r="Q38"/>
  <c r="V38"/>
  <c r="G40"/>
  <c r="I40"/>
  <c r="K40"/>
  <c r="M40"/>
  <c r="O40"/>
  <c r="Q40"/>
  <c r="V40"/>
  <c r="AE43"/>
  <c r="G246" i="40"/>
  <c r="BA221"/>
  <c r="BA75"/>
  <c r="BA73"/>
  <c r="BA67"/>
  <c r="BA65"/>
  <c r="BA58"/>
  <c r="BA56"/>
  <c r="BA49"/>
  <c r="BA47"/>
  <c r="BA40"/>
  <c r="BA38"/>
  <c r="BA31"/>
  <c r="BA29"/>
  <c r="BA21"/>
  <c r="BA18"/>
  <c r="G8"/>
  <c r="O8"/>
  <c r="G9"/>
  <c r="M9" s="1"/>
  <c r="M8" s="1"/>
  <c r="I9"/>
  <c r="I8" s="1"/>
  <c r="K9"/>
  <c r="K8" s="1"/>
  <c r="O9"/>
  <c r="Q9"/>
  <c r="Q8" s="1"/>
  <c r="V9"/>
  <c r="V8" s="1"/>
  <c r="G12"/>
  <c r="K12"/>
  <c r="O12"/>
  <c r="V12"/>
  <c r="G13"/>
  <c r="I13"/>
  <c r="I12" s="1"/>
  <c r="K13"/>
  <c r="M13"/>
  <c r="M12" s="1"/>
  <c r="O13"/>
  <c r="Q13"/>
  <c r="Q12" s="1"/>
  <c r="V13"/>
  <c r="G16"/>
  <c r="O16"/>
  <c r="G17"/>
  <c r="I17"/>
  <c r="I16" s="1"/>
  <c r="K17"/>
  <c r="M17"/>
  <c r="O17"/>
  <c r="Q17"/>
  <c r="Q16" s="1"/>
  <c r="V17"/>
  <c r="G20"/>
  <c r="M20" s="1"/>
  <c r="I20"/>
  <c r="K20"/>
  <c r="K16" s="1"/>
  <c r="O20"/>
  <c r="Q20"/>
  <c r="V20"/>
  <c r="V16" s="1"/>
  <c r="G25"/>
  <c r="G24" s="1"/>
  <c r="I25"/>
  <c r="I24" s="1"/>
  <c r="K25"/>
  <c r="K24" s="1"/>
  <c r="O25"/>
  <c r="O24" s="1"/>
  <c r="Q25"/>
  <c r="Q24" s="1"/>
  <c r="V25"/>
  <c r="V24" s="1"/>
  <c r="G34"/>
  <c r="I34"/>
  <c r="K34"/>
  <c r="M34"/>
  <c r="O34"/>
  <c r="Q34"/>
  <c r="V34"/>
  <c r="G43"/>
  <c r="M43" s="1"/>
  <c r="I43"/>
  <c r="K43"/>
  <c r="O43"/>
  <c r="Q43"/>
  <c r="V43"/>
  <c r="G52"/>
  <c r="I52"/>
  <c r="K52"/>
  <c r="M52"/>
  <c r="O52"/>
  <c r="Q52"/>
  <c r="V52"/>
  <c r="G61"/>
  <c r="M61" s="1"/>
  <c r="I61"/>
  <c r="K61"/>
  <c r="O61"/>
  <c r="Q61"/>
  <c r="V61"/>
  <c r="G69"/>
  <c r="I69"/>
  <c r="K69"/>
  <c r="M69"/>
  <c r="O69"/>
  <c r="Q69"/>
  <c r="V69"/>
  <c r="G78"/>
  <c r="M78" s="1"/>
  <c r="I78"/>
  <c r="K78"/>
  <c r="O78"/>
  <c r="Q78"/>
  <c r="V78"/>
  <c r="G89"/>
  <c r="I89"/>
  <c r="K89"/>
  <c r="M89"/>
  <c r="O89"/>
  <c r="Q89"/>
  <c r="V89"/>
  <c r="G91"/>
  <c r="M91" s="1"/>
  <c r="I91"/>
  <c r="K91"/>
  <c r="O91"/>
  <c r="Q91"/>
  <c r="V91"/>
  <c r="G99"/>
  <c r="I99"/>
  <c r="K99"/>
  <c r="M99"/>
  <c r="O99"/>
  <c r="Q99"/>
  <c r="V99"/>
  <c r="G101"/>
  <c r="M101" s="1"/>
  <c r="I101"/>
  <c r="K101"/>
  <c r="O101"/>
  <c r="Q101"/>
  <c r="V101"/>
  <c r="G103"/>
  <c r="I103"/>
  <c r="K103"/>
  <c r="M103"/>
  <c r="O103"/>
  <c r="Q103"/>
  <c r="V103"/>
  <c r="G105"/>
  <c r="M105" s="1"/>
  <c r="I105"/>
  <c r="K105"/>
  <c r="O105"/>
  <c r="Q105"/>
  <c r="V105"/>
  <c r="G107"/>
  <c r="I107"/>
  <c r="K107"/>
  <c r="M107"/>
  <c r="O107"/>
  <c r="Q107"/>
  <c r="V107"/>
  <c r="G109"/>
  <c r="M109" s="1"/>
  <c r="I109"/>
  <c r="K109"/>
  <c r="O109"/>
  <c r="Q109"/>
  <c r="V109"/>
  <c r="G111"/>
  <c r="I111"/>
  <c r="K111"/>
  <c r="M111"/>
  <c r="O111"/>
  <c r="Q111"/>
  <c r="V111"/>
  <c r="G114"/>
  <c r="M114" s="1"/>
  <c r="I114"/>
  <c r="K114"/>
  <c r="O114"/>
  <c r="Q114"/>
  <c r="V114"/>
  <c r="G116"/>
  <c r="I116"/>
  <c r="K116"/>
  <c r="M116"/>
  <c r="O116"/>
  <c r="Q116"/>
  <c r="V116"/>
  <c r="G118"/>
  <c r="M118" s="1"/>
  <c r="I118"/>
  <c r="K118"/>
  <c r="O118"/>
  <c r="Q118"/>
  <c r="V118"/>
  <c r="G125"/>
  <c r="I125"/>
  <c r="K125"/>
  <c r="M125"/>
  <c r="O125"/>
  <c r="Q125"/>
  <c r="V125"/>
  <c r="G132"/>
  <c r="M132" s="1"/>
  <c r="I132"/>
  <c r="K132"/>
  <c r="O132"/>
  <c r="Q132"/>
  <c r="V132"/>
  <c r="G134"/>
  <c r="M134" s="1"/>
  <c r="I134"/>
  <c r="K134"/>
  <c r="K133" s="1"/>
  <c r="O134"/>
  <c r="O133" s="1"/>
  <c r="Q134"/>
  <c r="V134"/>
  <c r="V133" s="1"/>
  <c r="G136"/>
  <c r="I136"/>
  <c r="K136"/>
  <c r="M136"/>
  <c r="O136"/>
  <c r="Q136"/>
  <c r="V136"/>
  <c r="G139"/>
  <c r="M139" s="1"/>
  <c r="I139"/>
  <c r="K139"/>
  <c r="O139"/>
  <c r="Q139"/>
  <c r="V139"/>
  <c r="G141"/>
  <c r="I141"/>
  <c r="I133" s="1"/>
  <c r="K141"/>
  <c r="M141"/>
  <c r="O141"/>
  <c r="Q141"/>
  <c r="Q133" s="1"/>
  <c r="V141"/>
  <c r="G143"/>
  <c r="M143" s="1"/>
  <c r="I143"/>
  <c r="K143"/>
  <c r="O143"/>
  <c r="Q143"/>
  <c r="V143"/>
  <c r="G145"/>
  <c r="I145"/>
  <c r="K145"/>
  <c r="M145"/>
  <c r="O145"/>
  <c r="Q145"/>
  <c r="V145"/>
  <c r="G147"/>
  <c r="M147" s="1"/>
  <c r="I147"/>
  <c r="K147"/>
  <c r="O147"/>
  <c r="Q147"/>
  <c r="V147"/>
  <c r="G149"/>
  <c r="I149"/>
  <c r="K149"/>
  <c r="M149"/>
  <c r="O149"/>
  <c r="Q149"/>
  <c r="V149"/>
  <c r="G151"/>
  <c r="M151" s="1"/>
  <c r="I151"/>
  <c r="K151"/>
  <c r="O151"/>
  <c r="Q151"/>
  <c r="V151"/>
  <c r="G153"/>
  <c r="I153"/>
  <c r="K153"/>
  <c r="M153"/>
  <c r="O153"/>
  <c r="Q153"/>
  <c r="V153"/>
  <c r="G154"/>
  <c r="M154" s="1"/>
  <c r="I154"/>
  <c r="K154"/>
  <c r="O154"/>
  <c r="Q154"/>
  <c r="V154"/>
  <c r="G156"/>
  <c r="I156"/>
  <c r="K156"/>
  <c r="M156"/>
  <c r="O156"/>
  <c r="Q156"/>
  <c r="V156"/>
  <c r="G158"/>
  <c r="M158" s="1"/>
  <c r="I158"/>
  <c r="K158"/>
  <c r="O158"/>
  <c r="Q158"/>
  <c r="V158"/>
  <c r="G160"/>
  <c r="I160"/>
  <c r="K160"/>
  <c r="M160"/>
  <c r="O160"/>
  <c r="Q160"/>
  <c r="V160"/>
  <c r="G162"/>
  <c r="M162" s="1"/>
  <c r="I162"/>
  <c r="K162"/>
  <c r="O162"/>
  <c r="Q162"/>
  <c r="V162"/>
  <c r="G174"/>
  <c r="I174"/>
  <c r="K174"/>
  <c r="M174"/>
  <c r="O174"/>
  <c r="Q174"/>
  <c r="V174"/>
  <c r="G175"/>
  <c r="M175" s="1"/>
  <c r="I175"/>
  <c r="K175"/>
  <c r="O175"/>
  <c r="Q175"/>
  <c r="V175"/>
  <c r="G177"/>
  <c r="G176" s="1"/>
  <c r="I177"/>
  <c r="K177"/>
  <c r="K176" s="1"/>
  <c r="O177"/>
  <c r="O176" s="1"/>
  <c r="Q177"/>
  <c r="V177"/>
  <c r="V176" s="1"/>
  <c r="G185"/>
  <c r="I185"/>
  <c r="I176" s="1"/>
  <c r="K185"/>
  <c r="M185"/>
  <c r="O185"/>
  <c r="Q185"/>
  <c r="Q176" s="1"/>
  <c r="V185"/>
  <c r="G187"/>
  <c r="M187" s="1"/>
  <c r="I187"/>
  <c r="K187"/>
  <c r="O187"/>
  <c r="Q187"/>
  <c r="V187"/>
  <c r="G188"/>
  <c r="I188"/>
  <c r="K188"/>
  <c r="M188"/>
  <c r="O188"/>
  <c r="Q188"/>
  <c r="V188"/>
  <c r="G190"/>
  <c r="M190" s="1"/>
  <c r="I190"/>
  <c r="K190"/>
  <c r="O190"/>
  <c r="Q190"/>
  <c r="V190"/>
  <c r="G197"/>
  <c r="I197"/>
  <c r="K197"/>
  <c r="M197"/>
  <c r="O197"/>
  <c r="Q197"/>
  <c r="V197"/>
  <c r="G203"/>
  <c r="M203" s="1"/>
  <c r="I203"/>
  <c r="K203"/>
  <c r="O203"/>
  <c r="Q203"/>
  <c r="V203"/>
  <c r="G210"/>
  <c r="I210"/>
  <c r="K210"/>
  <c r="M210"/>
  <c r="O210"/>
  <c r="Q210"/>
  <c r="V210"/>
  <c r="G216"/>
  <c r="M216" s="1"/>
  <c r="I216"/>
  <c r="K216"/>
  <c r="O216"/>
  <c r="Q216"/>
  <c r="V216"/>
  <c r="G220"/>
  <c r="I220"/>
  <c r="K220"/>
  <c r="M220"/>
  <c r="O220"/>
  <c r="Q220"/>
  <c r="V220"/>
  <c r="G230"/>
  <c r="M230" s="1"/>
  <c r="I230"/>
  <c r="K230"/>
  <c r="O230"/>
  <c r="Q230"/>
  <c r="V230"/>
  <c r="G231"/>
  <c r="I231"/>
  <c r="K231"/>
  <c r="M231"/>
  <c r="O231"/>
  <c r="Q231"/>
  <c r="V231"/>
  <c r="G234"/>
  <c r="M234" s="1"/>
  <c r="I234"/>
  <c r="K234"/>
  <c r="O234"/>
  <c r="Q234"/>
  <c r="V234"/>
  <c r="G236"/>
  <c r="M236" s="1"/>
  <c r="I236"/>
  <c r="K236"/>
  <c r="K235" s="1"/>
  <c r="O236"/>
  <c r="O235" s="1"/>
  <c r="Q236"/>
  <c r="V236"/>
  <c r="V235" s="1"/>
  <c r="G238"/>
  <c r="I238"/>
  <c r="I235" s="1"/>
  <c r="K238"/>
  <c r="M238"/>
  <c r="O238"/>
  <c r="Q238"/>
  <c r="Q235" s="1"/>
  <c r="V238"/>
  <c r="G239"/>
  <c r="M239" s="1"/>
  <c r="I239"/>
  <c r="K239"/>
  <c r="O239"/>
  <c r="Q239"/>
  <c r="V239"/>
  <c r="G240"/>
  <c r="I240"/>
  <c r="K240"/>
  <c r="M240"/>
  <c r="O240"/>
  <c r="Q240"/>
  <c r="V240"/>
  <c r="G241"/>
  <c r="M241" s="1"/>
  <c r="I241"/>
  <c r="K241"/>
  <c r="O241"/>
  <c r="Q241"/>
  <c r="V241"/>
  <c r="G243"/>
  <c r="I243"/>
  <c r="K243"/>
  <c r="M243"/>
  <c r="O243"/>
  <c r="Q243"/>
  <c r="V243"/>
  <c r="AE246"/>
  <c r="AF246"/>
  <c r="G422" i="39"/>
  <c r="BA217"/>
  <c r="BA214"/>
  <c r="BA213"/>
  <c r="G8"/>
  <c r="O8"/>
  <c r="G9"/>
  <c r="M9" s="1"/>
  <c r="M8" s="1"/>
  <c r="I9"/>
  <c r="I8" s="1"/>
  <c r="K9"/>
  <c r="K8" s="1"/>
  <c r="O9"/>
  <c r="Q9"/>
  <c r="Q8" s="1"/>
  <c r="V9"/>
  <c r="V8" s="1"/>
  <c r="G11"/>
  <c r="I11"/>
  <c r="I10" s="1"/>
  <c r="K11"/>
  <c r="M11"/>
  <c r="O11"/>
  <c r="Q11"/>
  <c r="Q10" s="1"/>
  <c r="V11"/>
  <c r="G19"/>
  <c r="G10" s="1"/>
  <c r="I19"/>
  <c r="K19"/>
  <c r="K10" s="1"/>
  <c r="O19"/>
  <c r="O10" s="1"/>
  <c r="Q19"/>
  <c r="V19"/>
  <c r="V10" s="1"/>
  <c r="G21"/>
  <c r="I21"/>
  <c r="K21"/>
  <c r="M21"/>
  <c r="O21"/>
  <c r="Q21"/>
  <c r="V21"/>
  <c r="G22"/>
  <c r="M22" s="1"/>
  <c r="I22"/>
  <c r="K22"/>
  <c r="O22"/>
  <c r="Q22"/>
  <c r="V22"/>
  <c r="G25"/>
  <c r="I25"/>
  <c r="K25"/>
  <c r="M25"/>
  <c r="O25"/>
  <c r="Q25"/>
  <c r="V25"/>
  <c r="G26"/>
  <c r="M26" s="1"/>
  <c r="I26"/>
  <c r="K26"/>
  <c r="O26"/>
  <c r="Q26"/>
  <c r="V26"/>
  <c r="G28"/>
  <c r="M28" s="1"/>
  <c r="M27" s="1"/>
  <c r="I28"/>
  <c r="I27" s="1"/>
  <c r="K28"/>
  <c r="K27" s="1"/>
  <c r="O28"/>
  <c r="O27" s="1"/>
  <c r="Q28"/>
  <c r="Q27" s="1"/>
  <c r="V28"/>
  <c r="V27" s="1"/>
  <c r="G30"/>
  <c r="I30"/>
  <c r="K30"/>
  <c r="M30"/>
  <c r="O30"/>
  <c r="Q30"/>
  <c r="V30"/>
  <c r="G32"/>
  <c r="I32"/>
  <c r="I31" s="1"/>
  <c r="K32"/>
  <c r="M32"/>
  <c r="O32"/>
  <c r="Q32"/>
  <c r="Q31" s="1"/>
  <c r="V32"/>
  <c r="G34"/>
  <c r="M34" s="1"/>
  <c r="I34"/>
  <c r="K34"/>
  <c r="K31" s="1"/>
  <c r="O34"/>
  <c r="Q34"/>
  <c r="V34"/>
  <c r="V31" s="1"/>
  <c r="G36"/>
  <c r="I36"/>
  <c r="K36"/>
  <c r="M36"/>
  <c r="O36"/>
  <c r="Q36"/>
  <c r="V36"/>
  <c r="G38"/>
  <c r="M38" s="1"/>
  <c r="I38"/>
  <c r="K38"/>
  <c r="O38"/>
  <c r="O31" s="1"/>
  <c r="Q38"/>
  <c r="V38"/>
  <c r="G40"/>
  <c r="I40"/>
  <c r="K40"/>
  <c r="M40"/>
  <c r="O40"/>
  <c r="Q40"/>
  <c r="V40"/>
  <c r="G42"/>
  <c r="M42" s="1"/>
  <c r="I42"/>
  <c r="K42"/>
  <c r="O42"/>
  <c r="Q42"/>
  <c r="V42"/>
  <c r="G44"/>
  <c r="I44"/>
  <c r="K44"/>
  <c r="M44"/>
  <c r="O44"/>
  <c r="Q44"/>
  <c r="V44"/>
  <c r="G48"/>
  <c r="M48" s="1"/>
  <c r="I48"/>
  <c r="K48"/>
  <c r="O48"/>
  <c r="Q48"/>
  <c r="V48"/>
  <c r="G50"/>
  <c r="I50"/>
  <c r="K50"/>
  <c r="M50"/>
  <c r="O50"/>
  <c r="Q50"/>
  <c r="V50"/>
  <c r="G53"/>
  <c r="M53" s="1"/>
  <c r="I53"/>
  <c r="K53"/>
  <c r="O53"/>
  <c r="Q53"/>
  <c r="V53"/>
  <c r="G54"/>
  <c r="I54"/>
  <c r="K54"/>
  <c r="M54"/>
  <c r="O54"/>
  <c r="Q54"/>
  <c r="V54"/>
  <c r="G55"/>
  <c r="M55" s="1"/>
  <c r="I55"/>
  <c r="K55"/>
  <c r="O55"/>
  <c r="Q55"/>
  <c r="V55"/>
  <c r="G58"/>
  <c r="I58"/>
  <c r="K58"/>
  <c r="M58"/>
  <c r="O58"/>
  <c r="Q58"/>
  <c r="V58"/>
  <c r="G60"/>
  <c r="M60" s="1"/>
  <c r="I60"/>
  <c r="K60"/>
  <c r="O60"/>
  <c r="Q60"/>
  <c r="V60"/>
  <c r="G64"/>
  <c r="I64"/>
  <c r="K64"/>
  <c r="M64"/>
  <c r="O64"/>
  <c r="Q64"/>
  <c r="V64"/>
  <c r="G67"/>
  <c r="M67" s="1"/>
  <c r="I67"/>
  <c r="K67"/>
  <c r="O67"/>
  <c r="Q67"/>
  <c r="V67"/>
  <c r="G77"/>
  <c r="I77"/>
  <c r="K77"/>
  <c r="M77"/>
  <c r="O77"/>
  <c r="Q77"/>
  <c r="V77"/>
  <c r="G81"/>
  <c r="M81" s="1"/>
  <c r="I81"/>
  <c r="K81"/>
  <c r="O81"/>
  <c r="Q81"/>
  <c r="V81"/>
  <c r="G84"/>
  <c r="I84"/>
  <c r="K84"/>
  <c r="M84"/>
  <c r="O84"/>
  <c r="Q84"/>
  <c r="V84"/>
  <c r="G86"/>
  <c r="M86" s="1"/>
  <c r="I86"/>
  <c r="K86"/>
  <c r="O86"/>
  <c r="Q86"/>
  <c r="V86"/>
  <c r="G88"/>
  <c r="I88"/>
  <c r="K88"/>
  <c r="M88"/>
  <c r="O88"/>
  <c r="Q88"/>
  <c r="V88"/>
  <c r="G93"/>
  <c r="M93" s="1"/>
  <c r="I93"/>
  <c r="K93"/>
  <c r="O93"/>
  <c r="Q93"/>
  <c r="V93"/>
  <c r="G95"/>
  <c r="I95"/>
  <c r="K95"/>
  <c r="M95"/>
  <c r="O95"/>
  <c r="Q95"/>
  <c r="V95"/>
  <c r="G97"/>
  <c r="M97" s="1"/>
  <c r="I97"/>
  <c r="K97"/>
  <c r="O97"/>
  <c r="Q97"/>
  <c r="V97"/>
  <c r="G100"/>
  <c r="I100"/>
  <c r="K100"/>
  <c r="M100"/>
  <c r="O100"/>
  <c r="Q100"/>
  <c r="V100"/>
  <c r="G103"/>
  <c r="M103" s="1"/>
  <c r="I103"/>
  <c r="K103"/>
  <c r="O103"/>
  <c r="Q103"/>
  <c r="V103"/>
  <c r="G105"/>
  <c r="I105"/>
  <c r="K105"/>
  <c r="M105"/>
  <c r="O105"/>
  <c r="Q105"/>
  <c r="V105"/>
  <c r="G108"/>
  <c r="M108" s="1"/>
  <c r="I108"/>
  <c r="K108"/>
  <c r="O108"/>
  <c r="Q108"/>
  <c r="V108"/>
  <c r="G110"/>
  <c r="I110"/>
  <c r="K110"/>
  <c r="M110"/>
  <c r="O110"/>
  <c r="Q110"/>
  <c r="V110"/>
  <c r="G113"/>
  <c r="M113" s="1"/>
  <c r="I113"/>
  <c r="K113"/>
  <c r="O113"/>
  <c r="Q113"/>
  <c r="V113"/>
  <c r="G118"/>
  <c r="I118"/>
  <c r="K118"/>
  <c r="M118"/>
  <c r="O118"/>
  <c r="Q118"/>
  <c r="V118"/>
  <c r="G122"/>
  <c r="M122" s="1"/>
  <c r="I122"/>
  <c r="K122"/>
  <c r="O122"/>
  <c r="Q122"/>
  <c r="V122"/>
  <c r="G125"/>
  <c r="I125"/>
  <c r="K125"/>
  <c r="M125"/>
  <c r="O125"/>
  <c r="Q125"/>
  <c r="V125"/>
  <c r="G128"/>
  <c r="M128" s="1"/>
  <c r="I128"/>
  <c r="K128"/>
  <c r="O128"/>
  <c r="Q128"/>
  <c r="V128"/>
  <c r="G131"/>
  <c r="I131"/>
  <c r="K131"/>
  <c r="M131"/>
  <c r="O131"/>
  <c r="Q131"/>
  <c r="V131"/>
  <c r="G134"/>
  <c r="M134" s="1"/>
  <c r="I134"/>
  <c r="K134"/>
  <c r="O134"/>
  <c r="Q134"/>
  <c r="V134"/>
  <c r="G139"/>
  <c r="I139"/>
  <c r="K139"/>
  <c r="M139"/>
  <c r="O139"/>
  <c r="Q139"/>
  <c r="V139"/>
  <c r="G142"/>
  <c r="M142" s="1"/>
  <c r="I142"/>
  <c r="K142"/>
  <c r="O142"/>
  <c r="Q142"/>
  <c r="V142"/>
  <c r="G145"/>
  <c r="I145"/>
  <c r="K145"/>
  <c r="M145"/>
  <c r="O145"/>
  <c r="Q145"/>
  <c r="V145"/>
  <c r="G153"/>
  <c r="M153" s="1"/>
  <c r="I153"/>
  <c r="K153"/>
  <c r="O153"/>
  <c r="Q153"/>
  <c r="V153"/>
  <c r="G158"/>
  <c r="I158"/>
  <c r="K158"/>
  <c r="M158"/>
  <c r="O158"/>
  <c r="Q158"/>
  <c r="V158"/>
  <c r="G162"/>
  <c r="M162" s="1"/>
  <c r="I162"/>
  <c r="K162"/>
  <c r="O162"/>
  <c r="Q162"/>
  <c r="V162"/>
  <c r="G164"/>
  <c r="I164"/>
  <c r="K164"/>
  <c r="M164"/>
  <c r="O164"/>
  <c r="Q164"/>
  <c r="V164"/>
  <c r="G172"/>
  <c r="M172" s="1"/>
  <c r="I172"/>
  <c r="K172"/>
  <c r="O172"/>
  <c r="Q172"/>
  <c r="V172"/>
  <c r="G174"/>
  <c r="I174"/>
  <c r="K174"/>
  <c r="M174"/>
  <c r="O174"/>
  <c r="Q174"/>
  <c r="V174"/>
  <c r="G176"/>
  <c r="M176" s="1"/>
  <c r="I176"/>
  <c r="K176"/>
  <c r="O176"/>
  <c r="Q176"/>
  <c r="V176"/>
  <c r="G178"/>
  <c r="I178"/>
  <c r="K178"/>
  <c r="M178"/>
  <c r="O178"/>
  <c r="Q178"/>
  <c r="V178"/>
  <c r="G180"/>
  <c r="M180" s="1"/>
  <c r="I180"/>
  <c r="K180"/>
  <c r="O180"/>
  <c r="Q180"/>
  <c r="V180"/>
  <c r="G183"/>
  <c r="I183"/>
  <c r="K183"/>
  <c r="M183"/>
  <c r="O183"/>
  <c r="Q183"/>
  <c r="V183"/>
  <c r="G185"/>
  <c r="M185" s="1"/>
  <c r="I185"/>
  <c r="K185"/>
  <c r="O185"/>
  <c r="Q185"/>
  <c r="V185"/>
  <c r="G188"/>
  <c r="I188"/>
  <c r="K188"/>
  <c r="M188"/>
  <c r="O188"/>
  <c r="Q188"/>
  <c r="V188"/>
  <c r="G191"/>
  <c r="M191" s="1"/>
  <c r="I191"/>
  <c r="K191"/>
  <c r="O191"/>
  <c r="Q191"/>
  <c r="V191"/>
  <c r="G196"/>
  <c r="I196"/>
  <c r="K196"/>
  <c r="M196"/>
  <c r="O196"/>
  <c r="Q196"/>
  <c r="V196"/>
  <c r="G198"/>
  <c r="M198" s="1"/>
  <c r="I198"/>
  <c r="K198"/>
  <c r="O198"/>
  <c r="Q198"/>
  <c r="V198"/>
  <c r="G199"/>
  <c r="I199"/>
  <c r="K199"/>
  <c r="M199"/>
  <c r="O199"/>
  <c r="Q199"/>
  <c r="V199"/>
  <c r="G201"/>
  <c r="M201" s="1"/>
  <c r="I201"/>
  <c r="K201"/>
  <c r="O201"/>
  <c r="Q201"/>
  <c r="V201"/>
  <c r="G205"/>
  <c r="I205"/>
  <c r="K205"/>
  <c r="M205"/>
  <c r="O205"/>
  <c r="Q205"/>
  <c r="V205"/>
  <c r="G208"/>
  <c r="M208" s="1"/>
  <c r="I208"/>
  <c r="K208"/>
  <c r="O208"/>
  <c r="Q208"/>
  <c r="V208"/>
  <c r="G211"/>
  <c r="I211"/>
  <c r="K211"/>
  <c r="M211"/>
  <c r="O211"/>
  <c r="Q211"/>
  <c r="V211"/>
  <c r="G212"/>
  <c r="M212" s="1"/>
  <c r="I212"/>
  <c r="K212"/>
  <c r="O212"/>
  <c r="Q212"/>
  <c r="V212"/>
  <c r="G216"/>
  <c r="I216"/>
  <c r="K216"/>
  <c r="M216"/>
  <c r="O216"/>
  <c r="Q216"/>
  <c r="V216"/>
  <c r="G219"/>
  <c r="M219" s="1"/>
  <c r="I219"/>
  <c r="K219"/>
  <c r="O219"/>
  <c r="Q219"/>
  <c r="V219"/>
  <c r="G220"/>
  <c r="I220"/>
  <c r="K220"/>
  <c r="M220"/>
  <c r="O220"/>
  <c r="Q220"/>
  <c r="V220"/>
  <c r="G221"/>
  <c r="M221" s="1"/>
  <c r="I221"/>
  <c r="K221"/>
  <c r="O221"/>
  <c r="Q221"/>
  <c r="V221"/>
  <c r="G222"/>
  <c r="I222"/>
  <c r="K222"/>
  <c r="M222"/>
  <c r="O222"/>
  <c r="Q222"/>
  <c r="V222"/>
  <c r="G223"/>
  <c r="M223" s="1"/>
  <c r="I223"/>
  <c r="K223"/>
  <c r="O223"/>
  <c r="Q223"/>
  <c r="V223"/>
  <c r="G224"/>
  <c r="I224"/>
  <c r="K224"/>
  <c r="M224"/>
  <c r="O224"/>
  <c r="Q224"/>
  <c r="V224"/>
  <c r="G225"/>
  <c r="M225" s="1"/>
  <c r="I225"/>
  <c r="K225"/>
  <c r="O225"/>
  <c r="Q225"/>
  <c r="V225"/>
  <c r="G226"/>
  <c r="I226"/>
  <c r="K226"/>
  <c r="M226"/>
  <c r="O226"/>
  <c r="Q226"/>
  <c r="V226"/>
  <c r="G227"/>
  <c r="M227" s="1"/>
  <c r="I227"/>
  <c r="K227"/>
  <c r="O227"/>
  <c r="Q227"/>
  <c r="V227"/>
  <c r="G228"/>
  <c r="I228"/>
  <c r="K228"/>
  <c r="M228"/>
  <c r="O228"/>
  <c r="Q228"/>
  <c r="V228"/>
  <c r="G229"/>
  <c r="M229" s="1"/>
  <c r="I229"/>
  <c r="K229"/>
  <c r="O229"/>
  <c r="Q229"/>
  <c r="V229"/>
  <c r="G230"/>
  <c r="I230"/>
  <c r="K230"/>
  <c r="M230"/>
  <c r="O230"/>
  <c r="Q230"/>
  <c r="V230"/>
  <c r="G231"/>
  <c r="M231" s="1"/>
  <c r="I231"/>
  <c r="K231"/>
  <c r="O231"/>
  <c r="Q231"/>
  <c r="V231"/>
  <c r="G232"/>
  <c r="I232"/>
  <c r="K232"/>
  <c r="M232"/>
  <c r="O232"/>
  <c r="Q232"/>
  <c r="V232"/>
  <c r="G233"/>
  <c r="M233" s="1"/>
  <c r="I233"/>
  <c r="K233"/>
  <c r="O233"/>
  <c r="Q233"/>
  <c r="V233"/>
  <c r="G234"/>
  <c r="I234"/>
  <c r="K234"/>
  <c r="M234"/>
  <c r="O234"/>
  <c r="Q234"/>
  <c r="V234"/>
  <c r="G235"/>
  <c r="M235" s="1"/>
  <c r="I235"/>
  <c r="K235"/>
  <c r="O235"/>
  <c r="Q235"/>
  <c r="V235"/>
  <c r="G236"/>
  <c r="I236"/>
  <c r="K236"/>
  <c r="M236"/>
  <c r="O236"/>
  <c r="Q236"/>
  <c r="V236"/>
  <c r="G237"/>
  <c r="M237" s="1"/>
  <c r="I237"/>
  <c r="K237"/>
  <c r="O237"/>
  <c r="Q237"/>
  <c r="V237"/>
  <c r="G238"/>
  <c r="I238"/>
  <c r="K238"/>
  <c r="M238"/>
  <c r="O238"/>
  <c r="Q238"/>
  <c r="V238"/>
  <c r="G239"/>
  <c r="M239" s="1"/>
  <c r="I239"/>
  <c r="K239"/>
  <c r="O239"/>
  <c r="Q239"/>
  <c r="V239"/>
  <c r="G241"/>
  <c r="I241"/>
  <c r="K241"/>
  <c r="M241"/>
  <c r="O241"/>
  <c r="Q241"/>
  <c r="V241"/>
  <c r="G242"/>
  <c r="M242" s="1"/>
  <c r="I242"/>
  <c r="K242"/>
  <c r="O242"/>
  <c r="Q242"/>
  <c r="V242"/>
  <c r="G243"/>
  <c r="I243"/>
  <c r="K243"/>
  <c r="M243"/>
  <c r="O243"/>
  <c r="Q243"/>
  <c r="V243"/>
  <c r="G244"/>
  <c r="M244" s="1"/>
  <c r="I244"/>
  <c r="K244"/>
  <c r="O244"/>
  <c r="Q244"/>
  <c r="V244"/>
  <c r="G245"/>
  <c r="I245"/>
  <c r="K245"/>
  <c r="M245"/>
  <c r="O245"/>
  <c r="Q245"/>
  <c r="V245"/>
  <c r="G246"/>
  <c r="M246" s="1"/>
  <c r="I246"/>
  <c r="K246"/>
  <c r="O246"/>
  <c r="Q246"/>
  <c r="V246"/>
  <c r="G247"/>
  <c r="I247"/>
  <c r="K247"/>
  <c r="M247"/>
  <c r="O247"/>
  <c r="Q247"/>
  <c r="V247"/>
  <c r="G248"/>
  <c r="M248" s="1"/>
  <c r="I248"/>
  <c r="K248"/>
  <c r="O248"/>
  <c r="Q248"/>
  <c r="V248"/>
  <c r="G249"/>
  <c r="I249"/>
  <c r="K249"/>
  <c r="M249"/>
  <c r="O249"/>
  <c r="Q249"/>
  <c r="V249"/>
  <c r="G250"/>
  <c r="M250" s="1"/>
  <c r="I250"/>
  <c r="K250"/>
  <c r="O250"/>
  <c r="Q250"/>
  <c r="V250"/>
  <c r="G251"/>
  <c r="I251"/>
  <c r="K251"/>
  <c r="M251"/>
  <c r="O251"/>
  <c r="Q251"/>
  <c r="V251"/>
  <c r="G252"/>
  <c r="M252" s="1"/>
  <c r="I252"/>
  <c r="K252"/>
  <c r="O252"/>
  <c r="Q252"/>
  <c r="V252"/>
  <c r="G253"/>
  <c r="I253"/>
  <c r="K253"/>
  <c r="M253"/>
  <c r="O253"/>
  <c r="Q253"/>
  <c r="V253"/>
  <c r="G254"/>
  <c r="M254" s="1"/>
  <c r="I254"/>
  <c r="K254"/>
  <c r="O254"/>
  <c r="Q254"/>
  <c r="V254"/>
  <c r="G255"/>
  <c r="I255"/>
  <c r="K255"/>
  <c r="M255"/>
  <c r="O255"/>
  <c r="Q255"/>
  <c r="V255"/>
  <c r="G256"/>
  <c r="M256" s="1"/>
  <c r="I256"/>
  <c r="K256"/>
  <c r="O256"/>
  <c r="Q256"/>
  <c r="V256"/>
  <c r="G257"/>
  <c r="I257"/>
  <c r="K257"/>
  <c r="M257"/>
  <c r="O257"/>
  <c r="Q257"/>
  <c r="V257"/>
  <c r="G258"/>
  <c r="M258" s="1"/>
  <c r="I258"/>
  <c r="K258"/>
  <c r="O258"/>
  <c r="Q258"/>
  <c r="V258"/>
  <c r="G259"/>
  <c r="I259"/>
  <c r="K259"/>
  <c r="M259"/>
  <c r="O259"/>
  <c r="Q259"/>
  <c r="V259"/>
  <c r="G260"/>
  <c r="M260" s="1"/>
  <c r="I260"/>
  <c r="K260"/>
  <c r="O260"/>
  <c r="Q260"/>
  <c r="V260"/>
  <c r="G261"/>
  <c r="I261"/>
  <c r="K261"/>
  <c r="M261"/>
  <c r="O261"/>
  <c r="Q261"/>
  <c r="V261"/>
  <c r="G262"/>
  <c r="M262" s="1"/>
  <c r="I262"/>
  <c r="K262"/>
  <c r="O262"/>
  <c r="Q262"/>
  <c r="V262"/>
  <c r="G263"/>
  <c r="I263"/>
  <c r="K263"/>
  <c r="M263"/>
  <c r="O263"/>
  <c r="Q263"/>
  <c r="V263"/>
  <c r="G264"/>
  <c r="M264" s="1"/>
  <c r="I264"/>
  <c r="K264"/>
  <c r="O264"/>
  <c r="Q264"/>
  <c r="V264"/>
  <c r="G265"/>
  <c r="I265"/>
  <c r="K265"/>
  <c r="M265"/>
  <c r="O265"/>
  <c r="Q265"/>
  <c r="V265"/>
  <c r="G268"/>
  <c r="M268" s="1"/>
  <c r="I268"/>
  <c r="K268"/>
  <c r="O268"/>
  <c r="Q268"/>
  <c r="V268"/>
  <c r="G270"/>
  <c r="I270"/>
  <c r="K270"/>
  <c r="M270"/>
  <c r="O270"/>
  <c r="Q270"/>
  <c r="V270"/>
  <c r="G274"/>
  <c r="M274" s="1"/>
  <c r="I274"/>
  <c r="K274"/>
  <c r="O274"/>
  <c r="Q274"/>
  <c r="V274"/>
  <c r="G278"/>
  <c r="I278"/>
  <c r="K278"/>
  <c r="M278"/>
  <c r="O278"/>
  <c r="Q278"/>
  <c r="V278"/>
  <c r="G282"/>
  <c r="M282" s="1"/>
  <c r="I282"/>
  <c r="K282"/>
  <c r="O282"/>
  <c r="Q282"/>
  <c r="V282"/>
  <c r="G285"/>
  <c r="I285"/>
  <c r="K285"/>
  <c r="M285"/>
  <c r="O285"/>
  <c r="Q285"/>
  <c r="V285"/>
  <c r="G287"/>
  <c r="M287" s="1"/>
  <c r="I287"/>
  <c r="K287"/>
  <c r="O287"/>
  <c r="Q287"/>
  <c r="V287"/>
  <c r="G288"/>
  <c r="I288"/>
  <c r="K288"/>
  <c r="M288"/>
  <c r="O288"/>
  <c r="Q288"/>
  <c r="V288"/>
  <c r="G289"/>
  <c r="M289" s="1"/>
  <c r="I289"/>
  <c r="K289"/>
  <c r="O289"/>
  <c r="Q289"/>
  <c r="V289"/>
  <c r="G293"/>
  <c r="I293"/>
  <c r="K293"/>
  <c r="M293"/>
  <c r="O293"/>
  <c r="Q293"/>
  <c r="V293"/>
  <c r="G296"/>
  <c r="M296" s="1"/>
  <c r="I296"/>
  <c r="K296"/>
  <c r="O296"/>
  <c r="Q296"/>
  <c r="V296"/>
  <c r="G300"/>
  <c r="I300"/>
  <c r="K300"/>
  <c r="M300"/>
  <c r="O300"/>
  <c r="Q300"/>
  <c r="V300"/>
  <c r="G304"/>
  <c r="M304" s="1"/>
  <c r="I304"/>
  <c r="K304"/>
  <c r="O304"/>
  <c r="Q304"/>
  <c r="V304"/>
  <c r="G305"/>
  <c r="I305"/>
  <c r="K305"/>
  <c r="M305"/>
  <c r="O305"/>
  <c r="Q305"/>
  <c r="V305"/>
  <c r="G308"/>
  <c r="M308" s="1"/>
  <c r="I308"/>
  <c r="K308"/>
  <c r="O308"/>
  <c r="Q308"/>
  <c r="V308"/>
  <c r="G309"/>
  <c r="I309"/>
  <c r="K309"/>
  <c r="M309"/>
  <c r="O309"/>
  <c r="Q309"/>
  <c r="V309"/>
  <c r="G313"/>
  <c r="M313" s="1"/>
  <c r="I313"/>
  <c r="K313"/>
  <c r="O313"/>
  <c r="Q313"/>
  <c r="V313"/>
  <c r="G314"/>
  <c r="I314"/>
  <c r="K314"/>
  <c r="M314"/>
  <c r="O314"/>
  <c r="Q314"/>
  <c r="V314"/>
  <c r="G315"/>
  <c r="M315" s="1"/>
  <c r="I315"/>
  <c r="K315"/>
  <c r="O315"/>
  <c r="Q315"/>
  <c r="V315"/>
  <c r="G316"/>
  <c r="I316"/>
  <c r="K316"/>
  <c r="M316"/>
  <c r="O316"/>
  <c r="Q316"/>
  <c r="V316"/>
  <c r="G317"/>
  <c r="M317" s="1"/>
  <c r="I317"/>
  <c r="K317"/>
  <c r="O317"/>
  <c r="Q317"/>
  <c r="V317"/>
  <c r="G318"/>
  <c r="I318"/>
  <c r="K318"/>
  <c r="M318"/>
  <c r="O318"/>
  <c r="Q318"/>
  <c r="V318"/>
  <c r="G319"/>
  <c r="M319" s="1"/>
  <c r="I319"/>
  <c r="K319"/>
  <c r="O319"/>
  <c r="Q319"/>
  <c r="V319"/>
  <c r="G320"/>
  <c r="I320"/>
  <c r="K320"/>
  <c r="M320"/>
  <c r="O320"/>
  <c r="Q320"/>
  <c r="V320"/>
  <c r="G321"/>
  <c r="M321" s="1"/>
  <c r="I321"/>
  <c r="K321"/>
  <c r="O321"/>
  <c r="Q321"/>
  <c r="V321"/>
  <c r="G324"/>
  <c r="I324"/>
  <c r="K324"/>
  <c r="M324"/>
  <c r="O324"/>
  <c r="Q324"/>
  <c r="V324"/>
  <c r="G325"/>
  <c r="M325" s="1"/>
  <c r="I325"/>
  <c r="K325"/>
  <c r="O325"/>
  <c r="Q325"/>
  <c r="V325"/>
  <c r="G327"/>
  <c r="I327"/>
  <c r="K327"/>
  <c r="M327"/>
  <c r="O327"/>
  <c r="Q327"/>
  <c r="V327"/>
  <c r="G328"/>
  <c r="M328" s="1"/>
  <c r="I328"/>
  <c r="K328"/>
  <c r="O328"/>
  <c r="Q328"/>
  <c r="V328"/>
  <c r="G329"/>
  <c r="I329"/>
  <c r="K329"/>
  <c r="M329"/>
  <c r="O329"/>
  <c r="Q329"/>
  <c r="V329"/>
  <c r="G332"/>
  <c r="M332" s="1"/>
  <c r="I332"/>
  <c r="K332"/>
  <c r="O332"/>
  <c r="Q332"/>
  <c r="V332"/>
  <c r="G333"/>
  <c r="I333"/>
  <c r="K333"/>
  <c r="M333"/>
  <c r="O333"/>
  <c r="Q333"/>
  <c r="V333"/>
  <c r="G334"/>
  <c r="I334"/>
  <c r="K334"/>
  <c r="M334"/>
  <c r="O334"/>
  <c r="Q334"/>
  <c r="V334"/>
  <c r="G335"/>
  <c r="M335" s="1"/>
  <c r="I335"/>
  <c r="K335"/>
  <c r="O335"/>
  <c r="Q335"/>
  <c r="V335"/>
  <c r="G336"/>
  <c r="M336" s="1"/>
  <c r="I336"/>
  <c r="K336"/>
  <c r="O336"/>
  <c r="Q336"/>
  <c r="V336"/>
  <c r="G339"/>
  <c r="I339"/>
  <c r="K339"/>
  <c r="M339"/>
  <c r="O339"/>
  <c r="Q339"/>
  <c r="V339"/>
  <c r="G340"/>
  <c r="I340"/>
  <c r="K340"/>
  <c r="M340"/>
  <c r="O340"/>
  <c r="Q340"/>
  <c r="V340"/>
  <c r="G341"/>
  <c r="M341" s="1"/>
  <c r="I341"/>
  <c r="K341"/>
  <c r="O341"/>
  <c r="Q341"/>
  <c r="V341"/>
  <c r="G342"/>
  <c r="M342" s="1"/>
  <c r="I342"/>
  <c r="K342"/>
  <c r="O342"/>
  <c r="Q342"/>
  <c r="V342"/>
  <c r="G343"/>
  <c r="I343"/>
  <c r="K343"/>
  <c r="M343"/>
  <c r="O343"/>
  <c r="Q343"/>
  <c r="V343"/>
  <c r="G344"/>
  <c r="I344"/>
  <c r="K344"/>
  <c r="M344"/>
  <c r="O344"/>
  <c r="Q344"/>
  <c r="V344"/>
  <c r="G345"/>
  <c r="M345" s="1"/>
  <c r="I345"/>
  <c r="K345"/>
  <c r="O345"/>
  <c r="Q345"/>
  <c r="V345"/>
  <c r="G347"/>
  <c r="I347"/>
  <c r="K347"/>
  <c r="M347"/>
  <c r="O347"/>
  <c r="Q347"/>
  <c r="V347"/>
  <c r="G349"/>
  <c r="M349" s="1"/>
  <c r="I349"/>
  <c r="K349"/>
  <c r="O349"/>
  <c r="Q349"/>
  <c r="V349"/>
  <c r="G350"/>
  <c r="I350"/>
  <c r="K350"/>
  <c r="M350"/>
  <c r="O350"/>
  <c r="Q350"/>
  <c r="V350"/>
  <c r="G351"/>
  <c r="M351" s="1"/>
  <c r="I351"/>
  <c r="K351"/>
  <c r="O351"/>
  <c r="Q351"/>
  <c r="V351"/>
  <c r="G352"/>
  <c r="I352"/>
  <c r="K352"/>
  <c r="M352"/>
  <c r="O352"/>
  <c r="Q352"/>
  <c r="V352"/>
  <c r="G353"/>
  <c r="M353" s="1"/>
  <c r="I353"/>
  <c r="K353"/>
  <c r="O353"/>
  <c r="Q353"/>
  <c r="V353"/>
  <c r="G354"/>
  <c r="I354"/>
  <c r="K354"/>
  <c r="M354"/>
  <c r="O354"/>
  <c r="Q354"/>
  <c r="V354"/>
  <c r="G356"/>
  <c r="M356" s="1"/>
  <c r="I356"/>
  <c r="K356"/>
  <c r="O356"/>
  <c r="Q356"/>
  <c r="V356"/>
  <c r="G357"/>
  <c r="I357"/>
  <c r="K357"/>
  <c r="M357"/>
  <c r="O357"/>
  <c r="Q357"/>
  <c r="V357"/>
  <c r="G359"/>
  <c r="M359" s="1"/>
  <c r="I359"/>
  <c r="K359"/>
  <c r="O359"/>
  <c r="Q359"/>
  <c r="V359"/>
  <c r="G361"/>
  <c r="I361"/>
  <c r="K361"/>
  <c r="M361"/>
  <c r="O361"/>
  <c r="Q361"/>
  <c r="V361"/>
  <c r="G362"/>
  <c r="M362" s="1"/>
  <c r="I362"/>
  <c r="K362"/>
  <c r="O362"/>
  <c r="Q362"/>
  <c r="V362"/>
  <c r="G363"/>
  <c r="I363"/>
  <c r="K363"/>
  <c r="M363"/>
  <c r="O363"/>
  <c r="Q363"/>
  <c r="V363"/>
  <c r="G365"/>
  <c r="M365" s="1"/>
  <c r="I365"/>
  <c r="K365"/>
  <c r="O365"/>
  <c r="Q365"/>
  <c r="V365"/>
  <c r="G366"/>
  <c r="I366"/>
  <c r="K366"/>
  <c r="M366"/>
  <c r="O366"/>
  <c r="Q366"/>
  <c r="V366"/>
  <c r="G367"/>
  <c r="M367" s="1"/>
  <c r="I367"/>
  <c r="K367"/>
  <c r="O367"/>
  <c r="Q367"/>
  <c r="V367"/>
  <c r="G369"/>
  <c r="I369"/>
  <c r="K369"/>
  <c r="M369"/>
  <c r="O369"/>
  <c r="Q369"/>
  <c r="V369"/>
  <c r="G371"/>
  <c r="M371" s="1"/>
  <c r="I371"/>
  <c r="K371"/>
  <c r="O371"/>
  <c r="Q371"/>
  <c r="V371"/>
  <c r="G372"/>
  <c r="I372"/>
  <c r="K372"/>
  <c r="M372"/>
  <c r="O372"/>
  <c r="Q372"/>
  <c r="V372"/>
  <c r="G374"/>
  <c r="M374" s="1"/>
  <c r="I374"/>
  <c r="K374"/>
  <c r="O374"/>
  <c r="Q374"/>
  <c r="V374"/>
  <c r="G376"/>
  <c r="I376"/>
  <c r="K376"/>
  <c r="M376"/>
  <c r="O376"/>
  <c r="Q376"/>
  <c r="V376"/>
  <c r="G378"/>
  <c r="M378" s="1"/>
  <c r="I378"/>
  <c r="K378"/>
  <c r="O378"/>
  <c r="Q378"/>
  <c r="V378"/>
  <c r="G380"/>
  <c r="I380"/>
  <c r="K380"/>
  <c r="M380"/>
  <c r="O380"/>
  <c r="Q380"/>
  <c r="V380"/>
  <c r="G381"/>
  <c r="M381" s="1"/>
  <c r="I381"/>
  <c r="K381"/>
  <c r="O381"/>
  <c r="Q381"/>
  <c r="V381"/>
  <c r="G383"/>
  <c r="I383"/>
  <c r="K383"/>
  <c r="M383"/>
  <c r="O383"/>
  <c r="Q383"/>
  <c r="V383"/>
  <c r="G385"/>
  <c r="M385" s="1"/>
  <c r="I385"/>
  <c r="K385"/>
  <c r="O385"/>
  <c r="Q385"/>
  <c r="V385"/>
  <c r="G387"/>
  <c r="I387"/>
  <c r="K387"/>
  <c r="M387"/>
  <c r="O387"/>
  <c r="Q387"/>
  <c r="V387"/>
  <c r="G388"/>
  <c r="M388" s="1"/>
  <c r="I388"/>
  <c r="K388"/>
  <c r="O388"/>
  <c r="Q388"/>
  <c r="V388"/>
  <c r="G389"/>
  <c r="I389"/>
  <c r="K389"/>
  <c r="M389"/>
  <c r="O389"/>
  <c r="Q389"/>
  <c r="V389"/>
  <c r="G390"/>
  <c r="M390" s="1"/>
  <c r="I390"/>
  <c r="K390"/>
  <c r="O390"/>
  <c r="Q390"/>
  <c r="V390"/>
  <c r="G392"/>
  <c r="I392"/>
  <c r="K392"/>
  <c r="M392"/>
  <c r="O392"/>
  <c r="Q392"/>
  <c r="V392"/>
  <c r="G394"/>
  <c r="M394" s="1"/>
  <c r="I394"/>
  <c r="K394"/>
  <c r="O394"/>
  <c r="Q394"/>
  <c r="V394"/>
  <c r="G395"/>
  <c r="I395"/>
  <c r="K395"/>
  <c r="M395"/>
  <c r="O395"/>
  <c r="Q395"/>
  <c r="V395"/>
  <c r="G396"/>
  <c r="M396" s="1"/>
  <c r="I396"/>
  <c r="K396"/>
  <c r="O396"/>
  <c r="Q396"/>
  <c r="V396"/>
  <c r="G397"/>
  <c r="I397"/>
  <c r="K397"/>
  <c r="M397"/>
  <c r="O397"/>
  <c r="Q397"/>
  <c r="V397"/>
  <c r="G400"/>
  <c r="M400" s="1"/>
  <c r="I400"/>
  <c r="K400"/>
  <c r="O400"/>
  <c r="Q400"/>
  <c r="V400"/>
  <c r="G401"/>
  <c r="I401"/>
  <c r="K401"/>
  <c r="M401"/>
  <c r="O401"/>
  <c r="Q401"/>
  <c r="V401"/>
  <c r="G402"/>
  <c r="M402" s="1"/>
  <c r="I402"/>
  <c r="K402"/>
  <c r="O402"/>
  <c r="Q402"/>
  <c r="V402"/>
  <c r="G403"/>
  <c r="I403"/>
  <c r="K403"/>
  <c r="M403"/>
  <c r="O403"/>
  <c r="Q403"/>
  <c r="V403"/>
  <c r="G405"/>
  <c r="M405" s="1"/>
  <c r="I405"/>
  <c r="K405"/>
  <c r="O405"/>
  <c r="Q405"/>
  <c r="V405"/>
  <c r="G406"/>
  <c r="I406"/>
  <c r="K406"/>
  <c r="M406"/>
  <c r="O406"/>
  <c r="Q406"/>
  <c r="V406"/>
  <c r="G407"/>
  <c r="M407" s="1"/>
  <c r="I407"/>
  <c r="K407"/>
  <c r="O407"/>
  <c r="Q407"/>
  <c r="V407"/>
  <c r="G408"/>
  <c r="I408"/>
  <c r="K408"/>
  <c r="M408"/>
  <c r="O408"/>
  <c r="Q408"/>
  <c r="V408"/>
  <c r="G409"/>
  <c r="M409" s="1"/>
  <c r="I409"/>
  <c r="K409"/>
  <c r="O409"/>
  <c r="Q409"/>
  <c r="V409"/>
  <c r="G410"/>
  <c r="I410"/>
  <c r="K410"/>
  <c r="M410"/>
  <c r="O410"/>
  <c r="Q410"/>
  <c r="V410"/>
  <c r="G411"/>
  <c r="M411" s="1"/>
  <c r="I411"/>
  <c r="K411"/>
  <c r="O411"/>
  <c r="Q411"/>
  <c r="V411"/>
  <c r="G412"/>
  <c r="I412"/>
  <c r="K412"/>
  <c r="M412"/>
  <c r="O412"/>
  <c r="Q412"/>
  <c r="V412"/>
  <c r="G413"/>
  <c r="M413" s="1"/>
  <c r="I413"/>
  <c r="K413"/>
  <c r="O413"/>
  <c r="Q413"/>
  <c r="V413"/>
  <c r="G414"/>
  <c r="I414"/>
  <c r="K414"/>
  <c r="M414"/>
  <c r="O414"/>
  <c r="Q414"/>
  <c r="V414"/>
  <c r="G415"/>
  <c r="M415" s="1"/>
  <c r="I415"/>
  <c r="K415"/>
  <c r="O415"/>
  <c r="Q415"/>
  <c r="V415"/>
  <c r="G416"/>
  <c r="I416"/>
  <c r="K416"/>
  <c r="M416"/>
  <c r="O416"/>
  <c r="Q416"/>
  <c r="V416"/>
  <c r="G417"/>
  <c r="M417" s="1"/>
  <c r="I417"/>
  <c r="K417"/>
  <c r="O417"/>
  <c r="Q417"/>
  <c r="V417"/>
  <c r="G418"/>
  <c r="I418"/>
  <c r="K418"/>
  <c r="M418"/>
  <c r="O418"/>
  <c r="Q418"/>
  <c r="V418"/>
  <c r="G419"/>
  <c r="M419" s="1"/>
  <c r="I419"/>
  <c r="K419"/>
  <c r="O419"/>
  <c r="Q419"/>
  <c r="V419"/>
  <c r="AE422"/>
  <c r="AF422"/>
  <c r="G169" i="38"/>
  <c r="BA52"/>
  <c r="BA42"/>
  <c r="BA29"/>
  <c r="BA20"/>
  <c r="BA14"/>
  <c r="BA10"/>
  <c r="G9"/>
  <c r="M9" s="1"/>
  <c r="I9"/>
  <c r="I8" s="1"/>
  <c r="K9"/>
  <c r="K8" s="1"/>
  <c r="O9"/>
  <c r="Q9"/>
  <c r="Q8" s="1"/>
  <c r="V9"/>
  <c r="V8" s="1"/>
  <c r="G13"/>
  <c r="I13"/>
  <c r="K13"/>
  <c r="M13"/>
  <c r="O13"/>
  <c r="Q13"/>
  <c r="V13"/>
  <c r="G19"/>
  <c r="I19"/>
  <c r="K19"/>
  <c r="M19"/>
  <c r="O19"/>
  <c r="Q19"/>
  <c r="V19"/>
  <c r="G22"/>
  <c r="M22" s="1"/>
  <c r="I22"/>
  <c r="K22"/>
  <c r="O22"/>
  <c r="O8" s="1"/>
  <c r="Q22"/>
  <c r="V22"/>
  <c r="G25"/>
  <c r="I25"/>
  <c r="K25"/>
  <c r="M25"/>
  <c r="O25"/>
  <c r="Q25"/>
  <c r="V25"/>
  <c r="G28"/>
  <c r="M28" s="1"/>
  <c r="I28"/>
  <c r="K28"/>
  <c r="O28"/>
  <c r="Q28"/>
  <c r="V28"/>
  <c r="G33"/>
  <c r="I33"/>
  <c r="K33"/>
  <c r="M33"/>
  <c r="O33"/>
  <c r="Q33"/>
  <c r="V33"/>
  <c r="G36"/>
  <c r="M36" s="1"/>
  <c r="I36"/>
  <c r="K36"/>
  <c r="O36"/>
  <c r="Q36"/>
  <c r="V36"/>
  <c r="G39"/>
  <c r="I39"/>
  <c r="K39"/>
  <c r="M39"/>
  <c r="O39"/>
  <c r="Q39"/>
  <c r="V39"/>
  <c r="G41"/>
  <c r="M41" s="1"/>
  <c r="I41"/>
  <c r="K41"/>
  <c r="O41"/>
  <c r="Q41"/>
  <c r="V41"/>
  <c r="G44"/>
  <c r="I44"/>
  <c r="K44"/>
  <c r="M44"/>
  <c r="O44"/>
  <c r="Q44"/>
  <c r="V44"/>
  <c r="G51"/>
  <c r="M51" s="1"/>
  <c r="I51"/>
  <c r="K51"/>
  <c r="O51"/>
  <c r="Q51"/>
  <c r="V51"/>
  <c r="G60"/>
  <c r="I60"/>
  <c r="K60"/>
  <c r="M60"/>
  <c r="O60"/>
  <c r="Q60"/>
  <c r="V60"/>
  <c r="G63"/>
  <c r="M63" s="1"/>
  <c r="I63"/>
  <c r="K63"/>
  <c r="O63"/>
  <c r="Q63"/>
  <c r="V63"/>
  <c r="G72"/>
  <c r="I72"/>
  <c r="K72"/>
  <c r="M72"/>
  <c r="O72"/>
  <c r="Q72"/>
  <c r="V72"/>
  <c r="G75"/>
  <c r="M75" s="1"/>
  <c r="I75"/>
  <c r="K75"/>
  <c r="O75"/>
  <c r="Q75"/>
  <c r="V75"/>
  <c r="G78"/>
  <c r="M78" s="1"/>
  <c r="I78"/>
  <c r="K78"/>
  <c r="K77" s="1"/>
  <c r="O78"/>
  <c r="Q78"/>
  <c r="V78"/>
  <c r="V77" s="1"/>
  <c r="G80"/>
  <c r="I80"/>
  <c r="K80"/>
  <c r="M80"/>
  <c r="O80"/>
  <c r="Q80"/>
  <c r="V80"/>
  <c r="G83"/>
  <c r="G77" s="1"/>
  <c r="I83"/>
  <c r="K83"/>
  <c r="O83"/>
  <c r="O77" s="1"/>
  <c r="Q83"/>
  <c r="V83"/>
  <c r="G85"/>
  <c r="M85" s="1"/>
  <c r="I85"/>
  <c r="I77" s="1"/>
  <c r="K85"/>
  <c r="O85"/>
  <c r="Q85"/>
  <c r="Q77" s="1"/>
  <c r="V85"/>
  <c r="G88"/>
  <c r="I88"/>
  <c r="I87" s="1"/>
  <c r="K88"/>
  <c r="M88"/>
  <c r="O88"/>
  <c r="Q88"/>
  <c r="Q87" s="1"/>
  <c r="V88"/>
  <c r="G91"/>
  <c r="G87" s="1"/>
  <c r="I91"/>
  <c r="K91"/>
  <c r="O91"/>
  <c r="O87" s="1"/>
  <c r="Q91"/>
  <c r="V91"/>
  <c r="G102"/>
  <c r="I102"/>
  <c r="K102"/>
  <c r="M102"/>
  <c r="O102"/>
  <c r="Q102"/>
  <c r="V102"/>
  <c r="G103"/>
  <c r="M103" s="1"/>
  <c r="I103"/>
  <c r="K103"/>
  <c r="K87" s="1"/>
  <c r="O103"/>
  <c r="Q103"/>
  <c r="V103"/>
  <c r="V87" s="1"/>
  <c r="G104"/>
  <c r="I104"/>
  <c r="K104"/>
  <c r="M104"/>
  <c r="O104"/>
  <c r="Q104"/>
  <c r="V104"/>
  <c r="G107"/>
  <c r="M107" s="1"/>
  <c r="I107"/>
  <c r="K107"/>
  <c r="O107"/>
  <c r="Q107"/>
  <c r="V107"/>
  <c r="G109"/>
  <c r="I109"/>
  <c r="K109"/>
  <c r="M109"/>
  <c r="O109"/>
  <c r="Q109"/>
  <c r="V109"/>
  <c r="G111"/>
  <c r="M111" s="1"/>
  <c r="I111"/>
  <c r="K111"/>
  <c r="O111"/>
  <c r="Q111"/>
  <c r="V111"/>
  <c r="G114"/>
  <c r="I114"/>
  <c r="K114"/>
  <c r="M114"/>
  <c r="O114"/>
  <c r="Q114"/>
  <c r="V114"/>
  <c r="G115"/>
  <c r="M115" s="1"/>
  <c r="I115"/>
  <c r="K115"/>
  <c r="O115"/>
  <c r="Q115"/>
  <c r="V115"/>
  <c r="G116"/>
  <c r="I116"/>
  <c r="K116"/>
  <c r="M116"/>
  <c r="O116"/>
  <c r="Q116"/>
  <c r="V116"/>
  <c r="G117"/>
  <c r="M117" s="1"/>
  <c r="I117"/>
  <c r="K117"/>
  <c r="O117"/>
  <c r="Q117"/>
  <c r="V117"/>
  <c r="G118"/>
  <c r="I118"/>
  <c r="K118"/>
  <c r="M118"/>
  <c r="O118"/>
  <c r="Q118"/>
  <c r="V118"/>
  <c r="G119"/>
  <c r="M119" s="1"/>
  <c r="I119"/>
  <c r="K119"/>
  <c r="O119"/>
  <c r="Q119"/>
  <c r="V119"/>
  <c r="G120"/>
  <c r="I120"/>
  <c r="K120"/>
  <c r="M120"/>
  <c r="O120"/>
  <c r="Q120"/>
  <c r="V120"/>
  <c r="G121"/>
  <c r="K121"/>
  <c r="O121"/>
  <c r="V121"/>
  <c r="G122"/>
  <c r="I122"/>
  <c r="I121" s="1"/>
  <c r="K122"/>
  <c r="M122"/>
  <c r="M121" s="1"/>
  <c r="O122"/>
  <c r="Q122"/>
  <c r="Q121" s="1"/>
  <c r="V122"/>
  <c r="G126"/>
  <c r="I126"/>
  <c r="I125" s="1"/>
  <c r="K126"/>
  <c r="M126"/>
  <c r="O126"/>
  <c r="Q126"/>
  <c r="Q125" s="1"/>
  <c r="V126"/>
  <c r="G129"/>
  <c r="M129" s="1"/>
  <c r="I129"/>
  <c r="K129"/>
  <c r="K125" s="1"/>
  <c r="O129"/>
  <c r="Q129"/>
  <c r="V129"/>
  <c r="V125" s="1"/>
  <c r="G132"/>
  <c r="I132"/>
  <c r="K132"/>
  <c r="M132"/>
  <c r="O132"/>
  <c r="Q132"/>
  <c r="V132"/>
  <c r="G135"/>
  <c r="M135" s="1"/>
  <c r="I135"/>
  <c r="K135"/>
  <c r="O135"/>
  <c r="O125" s="1"/>
  <c r="Q135"/>
  <c r="V135"/>
  <c r="G138"/>
  <c r="I138"/>
  <c r="K138"/>
  <c r="M138"/>
  <c r="O138"/>
  <c r="Q138"/>
  <c r="V138"/>
  <c r="G143"/>
  <c r="M143" s="1"/>
  <c r="I143"/>
  <c r="K143"/>
  <c r="O143"/>
  <c r="Q143"/>
  <c r="V143"/>
  <c r="G147"/>
  <c r="I147"/>
  <c r="K147"/>
  <c r="M147"/>
  <c r="O147"/>
  <c r="Q147"/>
  <c r="V147"/>
  <c r="G150"/>
  <c r="M150" s="1"/>
  <c r="I150"/>
  <c r="K150"/>
  <c r="O150"/>
  <c r="Q150"/>
  <c r="V150"/>
  <c r="G153"/>
  <c r="I153"/>
  <c r="K153"/>
  <c r="M153"/>
  <c r="O153"/>
  <c r="Q153"/>
  <c r="V153"/>
  <c r="G156"/>
  <c r="M156" s="1"/>
  <c r="I156"/>
  <c r="K156"/>
  <c r="O156"/>
  <c r="Q156"/>
  <c r="V156"/>
  <c r="G160"/>
  <c r="I160"/>
  <c r="K160"/>
  <c r="M160"/>
  <c r="O160"/>
  <c r="Q160"/>
  <c r="V160"/>
  <c r="G163"/>
  <c r="I163"/>
  <c r="I162" s="1"/>
  <c r="K163"/>
  <c r="M163"/>
  <c r="O163"/>
  <c r="Q163"/>
  <c r="Q162" s="1"/>
  <c r="V163"/>
  <c r="G164"/>
  <c r="M164" s="1"/>
  <c r="I164"/>
  <c r="K164"/>
  <c r="K162" s="1"/>
  <c r="O164"/>
  <c r="Q164"/>
  <c r="V164"/>
  <c r="V162" s="1"/>
  <c r="G166"/>
  <c r="I166"/>
  <c r="K166"/>
  <c r="M166"/>
  <c r="O166"/>
  <c r="Q166"/>
  <c r="V166"/>
  <c r="G167"/>
  <c r="M167" s="1"/>
  <c r="I167"/>
  <c r="K167"/>
  <c r="O167"/>
  <c r="O162" s="1"/>
  <c r="Q167"/>
  <c r="V167"/>
  <c r="AE169"/>
  <c r="AF169"/>
  <c r="G335" i="37"/>
  <c r="BA24"/>
  <c r="BA22"/>
  <c r="BA20"/>
  <c r="BA18"/>
  <c r="BA16"/>
  <c r="G9"/>
  <c r="M9" s="1"/>
  <c r="I9"/>
  <c r="I8" s="1"/>
  <c r="K9"/>
  <c r="K8" s="1"/>
  <c r="O9"/>
  <c r="Q9"/>
  <c r="Q8" s="1"/>
  <c r="V9"/>
  <c r="V8" s="1"/>
  <c r="G11"/>
  <c r="I11"/>
  <c r="K11"/>
  <c r="M11"/>
  <c r="O11"/>
  <c r="Q11"/>
  <c r="V11"/>
  <c r="G12"/>
  <c r="I12"/>
  <c r="K12"/>
  <c r="M12"/>
  <c r="O12"/>
  <c r="Q12"/>
  <c r="V12"/>
  <c r="G13"/>
  <c r="M13" s="1"/>
  <c r="I13"/>
  <c r="K13"/>
  <c r="O13"/>
  <c r="O8" s="1"/>
  <c r="Q13"/>
  <c r="V13"/>
  <c r="G15"/>
  <c r="I15"/>
  <c r="K15"/>
  <c r="K14" s="1"/>
  <c r="M15"/>
  <c r="O15"/>
  <c r="Q15"/>
  <c r="V15"/>
  <c r="V14" s="1"/>
  <c r="G17"/>
  <c r="I17"/>
  <c r="K17"/>
  <c r="M17"/>
  <c r="O17"/>
  <c r="Q17"/>
  <c r="V17"/>
  <c r="G19"/>
  <c r="G14" s="1"/>
  <c r="I19"/>
  <c r="K19"/>
  <c r="O19"/>
  <c r="O14" s="1"/>
  <c r="Q19"/>
  <c r="V19"/>
  <c r="G21"/>
  <c r="M21" s="1"/>
  <c r="I21"/>
  <c r="I14" s="1"/>
  <c r="K21"/>
  <c r="O21"/>
  <c r="Q21"/>
  <c r="Q14" s="1"/>
  <c r="V21"/>
  <c r="G23"/>
  <c r="I23"/>
  <c r="K23"/>
  <c r="M23"/>
  <c r="O23"/>
  <c r="Q23"/>
  <c r="V23"/>
  <c r="G27"/>
  <c r="M27" s="1"/>
  <c r="I27"/>
  <c r="I26" s="1"/>
  <c r="K27"/>
  <c r="O27"/>
  <c r="O26" s="1"/>
  <c r="Q27"/>
  <c r="Q26" s="1"/>
  <c r="V27"/>
  <c r="G44"/>
  <c r="M44" s="1"/>
  <c r="I44"/>
  <c r="K44"/>
  <c r="O44"/>
  <c r="Q44"/>
  <c r="V44"/>
  <c r="G48"/>
  <c r="I48"/>
  <c r="K48"/>
  <c r="K26" s="1"/>
  <c r="M48"/>
  <c r="O48"/>
  <c r="Q48"/>
  <c r="V48"/>
  <c r="V26" s="1"/>
  <c r="G52"/>
  <c r="I52"/>
  <c r="K52"/>
  <c r="M52"/>
  <c r="O52"/>
  <c r="Q52"/>
  <c r="V52"/>
  <c r="G56"/>
  <c r="M56" s="1"/>
  <c r="I56"/>
  <c r="K56"/>
  <c r="O56"/>
  <c r="Q56"/>
  <c r="V56"/>
  <c r="G60"/>
  <c r="M60" s="1"/>
  <c r="I60"/>
  <c r="K60"/>
  <c r="O60"/>
  <c r="Q60"/>
  <c r="V60"/>
  <c r="G64"/>
  <c r="I64"/>
  <c r="K64"/>
  <c r="M64"/>
  <c r="O64"/>
  <c r="Q64"/>
  <c r="V64"/>
  <c r="G67"/>
  <c r="I67"/>
  <c r="K67"/>
  <c r="M67"/>
  <c r="O67"/>
  <c r="Q67"/>
  <c r="V67"/>
  <c r="G72"/>
  <c r="M72" s="1"/>
  <c r="I72"/>
  <c r="K72"/>
  <c r="O72"/>
  <c r="Q72"/>
  <c r="V72"/>
  <c r="G77"/>
  <c r="M77" s="1"/>
  <c r="I77"/>
  <c r="K77"/>
  <c r="O77"/>
  <c r="Q77"/>
  <c r="V77"/>
  <c r="G82"/>
  <c r="I82"/>
  <c r="K82"/>
  <c r="M82"/>
  <c r="O82"/>
  <c r="Q82"/>
  <c r="V82"/>
  <c r="G87"/>
  <c r="I87"/>
  <c r="K87"/>
  <c r="M87"/>
  <c r="O87"/>
  <c r="Q87"/>
  <c r="V87"/>
  <c r="G92"/>
  <c r="M92" s="1"/>
  <c r="I92"/>
  <c r="K92"/>
  <c r="O92"/>
  <c r="Q92"/>
  <c r="V92"/>
  <c r="G97"/>
  <c r="M97" s="1"/>
  <c r="I97"/>
  <c r="K97"/>
  <c r="O97"/>
  <c r="Q97"/>
  <c r="V97"/>
  <c r="G102"/>
  <c r="I102"/>
  <c r="K102"/>
  <c r="M102"/>
  <c r="O102"/>
  <c r="Q102"/>
  <c r="V102"/>
  <c r="G103"/>
  <c r="I103"/>
  <c r="K103"/>
  <c r="M103"/>
  <c r="O103"/>
  <c r="Q103"/>
  <c r="V103"/>
  <c r="G106"/>
  <c r="M106" s="1"/>
  <c r="I106"/>
  <c r="K106"/>
  <c r="O106"/>
  <c r="Q106"/>
  <c r="V106"/>
  <c r="G109"/>
  <c r="M109" s="1"/>
  <c r="I109"/>
  <c r="K109"/>
  <c r="O109"/>
  <c r="Q109"/>
  <c r="V109"/>
  <c r="G113"/>
  <c r="I113"/>
  <c r="K113"/>
  <c r="M113"/>
  <c r="O113"/>
  <c r="Q113"/>
  <c r="V113"/>
  <c r="G117"/>
  <c r="I117"/>
  <c r="K117"/>
  <c r="M117"/>
  <c r="O117"/>
  <c r="Q117"/>
  <c r="V117"/>
  <c r="G118"/>
  <c r="M118" s="1"/>
  <c r="I118"/>
  <c r="K118"/>
  <c r="O118"/>
  <c r="Q118"/>
  <c r="V118"/>
  <c r="G119"/>
  <c r="M119" s="1"/>
  <c r="I119"/>
  <c r="K119"/>
  <c r="O119"/>
  <c r="Q119"/>
  <c r="V119"/>
  <c r="G120"/>
  <c r="I120"/>
  <c r="K120"/>
  <c r="M120"/>
  <c r="O120"/>
  <c r="Q120"/>
  <c r="V120"/>
  <c r="G127"/>
  <c r="M127" s="1"/>
  <c r="I127"/>
  <c r="I126" s="1"/>
  <c r="K127"/>
  <c r="O127"/>
  <c r="O126" s="1"/>
  <c r="Q127"/>
  <c r="Q126" s="1"/>
  <c r="V127"/>
  <c r="G133"/>
  <c r="M133" s="1"/>
  <c r="I133"/>
  <c r="K133"/>
  <c r="O133"/>
  <c r="Q133"/>
  <c r="V133"/>
  <c r="G139"/>
  <c r="I139"/>
  <c r="K139"/>
  <c r="K126" s="1"/>
  <c r="M139"/>
  <c r="O139"/>
  <c r="Q139"/>
  <c r="V139"/>
  <c r="V126" s="1"/>
  <c r="G144"/>
  <c r="I144"/>
  <c r="K144"/>
  <c r="M144"/>
  <c r="O144"/>
  <c r="Q144"/>
  <c r="V144"/>
  <c r="G149"/>
  <c r="M149" s="1"/>
  <c r="I149"/>
  <c r="K149"/>
  <c r="O149"/>
  <c r="Q149"/>
  <c r="V149"/>
  <c r="G154"/>
  <c r="M154" s="1"/>
  <c r="I154"/>
  <c r="K154"/>
  <c r="O154"/>
  <c r="Q154"/>
  <c r="V154"/>
  <c r="G157"/>
  <c r="I157"/>
  <c r="K157"/>
  <c r="M157"/>
  <c r="O157"/>
  <c r="Q157"/>
  <c r="V157"/>
  <c r="G160"/>
  <c r="I160"/>
  <c r="K160"/>
  <c r="M160"/>
  <c r="O160"/>
  <c r="Q160"/>
  <c r="V160"/>
  <c r="G163"/>
  <c r="M163" s="1"/>
  <c r="I163"/>
  <c r="K163"/>
  <c r="O163"/>
  <c r="Q163"/>
  <c r="V163"/>
  <c r="G166"/>
  <c r="M166" s="1"/>
  <c r="I166"/>
  <c r="K166"/>
  <c r="O166"/>
  <c r="Q166"/>
  <c r="V166"/>
  <c r="G169"/>
  <c r="I169"/>
  <c r="K169"/>
  <c r="M169"/>
  <c r="O169"/>
  <c r="Q169"/>
  <c r="V169"/>
  <c r="G181"/>
  <c r="I181"/>
  <c r="K181"/>
  <c r="M181"/>
  <c r="O181"/>
  <c r="Q181"/>
  <c r="V181"/>
  <c r="G182"/>
  <c r="M182" s="1"/>
  <c r="I182"/>
  <c r="K182"/>
  <c r="O182"/>
  <c r="Q182"/>
  <c r="V182"/>
  <c r="G189"/>
  <c r="M189" s="1"/>
  <c r="I189"/>
  <c r="K189"/>
  <c r="O189"/>
  <c r="Q189"/>
  <c r="V189"/>
  <c r="G195"/>
  <c r="I195"/>
  <c r="K195"/>
  <c r="M195"/>
  <c r="O195"/>
  <c r="Q195"/>
  <c r="V195"/>
  <c r="G196"/>
  <c r="I196"/>
  <c r="K196"/>
  <c r="M196"/>
  <c r="O196"/>
  <c r="Q196"/>
  <c r="V196"/>
  <c r="G197"/>
  <c r="M197" s="1"/>
  <c r="I197"/>
  <c r="K197"/>
  <c r="O197"/>
  <c r="Q197"/>
  <c r="V197"/>
  <c r="G198"/>
  <c r="M198" s="1"/>
  <c r="I198"/>
  <c r="K198"/>
  <c r="O198"/>
  <c r="Q198"/>
  <c r="V198"/>
  <c r="G199"/>
  <c r="I199"/>
  <c r="K199"/>
  <c r="M199"/>
  <c r="O199"/>
  <c r="Q199"/>
  <c r="V199"/>
  <c r="G200"/>
  <c r="I200"/>
  <c r="K200"/>
  <c r="M200"/>
  <c r="O200"/>
  <c r="Q200"/>
  <c r="V200"/>
  <c r="G201"/>
  <c r="M201" s="1"/>
  <c r="I201"/>
  <c r="K201"/>
  <c r="O201"/>
  <c r="Q201"/>
  <c r="V201"/>
  <c r="G202"/>
  <c r="M202" s="1"/>
  <c r="I202"/>
  <c r="K202"/>
  <c r="O202"/>
  <c r="Q202"/>
  <c r="V202"/>
  <c r="G203"/>
  <c r="I203"/>
  <c r="K203"/>
  <c r="M203"/>
  <c r="O203"/>
  <c r="Q203"/>
  <c r="V203"/>
  <c r="G204"/>
  <c r="I204"/>
  <c r="K204"/>
  <c r="M204"/>
  <c r="O204"/>
  <c r="Q204"/>
  <c r="V204"/>
  <c r="G205"/>
  <c r="M205" s="1"/>
  <c r="I205"/>
  <c r="K205"/>
  <c r="O205"/>
  <c r="Q205"/>
  <c r="V205"/>
  <c r="G206"/>
  <c r="M206" s="1"/>
  <c r="I206"/>
  <c r="K206"/>
  <c r="O206"/>
  <c r="Q206"/>
  <c r="V206"/>
  <c r="G207"/>
  <c r="I207"/>
  <c r="K207"/>
  <c r="M207"/>
  <c r="O207"/>
  <c r="Q207"/>
  <c r="V207"/>
  <c r="G208"/>
  <c r="I208"/>
  <c r="K208"/>
  <c r="M208"/>
  <c r="O208"/>
  <c r="Q208"/>
  <c r="V208"/>
  <c r="G209"/>
  <c r="M209" s="1"/>
  <c r="I209"/>
  <c r="K209"/>
  <c r="O209"/>
  <c r="Q209"/>
  <c r="V209"/>
  <c r="G210"/>
  <c r="M210" s="1"/>
  <c r="I210"/>
  <c r="K210"/>
  <c r="O210"/>
  <c r="Q210"/>
  <c r="V210"/>
  <c r="G211"/>
  <c r="I211"/>
  <c r="K211"/>
  <c r="M211"/>
  <c r="O211"/>
  <c r="Q211"/>
  <c r="V211"/>
  <c r="G214"/>
  <c r="I214"/>
  <c r="K214"/>
  <c r="M214"/>
  <c r="O214"/>
  <c r="Q214"/>
  <c r="V214"/>
  <c r="G217"/>
  <c r="M217" s="1"/>
  <c r="I217"/>
  <c r="K217"/>
  <c r="O217"/>
  <c r="Q217"/>
  <c r="V217"/>
  <c r="G218"/>
  <c r="M218" s="1"/>
  <c r="I218"/>
  <c r="K218"/>
  <c r="O218"/>
  <c r="Q218"/>
  <c r="V218"/>
  <c r="G219"/>
  <c r="I219"/>
  <c r="K219"/>
  <c r="M219"/>
  <c r="O219"/>
  <c r="Q219"/>
  <c r="V219"/>
  <c r="G220"/>
  <c r="I220"/>
  <c r="K220"/>
  <c r="M220"/>
  <c r="O220"/>
  <c r="Q220"/>
  <c r="V220"/>
  <c r="G222"/>
  <c r="M222" s="1"/>
  <c r="I222"/>
  <c r="K222"/>
  <c r="O222"/>
  <c r="Q222"/>
  <c r="V222"/>
  <c r="G224"/>
  <c r="M224" s="1"/>
  <c r="I224"/>
  <c r="K224"/>
  <c r="O224"/>
  <c r="Q224"/>
  <c r="V224"/>
  <c r="G226"/>
  <c r="I226"/>
  <c r="K226"/>
  <c r="M226"/>
  <c r="O226"/>
  <c r="Q226"/>
  <c r="V226"/>
  <c r="G233"/>
  <c r="M233" s="1"/>
  <c r="I233"/>
  <c r="I232" s="1"/>
  <c r="K233"/>
  <c r="O233"/>
  <c r="O232" s="1"/>
  <c r="Q233"/>
  <c r="Q232" s="1"/>
  <c r="V233"/>
  <c r="G234"/>
  <c r="M234" s="1"/>
  <c r="I234"/>
  <c r="K234"/>
  <c r="K232" s="1"/>
  <c r="O234"/>
  <c r="Q234"/>
  <c r="V234"/>
  <c r="V232" s="1"/>
  <c r="G235"/>
  <c r="I235"/>
  <c r="K235"/>
  <c r="M235"/>
  <c r="O235"/>
  <c r="Q235"/>
  <c r="V235"/>
  <c r="G236"/>
  <c r="I236"/>
  <c r="K236"/>
  <c r="M236"/>
  <c r="O236"/>
  <c r="Q236"/>
  <c r="V236"/>
  <c r="G237"/>
  <c r="M237" s="1"/>
  <c r="I237"/>
  <c r="K237"/>
  <c r="O237"/>
  <c r="Q237"/>
  <c r="V237"/>
  <c r="G238"/>
  <c r="M238" s="1"/>
  <c r="I238"/>
  <c r="K238"/>
  <c r="O238"/>
  <c r="Q238"/>
  <c r="V238"/>
  <c r="G239"/>
  <c r="I239"/>
  <c r="K239"/>
  <c r="M239"/>
  <c r="O239"/>
  <c r="Q239"/>
  <c r="V239"/>
  <c r="G243"/>
  <c r="I243"/>
  <c r="K243"/>
  <c r="M243"/>
  <c r="O243"/>
  <c r="Q243"/>
  <c r="V243"/>
  <c r="G245"/>
  <c r="M245" s="1"/>
  <c r="I245"/>
  <c r="K245"/>
  <c r="O245"/>
  <c r="Q245"/>
  <c r="V245"/>
  <c r="G251"/>
  <c r="M251" s="1"/>
  <c r="I251"/>
  <c r="K251"/>
  <c r="O251"/>
  <c r="Q251"/>
  <c r="V251"/>
  <c r="G252"/>
  <c r="I252"/>
  <c r="K252"/>
  <c r="M252"/>
  <c r="O252"/>
  <c r="Q252"/>
  <c r="V252"/>
  <c r="G254"/>
  <c r="I254"/>
  <c r="K254"/>
  <c r="M254"/>
  <c r="O254"/>
  <c r="Q254"/>
  <c r="V254"/>
  <c r="G256"/>
  <c r="M256" s="1"/>
  <c r="I256"/>
  <c r="K256"/>
  <c r="O256"/>
  <c r="Q256"/>
  <c r="V256"/>
  <c r="G257"/>
  <c r="M257" s="1"/>
  <c r="I257"/>
  <c r="K257"/>
  <c r="O257"/>
  <c r="Q257"/>
  <c r="V257"/>
  <c r="G259"/>
  <c r="I259"/>
  <c r="K259"/>
  <c r="M259"/>
  <c r="O259"/>
  <c r="Q259"/>
  <c r="V259"/>
  <c r="G261"/>
  <c r="I261"/>
  <c r="K261"/>
  <c r="M261"/>
  <c r="O261"/>
  <c r="Q261"/>
  <c r="V261"/>
  <c r="G263"/>
  <c r="M263" s="1"/>
  <c r="I263"/>
  <c r="K263"/>
  <c r="O263"/>
  <c r="Q263"/>
  <c r="V263"/>
  <c r="G265"/>
  <c r="M265" s="1"/>
  <c r="I265"/>
  <c r="K265"/>
  <c r="O265"/>
  <c r="Q265"/>
  <c r="V265"/>
  <c r="G267"/>
  <c r="I267"/>
  <c r="K267"/>
  <c r="M267"/>
  <c r="O267"/>
  <c r="Q267"/>
  <c r="V267"/>
  <c r="G269"/>
  <c r="I269"/>
  <c r="K269"/>
  <c r="M269"/>
  <c r="O269"/>
  <c r="Q269"/>
  <c r="V269"/>
  <c r="G271"/>
  <c r="M271" s="1"/>
  <c r="I271"/>
  <c r="K271"/>
  <c r="O271"/>
  <c r="Q271"/>
  <c r="V271"/>
  <c r="G273"/>
  <c r="M273" s="1"/>
  <c r="I273"/>
  <c r="K273"/>
  <c r="O273"/>
  <c r="Q273"/>
  <c r="V273"/>
  <c r="G275"/>
  <c r="I275"/>
  <c r="K275"/>
  <c r="M275"/>
  <c r="O275"/>
  <c r="Q275"/>
  <c r="V275"/>
  <c r="G277"/>
  <c r="I277"/>
  <c r="K277"/>
  <c r="M277"/>
  <c r="O277"/>
  <c r="Q277"/>
  <c r="V277"/>
  <c r="G279"/>
  <c r="M279" s="1"/>
  <c r="I279"/>
  <c r="K279"/>
  <c r="O279"/>
  <c r="Q279"/>
  <c r="V279"/>
  <c r="G281"/>
  <c r="M281" s="1"/>
  <c r="I281"/>
  <c r="K281"/>
  <c r="O281"/>
  <c r="Q281"/>
  <c r="V281"/>
  <c r="G283"/>
  <c r="I283"/>
  <c r="K283"/>
  <c r="M283"/>
  <c r="O283"/>
  <c r="Q283"/>
  <c r="V283"/>
  <c r="G284"/>
  <c r="I284"/>
  <c r="K284"/>
  <c r="M284"/>
  <c r="O284"/>
  <c r="Q284"/>
  <c r="V284"/>
  <c r="G286"/>
  <c r="M286" s="1"/>
  <c r="I286"/>
  <c r="K286"/>
  <c r="O286"/>
  <c r="Q286"/>
  <c r="V286"/>
  <c r="G287"/>
  <c r="M287" s="1"/>
  <c r="I287"/>
  <c r="K287"/>
  <c r="O287"/>
  <c r="Q287"/>
  <c r="V287"/>
  <c r="G288"/>
  <c r="I288"/>
  <c r="K288"/>
  <c r="M288"/>
  <c r="O288"/>
  <c r="Q288"/>
  <c r="V288"/>
  <c r="G292"/>
  <c r="I292"/>
  <c r="K292"/>
  <c r="M292"/>
  <c r="O292"/>
  <c r="Q292"/>
  <c r="V292"/>
  <c r="G294"/>
  <c r="M294" s="1"/>
  <c r="I294"/>
  <c r="K294"/>
  <c r="O294"/>
  <c r="Q294"/>
  <c r="V294"/>
  <c r="G296"/>
  <c r="M296" s="1"/>
  <c r="I296"/>
  <c r="K296"/>
  <c r="O296"/>
  <c r="Q296"/>
  <c r="V296"/>
  <c r="G298"/>
  <c r="I298"/>
  <c r="K298"/>
  <c r="M298"/>
  <c r="O298"/>
  <c r="Q298"/>
  <c r="V298"/>
  <c r="G299"/>
  <c r="I299"/>
  <c r="K299"/>
  <c r="M299"/>
  <c r="O299"/>
  <c r="Q299"/>
  <c r="V299"/>
  <c r="G301"/>
  <c r="M301" s="1"/>
  <c r="I301"/>
  <c r="K301"/>
  <c r="O301"/>
  <c r="Q301"/>
  <c r="V301"/>
  <c r="G303"/>
  <c r="M303" s="1"/>
  <c r="I303"/>
  <c r="K303"/>
  <c r="O303"/>
  <c r="Q303"/>
  <c r="V303"/>
  <c r="G305"/>
  <c r="I305"/>
  <c r="K305"/>
  <c r="M305"/>
  <c r="O305"/>
  <c r="Q305"/>
  <c r="V305"/>
  <c r="G307"/>
  <c r="I307"/>
  <c r="K307"/>
  <c r="M307"/>
  <c r="O307"/>
  <c r="Q307"/>
  <c r="V307"/>
  <c r="G308"/>
  <c r="M308" s="1"/>
  <c r="I308"/>
  <c r="K308"/>
  <c r="O308"/>
  <c r="Q308"/>
  <c r="V308"/>
  <c r="G317"/>
  <c r="I317"/>
  <c r="I316" s="1"/>
  <c r="K317"/>
  <c r="K316" s="1"/>
  <c r="M317"/>
  <c r="O317"/>
  <c r="Q317"/>
  <c r="Q316" s="1"/>
  <c r="V317"/>
  <c r="V316" s="1"/>
  <c r="G320"/>
  <c r="I320"/>
  <c r="K320"/>
  <c r="M320"/>
  <c r="O320"/>
  <c r="Q320"/>
  <c r="V320"/>
  <c r="G323"/>
  <c r="G316" s="1"/>
  <c r="I323"/>
  <c r="K323"/>
  <c r="M323"/>
  <c r="O323"/>
  <c r="O316" s="1"/>
  <c r="Q323"/>
  <c r="V323"/>
  <c r="G326"/>
  <c r="M326" s="1"/>
  <c r="I326"/>
  <c r="K326"/>
  <c r="O326"/>
  <c r="Q326"/>
  <c r="V326"/>
  <c r="G329"/>
  <c r="I329"/>
  <c r="K329"/>
  <c r="M329"/>
  <c r="O329"/>
  <c r="Q329"/>
  <c r="V329"/>
  <c r="G330"/>
  <c r="I330"/>
  <c r="K330"/>
  <c r="M330"/>
  <c r="O330"/>
  <c r="Q330"/>
  <c r="V330"/>
  <c r="G332"/>
  <c r="I332"/>
  <c r="K332"/>
  <c r="M332"/>
  <c r="O332"/>
  <c r="Q332"/>
  <c r="V332"/>
  <c r="AE335"/>
  <c r="AF335"/>
  <c r="G70" i="36"/>
  <c r="BA40"/>
  <c r="BA26"/>
  <c r="G9"/>
  <c r="M9" s="1"/>
  <c r="I9"/>
  <c r="K9"/>
  <c r="K8" s="1"/>
  <c r="O9"/>
  <c r="O8" s="1"/>
  <c r="Q9"/>
  <c r="V9"/>
  <c r="V8" s="1"/>
  <c r="G12"/>
  <c r="I12"/>
  <c r="I8" s="1"/>
  <c r="K12"/>
  <c r="M12"/>
  <c r="O12"/>
  <c r="Q12"/>
  <c r="V12"/>
  <c r="G14"/>
  <c r="M14" s="1"/>
  <c r="I14"/>
  <c r="K14"/>
  <c r="O14"/>
  <c r="Q14"/>
  <c r="V14"/>
  <c r="G17"/>
  <c r="I17"/>
  <c r="K17"/>
  <c r="M17"/>
  <c r="O17"/>
  <c r="Q17"/>
  <c r="Q8" s="1"/>
  <c r="V17"/>
  <c r="G20"/>
  <c r="M20" s="1"/>
  <c r="I20"/>
  <c r="K20"/>
  <c r="O20"/>
  <c r="Q20"/>
  <c r="V20"/>
  <c r="G23"/>
  <c r="I23"/>
  <c r="K23"/>
  <c r="M23"/>
  <c r="O23"/>
  <c r="Q23"/>
  <c r="V23"/>
  <c r="G25"/>
  <c r="M25" s="1"/>
  <c r="I25"/>
  <c r="K25"/>
  <c r="O25"/>
  <c r="Q25"/>
  <c r="V25"/>
  <c r="G28"/>
  <c r="I28"/>
  <c r="K28"/>
  <c r="M28"/>
  <c r="O28"/>
  <c r="Q28"/>
  <c r="V28"/>
  <c r="G31"/>
  <c r="I31"/>
  <c r="I30" s="1"/>
  <c r="K31"/>
  <c r="M31"/>
  <c r="O31"/>
  <c r="Q31"/>
  <c r="Q30" s="1"/>
  <c r="V31"/>
  <c r="G34"/>
  <c r="G30" s="1"/>
  <c r="I34"/>
  <c r="K34"/>
  <c r="K30" s="1"/>
  <c r="O34"/>
  <c r="O30" s="1"/>
  <c r="Q34"/>
  <c r="V34"/>
  <c r="V30" s="1"/>
  <c r="G36"/>
  <c r="I36"/>
  <c r="K36"/>
  <c r="M36"/>
  <c r="O36"/>
  <c r="Q36"/>
  <c r="V36"/>
  <c r="G38"/>
  <c r="K38"/>
  <c r="O38"/>
  <c r="V38"/>
  <c r="G39"/>
  <c r="I39"/>
  <c r="I38" s="1"/>
  <c r="K39"/>
  <c r="M39"/>
  <c r="M38" s="1"/>
  <c r="O39"/>
  <c r="Q39"/>
  <c r="Q38" s="1"/>
  <c r="V39"/>
  <c r="G42"/>
  <c r="O42"/>
  <c r="G43"/>
  <c r="I43"/>
  <c r="I42" s="1"/>
  <c r="K43"/>
  <c r="M43"/>
  <c r="O43"/>
  <c r="Q43"/>
  <c r="Q42" s="1"/>
  <c r="V43"/>
  <c r="G45"/>
  <c r="M45" s="1"/>
  <c r="I45"/>
  <c r="K45"/>
  <c r="K42" s="1"/>
  <c r="O45"/>
  <c r="Q45"/>
  <c r="V45"/>
  <c r="V42" s="1"/>
  <c r="I48"/>
  <c r="Q48"/>
  <c r="G49"/>
  <c r="G48" s="1"/>
  <c r="I49"/>
  <c r="K49"/>
  <c r="K48" s="1"/>
  <c r="O49"/>
  <c r="O48" s="1"/>
  <c r="Q49"/>
  <c r="V49"/>
  <c r="V48" s="1"/>
  <c r="I52"/>
  <c r="Q52"/>
  <c r="G53"/>
  <c r="M53" s="1"/>
  <c r="M52" s="1"/>
  <c r="I53"/>
  <c r="K53"/>
  <c r="K52" s="1"/>
  <c r="O53"/>
  <c r="O52" s="1"/>
  <c r="Q53"/>
  <c r="V53"/>
  <c r="V52" s="1"/>
  <c r="O55"/>
  <c r="G56"/>
  <c r="M56" s="1"/>
  <c r="I56"/>
  <c r="I55" s="1"/>
  <c r="K56"/>
  <c r="K55" s="1"/>
  <c r="O56"/>
  <c r="Q56"/>
  <c r="Q55" s="1"/>
  <c r="V56"/>
  <c r="V55" s="1"/>
  <c r="G59"/>
  <c r="I59"/>
  <c r="K59"/>
  <c r="M59"/>
  <c r="O59"/>
  <c r="Q59"/>
  <c r="V59"/>
  <c r="G61"/>
  <c r="I61"/>
  <c r="K61"/>
  <c r="M61"/>
  <c r="O61"/>
  <c r="Q61"/>
  <c r="V61"/>
  <c r="G63"/>
  <c r="G55" s="1"/>
  <c r="I63"/>
  <c r="K63"/>
  <c r="O63"/>
  <c r="Q63"/>
  <c r="V63"/>
  <c r="G66"/>
  <c r="M66" s="1"/>
  <c r="I66"/>
  <c r="K66"/>
  <c r="O66"/>
  <c r="Q66"/>
  <c r="V66"/>
  <c r="AE70"/>
  <c r="G57" i="35"/>
  <c r="G9"/>
  <c r="I9"/>
  <c r="I8" s="1"/>
  <c r="K9"/>
  <c r="M9"/>
  <c r="O9"/>
  <c r="Q9"/>
  <c r="Q8" s="1"/>
  <c r="V9"/>
  <c r="G11"/>
  <c r="M11" s="1"/>
  <c r="I11"/>
  <c r="K11"/>
  <c r="K8" s="1"/>
  <c r="O11"/>
  <c r="Q11"/>
  <c r="V11"/>
  <c r="V8" s="1"/>
  <c r="G14"/>
  <c r="I14"/>
  <c r="K14"/>
  <c r="M14"/>
  <c r="O14"/>
  <c r="Q14"/>
  <c r="V14"/>
  <c r="G17"/>
  <c r="G8" s="1"/>
  <c r="I17"/>
  <c r="K17"/>
  <c r="O17"/>
  <c r="O8" s="1"/>
  <c r="Q17"/>
  <c r="V17"/>
  <c r="G21"/>
  <c r="I21"/>
  <c r="K21"/>
  <c r="M21"/>
  <c r="O21"/>
  <c r="Q21"/>
  <c r="V21"/>
  <c r="G28"/>
  <c r="M28" s="1"/>
  <c r="I28"/>
  <c r="K28"/>
  <c r="O28"/>
  <c r="Q28"/>
  <c r="V28"/>
  <c r="G34"/>
  <c r="I34"/>
  <c r="K34"/>
  <c r="M34"/>
  <c r="O34"/>
  <c r="Q34"/>
  <c r="V34"/>
  <c r="G37"/>
  <c r="I37"/>
  <c r="I36" s="1"/>
  <c r="K37"/>
  <c r="M37"/>
  <c r="O37"/>
  <c r="Q37"/>
  <c r="Q36" s="1"/>
  <c r="V37"/>
  <c r="G40"/>
  <c r="M40" s="1"/>
  <c r="I40"/>
  <c r="K40"/>
  <c r="K36" s="1"/>
  <c r="O40"/>
  <c r="Q40"/>
  <c r="V40"/>
  <c r="V36" s="1"/>
  <c r="G46"/>
  <c r="I46"/>
  <c r="K46"/>
  <c r="M46"/>
  <c r="O46"/>
  <c r="Q46"/>
  <c r="V46"/>
  <c r="G50"/>
  <c r="G36" s="1"/>
  <c r="I50"/>
  <c r="K50"/>
  <c r="O50"/>
  <c r="O36" s="1"/>
  <c r="Q50"/>
  <c r="V50"/>
  <c r="I52"/>
  <c r="Q52"/>
  <c r="G53"/>
  <c r="M53" s="1"/>
  <c r="M52" s="1"/>
  <c r="I53"/>
  <c r="K53"/>
  <c r="K52" s="1"/>
  <c r="O53"/>
  <c r="O52" s="1"/>
  <c r="Q53"/>
  <c r="V53"/>
  <c r="V52" s="1"/>
  <c r="AE57"/>
  <c r="G98" i="34"/>
  <c r="BA94"/>
  <c r="G8"/>
  <c r="O8"/>
  <c r="G9"/>
  <c r="M9" s="1"/>
  <c r="M8" s="1"/>
  <c r="I9"/>
  <c r="I8" s="1"/>
  <c r="K9"/>
  <c r="K8" s="1"/>
  <c r="O9"/>
  <c r="Q9"/>
  <c r="Q8" s="1"/>
  <c r="V9"/>
  <c r="V8" s="1"/>
  <c r="G13"/>
  <c r="I13"/>
  <c r="I12" s="1"/>
  <c r="K13"/>
  <c r="M13"/>
  <c r="O13"/>
  <c r="Q13"/>
  <c r="Q12" s="1"/>
  <c r="V13"/>
  <c r="G22"/>
  <c r="M22" s="1"/>
  <c r="I22"/>
  <c r="K22"/>
  <c r="K12" s="1"/>
  <c r="O22"/>
  <c r="O12" s="1"/>
  <c r="Q22"/>
  <c r="V22"/>
  <c r="V12" s="1"/>
  <c r="G24"/>
  <c r="I24"/>
  <c r="K24"/>
  <c r="M24"/>
  <c r="O24"/>
  <c r="Q24"/>
  <c r="V24"/>
  <c r="G26"/>
  <c r="M26" s="1"/>
  <c r="I26"/>
  <c r="K26"/>
  <c r="O26"/>
  <c r="Q26"/>
  <c r="V26"/>
  <c r="G29"/>
  <c r="I29"/>
  <c r="K29"/>
  <c r="M29"/>
  <c r="O29"/>
  <c r="Q29"/>
  <c r="V29"/>
  <c r="G33"/>
  <c r="M33" s="1"/>
  <c r="I33"/>
  <c r="K33"/>
  <c r="O33"/>
  <c r="Q33"/>
  <c r="V33"/>
  <c r="G36"/>
  <c r="I36"/>
  <c r="K36"/>
  <c r="M36"/>
  <c r="O36"/>
  <c r="Q36"/>
  <c r="V36"/>
  <c r="G40"/>
  <c r="M40" s="1"/>
  <c r="I40"/>
  <c r="K40"/>
  <c r="O40"/>
  <c r="Q40"/>
  <c r="V40"/>
  <c r="G47"/>
  <c r="I47"/>
  <c r="K47"/>
  <c r="M47"/>
  <c r="O47"/>
  <c r="Q47"/>
  <c r="V47"/>
  <c r="G56"/>
  <c r="M56" s="1"/>
  <c r="I56"/>
  <c r="K56"/>
  <c r="O56"/>
  <c r="Q56"/>
  <c r="V56"/>
  <c r="G62"/>
  <c r="I62"/>
  <c r="K62"/>
  <c r="M62"/>
  <c r="O62"/>
  <c r="Q62"/>
  <c r="V62"/>
  <c r="G65"/>
  <c r="I65"/>
  <c r="I64" s="1"/>
  <c r="K65"/>
  <c r="M65"/>
  <c r="O65"/>
  <c r="Q65"/>
  <c r="Q64" s="1"/>
  <c r="V65"/>
  <c r="G68"/>
  <c r="M68" s="1"/>
  <c r="I68"/>
  <c r="K68"/>
  <c r="K64" s="1"/>
  <c r="O68"/>
  <c r="Q68"/>
  <c r="V68"/>
  <c r="V64" s="1"/>
  <c r="G84"/>
  <c r="I84"/>
  <c r="K84"/>
  <c r="M84"/>
  <c r="O84"/>
  <c r="Q84"/>
  <c r="V84"/>
  <c r="G90"/>
  <c r="AF98" s="1"/>
  <c r="I90"/>
  <c r="K90"/>
  <c r="O90"/>
  <c r="O64" s="1"/>
  <c r="Q90"/>
  <c r="V90"/>
  <c r="I92"/>
  <c r="Q92"/>
  <c r="G93"/>
  <c r="M93" s="1"/>
  <c r="M92" s="1"/>
  <c r="I93"/>
  <c r="K93"/>
  <c r="K92" s="1"/>
  <c r="O93"/>
  <c r="O92" s="1"/>
  <c r="Q93"/>
  <c r="V93"/>
  <c r="V92" s="1"/>
  <c r="AE98"/>
  <c r="G45" i="33"/>
  <c r="BA10"/>
  <c r="G8"/>
  <c r="O8"/>
  <c r="G9"/>
  <c r="M9" s="1"/>
  <c r="M8" s="1"/>
  <c r="I9"/>
  <c r="I8" s="1"/>
  <c r="K9"/>
  <c r="K8" s="1"/>
  <c r="O9"/>
  <c r="Q9"/>
  <c r="Q8" s="1"/>
  <c r="V9"/>
  <c r="V8" s="1"/>
  <c r="G12"/>
  <c r="I12"/>
  <c r="I11" s="1"/>
  <c r="K12"/>
  <c r="M12"/>
  <c r="O12"/>
  <c r="Q12"/>
  <c r="Q11" s="1"/>
  <c r="V12"/>
  <c r="G13"/>
  <c r="M13" s="1"/>
  <c r="I13"/>
  <c r="K13"/>
  <c r="K11" s="1"/>
  <c r="O13"/>
  <c r="O11" s="1"/>
  <c r="Q13"/>
  <c r="V13"/>
  <c r="V11" s="1"/>
  <c r="G14"/>
  <c r="O14"/>
  <c r="G15"/>
  <c r="M15" s="1"/>
  <c r="M14" s="1"/>
  <c r="I15"/>
  <c r="I14" s="1"/>
  <c r="K15"/>
  <c r="K14" s="1"/>
  <c r="O15"/>
  <c r="Q15"/>
  <c r="Q14" s="1"/>
  <c r="V15"/>
  <c r="V14" s="1"/>
  <c r="V19"/>
  <c r="G20"/>
  <c r="G19" s="1"/>
  <c r="I20"/>
  <c r="I19" s="1"/>
  <c r="K20"/>
  <c r="M20"/>
  <c r="O20"/>
  <c r="O19" s="1"/>
  <c r="Q20"/>
  <c r="Q19" s="1"/>
  <c r="V20"/>
  <c r="G23"/>
  <c r="M23" s="1"/>
  <c r="I23"/>
  <c r="K23"/>
  <c r="O23"/>
  <c r="Q23"/>
  <c r="V23"/>
  <c r="G25"/>
  <c r="I25"/>
  <c r="K25"/>
  <c r="K19" s="1"/>
  <c r="M25"/>
  <c r="O25"/>
  <c r="Q25"/>
  <c r="V25"/>
  <c r="G28"/>
  <c r="I28"/>
  <c r="I27" s="1"/>
  <c r="K28"/>
  <c r="M28"/>
  <c r="O28"/>
  <c r="Q28"/>
  <c r="Q27" s="1"/>
  <c r="V28"/>
  <c r="G30"/>
  <c r="G27" s="1"/>
  <c r="I30"/>
  <c r="K30"/>
  <c r="K27" s="1"/>
  <c r="O30"/>
  <c r="O27" s="1"/>
  <c r="Q30"/>
  <c r="V30"/>
  <c r="V27" s="1"/>
  <c r="G31"/>
  <c r="I31"/>
  <c r="K31"/>
  <c r="M31"/>
  <c r="O31"/>
  <c r="Q31"/>
  <c r="V31"/>
  <c r="G33"/>
  <c r="O33"/>
  <c r="G34"/>
  <c r="I34"/>
  <c r="I33" s="1"/>
  <c r="K34"/>
  <c r="M34"/>
  <c r="O34"/>
  <c r="Q34"/>
  <c r="Q33" s="1"/>
  <c r="V34"/>
  <c r="G35"/>
  <c r="M35" s="1"/>
  <c r="I35"/>
  <c r="K35"/>
  <c r="K33" s="1"/>
  <c r="O35"/>
  <c r="Q35"/>
  <c r="V35"/>
  <c r="V33" s="1"/>
  <c r="I36"/>
  <c r="Q36"/>
  <c r="G37"/>
  <c r="M37" s="1"/>
  <c r="M36" s="1"/>
  <c r="I37"/>
  <c r="K37"/>
  <c r="K36" s="1"/>
  <c r="O37"/>
  <c r="O36" s="1"/>
  <c r="Q37"/>
  <c r="V37"/>
  <c r="V36" s="1"/>
  <c r="I38"/>
  <c r="Q38"/>
  <c r="G39"/>
  <c r="G38" s="1"/>
  <c r="I39"/>
  <c r="K39"/>
  <c r="K38" s="1"/>
  <c r="O39"/>
  <c r="O38" s="1"/>
  <c r="Q39"/>
  <c r="V39"/>
  <c r="V38" s="1"/>
  <c r="G40"/>
  <c r="I40"/>
  <c r="K40"/>
  <c r="M40"/>
  <c r="O40"/>
  <c r="Q40"/>
  <c r="V40"/>
  <c r="G41"/>
  <c r="O41"/>
  <c r="G42"/>
  <c r="I42"/>
  <c r="I41" s="1"/>
  <c r="K42"/>
  <c r="M42"/>
  <c r="O42"/>
  <c r="Q42"/>
  <c r="Q41" s="1"/>
  <c r="V42"/>
  <c r="G43"/>
  <c r="M43" s="1"/>
  <c r="I43"/>
  <c r="K43"/>
  <c r="K41" s="1"/>
  <c r="O43"/>
  <c r="Q43"/>
  <c r="V43"/>
  <c r="V41" s="1"/>
  <c r="AE45"/>
  <c r="AF45"/>
  <c r="G34" i="32"/>
  <c r="G9"/>
  <c r="M9" s="1"/>
  <c r="I9"/>
  <c r="I8" s="1"/>
  <c r="K9"/>
  <c r="K8" s="1"/>
  <c r="O9"/>
  <c r="Q9"/>
  <c r="Q8" s="1"/>
  <c r="V9"/>
  <c r="V8" s="1"/>
  <c r="G10"/>
  <c r="I10"/>
  <c r="K10"/>
  <c r="M10"/>
  <c r="O10"/>
  <c r="Q10"/>
  <c r="V10"/>
  <c r="G12"/>
  <c r="I12"/>
  <c r="K12"/>
  <c r="M12"/>
  <c r="O12"/>
  <c r="Q12"/>
  <c r="V12"/>
  <c r="G13"/>
  <c r="G8" s="1"/>
  <c r="I13"/>
  <c r="K13"/>
  <c r="O13"/>
  <c r="O8" s="1"/>
  <c r="Q13"/>
  <c r="V13"/>
  <c r="G14"/>
  <c r="M14" s="1"/>
  <c r="I14"/>
  <c r="K14"/>
  <c r="O14"/>
  <c r="Q14"/>
  <c r="V14"/>
  <c r="G15"/>
  <c r="I15"/>
  <c r="K15"/>
  <c r="M15"/>
  <c r="O15"/>
  <c r="Q15"/>
  <c r="V15"/>
  <c r="G16"/>
  <c r="I16"/>
  <c r="K16"/>
  <c r="M16"/>
  <c r="O16"/>
  <c r="Q16"/>
  <c r="V16"/>
  <c r="G17"/>
  <c r="M17" s="1"/>
  <c r="I17"/>
  <c r="K17"/>
  <c r="O17"/>
  <c r="Q17"/>
  <c r="V17"/>
  <c r="G18"/>
  <c r="M18" s="1"/>
  <c r="I18"/>
  <c r="K18"/>
  <c r="O18"/>
  <c r="Q18"/>
  <c r="V18"/>
  <c r="G19"/>
  <c r="I19"/>
  <c r="K19"/>
  <c r="M19"/>
  <c r="O19"/>
  <c r="Q19"/>
  <c r="V19"/>
  <c r="G20"/>
  <c r="I20"/>
  <c r="K20"/>
  <c r="M20"/>
  <c r="O20"/>
  <c r="Q20"/>
  <c r="V20"/>
  <c r="G21"/>
  <c r="M21" s="1"/>
  <c r="I21"/>
  <c r="K21"/>
  <c r="O21"/>
  <c r="Q21"/>
  <c r="V21"/>
  <c r="G22"/>
  <c r="I22"/>
  <c r="K22"/>
  <c r="M22"/>
  <c r="O22"/>
  <c r="Q22"/>
  <c r="V22"/>
  <c r="G23"/>
  <c r="M23" s="1"/>
  <c r="I23"/>
  <c r="K23"/>
  <c r="O23"/>
  <c r="Q23"/>
  <c r="V23"/>
  <c r="G24"/>
  <c r="I24"/>
  <c r="K24"/>
  <c r="M24"/>
  <c r="O24"/>
  <c r="Q24"/>
  <c r="V24"/>
  <c r="G25"/>
  <c r="AF34" s="1"/>
  <c r="I25"/>
  <c r="K25"/>
  <c r="O25"/>
  <c r="Q25"/>
  <c r="V25"/>
  <c r="G26"/>
  <c r="I26"/>
  <c r="K26"/>
  <c r="M26"/>
  <c r="O26"/>
  <c r="Q26"/>
  <c r="V26"/>
  <c r="G27"/>
  <c r="M27" s="1"/>
  <c r="I27"/>
  <c r="K27"/>
  <c r="O27"/>
  <c r="Q27"/>
  <c r="V27"/>
  <c r="G28"/>
  <c r="I28"/>
  <c r="K28"/>
  <c r="M28"/>
  <c r="O28"/>
  <c r="Q28"/>
  <c r="V28"/>
  <c r="G29"/>
  <c r="M29" s="1"/>
  <c r="I29"/>
  <c r="K29"/>
  <c r="O29"/>
  <c r="Q29"/>
  <c r="V29"/>
  <c r="G30"/>
  <c r="I30"/>
  <c r="K30"/>
  <c r="M30"/>
  <c r="O30"/>
  <c r="Q30"/>
  <c r="V30"/>
  <c r="G31"/>
  <c r="M31" s="1"/>
  <c r="I31"/>
  <c r="K31"/>
  <c r="O31"/>
  <c r="Q31"/>
  <c r="V31"/>
  <c r="G32"/>
  <c r="I32"/>
  <c r="K32"/>
  <c r="M32"/>
  <c r="O32"/>
  <c r="Q32"/>
  <c r="V32"/>
  <c r="AE34"/>
  <c r="G118" i="31"/>
  <c r="BA46"/>
  <c r="BA37"/>
  <c r="BA29"/>
  <c r="BA21"/>
  <c r="G8"/>
  <c r="O8"/>
  <c r="G9"/>
  <c r="M9" s="1"/>
  <c r="M8" s="1"/>
  <c r="I9"/>
  <c r="I8" s="1"/>
  <c r="K9"/>
  <c r="K8" s="1"/>
  <c r="O9"/>
  <c r="Q9"/>
  <c r="Q8" s="1"/>
  <c r="V9"/>
  <c r="V8" s="1"/>
  <c r="G12"/>
  <c r="I12"/>
  <c r="K12"/>
  <c r="M12"/>
  <c r="O12"/>
  <c r="Q12"/>
  <c r="V12"/>
  <c r="G16"/>
  <c r="G15" s="1"/>
  <c r="I16"/>
  <c r="I15" s="1"/>
  <c r="K16"/>
  <c r="K15" s="1"/>
  <c r="O16"/>
  <c r="O15" s="1"/>
  <c r="Q16"/>
  <c r="Q15" s="1"/>
  <c r="V16"/>
  <c r="V15" s="1"/>
  <c r="G20"/>
  <c r="I20"/>
  <c r="I19" s="1"/>
  <c r="K20"/>
  <c r="K19" s="1"/>
  <c r="M20"/>
  <c r="O20"/>
  <c r="Q20"/>
  <c r="Q19" s="1"/>
  <c r="V20"/>
  <c r="V19" s="1"/>
  <c r="G28"/>
  <c r="I28"/>
  <c r="K28"/>
  <c r="M28"/>
  <c r="O28"/>
  <c r="Q28"/>
  <c r="V28"/>
  <c r="G36"/>
  <c r="G19" s="1"/>
  <c r="I36"/>
  <c r="K36"/>
  <c r="M36"/>
  <c r="O36"/>
  <c r="O19" s="1"/>
  <c r="Q36"/>
  <c r="V36"/>
  <c r="G45"/>
  <c r="M45" s="1"/>
  <c r="I45"/>
  <c r="K45"/>
  <c r="O45"/>
  <c r="Q45"/>
  <c r="V45"/>
  <c r="G50"/>
  <c r="I50"/>
  <c r="K50"/>
  <c r="M50"/>
  <c r="O50"/>
  <c r="Q50"/>
  <c r="V50"/>
  <c r="G53"/>
  <c r="I53"/>
  <c r="K53"/>
  <c r="M53"/>
  <c r="O53"/>
  <c r="Q53"/>
  <c r="V53"/>
  <c r="G59"/>
  <c r="I59"/>
  <c r="K59"/>
  <c r="M59"/>
  <c r="O59"/>
  <c r="Q59"/>
  <c r="V59"/>
  <c r="G63"/>
  <c r="M63" s="1"/>
  <c r="I63"/>
  <c r="K63"/>
  <c r="O63"/>
  <c r="Q63"/>
  <c r="V63"/>
  <c r="G71"/>
  <c r="I71"/>
  <c r="K71"/>
  <c r="M71"/>
  <c r="O71"/>
  <c r="Q71"/>
  <c r="V71"/>
  <c r="G79"/>
  <c r="G78" s="1"/>
  <c r="I79"/>
  <c r="I78" s="1"/>
  <c r="K79"/>
  <c r="O79"/>
  <c r="O78" s="1"/>
  <c r="Q79"/>
  <c r="Q78" s="1"/>
  <c r="V79"/>
  <c r="G82"/>
  <c r="M82" s="1"/>
  <c r="I82"/>
  <c r="K82"/>
  <c r="O82"/>
  <c r="Q82"/>
  <c r="V82"/>
  <c r="G85"/>
  <c r="I85"/>
  <c r="K85"/>
  <c r="K78" s="1"/>
  <c r="M85"/>
  <c r="O85"/>
  <c r="Q85"/>
  <c r="V85"/>
  <c r="V78" s="1"/>
  <c r="G88"/>
  <c r="G87" s="1"/>
  <c r="I88"/>
  <c r="I87" s="1"/>
  <c r="K88"/>
  <c r="O88"/>
  <c r="O87" s="1"/>
  <c r="Q88"/>
  <c r="Q87" s="1"/>
  <c r="V88"/>
  <c r="G89"/>
  <c r="M89" s="1"/>
  <c r="I89"/>
  <c r="K89"/>
  <c r="K87" s="1"/>
  <c r="O89"/>
  <c r="Q89"/>
  <c r="V89"/>
  <c r="V87" s="1"/>
  <c r="I90"/>
  <c r="K90"/>
  <c r="Q90"/>
  <c r="V90"/>
  <c r="G91"/>
  <c r="G90" s="1"/>
  <c r="I91"/>
  <c r="K91"/>
  <c r="M91"/>
  <c r="M90" s="1"/>
  <c r="O91"/>
  <c r="O90" s="1"/>
  <c r="Q91"/>
  <c r="V91"/>
  <c r="G93"/>
  <c r="O93"/>
  <c r="G94"/>
  <c r="M94" s="1"/>
  <c r="M93" s="1"/>
  <c r="I94"/>
  <c r="I93" s="1"/>
  <c r="K94"/>
  <c r="K93" s="1"/>
  <c r="O94"/>
  <c r="Q94"/>
  <c r="Q93" s="1"/>
  <c r="V94"/>
  <c r="V93" s="1"/>
  <c r="G96"/>
  <c r="I96"/>
  <c r="K96"/>
  <c r="M96"/>
  <c r="O96"/>
  <c r="Q96"/>
  <c r="V96"/>
  <c r="G100"/>
  <c r="G99" s="1"/>
  <c r="I100"/>
  <c r="I99" s="1"/>
  <c r="K100"/>
  <c r="O100"/>
  <c r="O99" s="1"/>
  <c r="Q100"/>
  <c r="Q99" s="1"/>
  <c r="V100"/>
  <c r="G105"/>
  <c r="M105" s="1"/>
  <c r="I105"/>
  <c r="K105"/>
  <c r="K99" s="1"/>
  <c r="O105"/>
  <c r="Q105"/>
  <c r="V105"/>
  <c r="V99" s="1"/>
  <c r="G110"/>
  <c r="I110"/>
  <c r="K110"/>
  <c r="M110"/>
  <c r="O110"/>
  <c r="Q110"/>
  <c r="V110"/>
  <c r="K112"/>
  <c r="V112"/>
  <c r="G113"/>
  <c r="G112" s="1"/>
  <c r="I113"/>
  <c r="I112" s="1"/>
  <c r="K113"/>
  <c r="O113"/>
  <c r="O112" s="1"/>
  <c r="Q113"/>
  <c r="Q112" s="1"/>
  <c r="V113"/>
  <c r="AE118"/>
  <c r="AF118"/>
  <c r="G279" i="30"/>
  <c r="BA276"/>
  <c r="BA274"/>
  <c r="BA136"/>
  <c r="BA88"/>
  <c r="BA57"/>
  <c r="BA20"/>
  <c r="G8"/>
  <c r="O8"/>
  <c r="G9"/>
  <c r="M9" s="1"/>
  <c r="I9"/>
  <c r="I8" s="1"/>
  <c r="K9"/>
  <c r="K8" s="1"/>
  <c r="O9"/>
  <c r="Q9"/>
  <c r="Q8" s="1"/>
  <c r="V9"/>
  <c r="V8" s="1"/>
  <c r="G12"/>
  <c r="M12" s="1"/>
  <c r="I12"/>
  <c r="K12"/>
  <c r="O12"/>
  <c r="Q12"/>
  <c r="V12"/>
  <c r="G19"/>
  <c r="M19" s="1"/>
  <c r="M18" s="1"/>
  <c r="I19"/>
  <c r="I18" s="1"/>
  <c r="K19"/>
  <c r="K18" s="1"/>
  <c r="O19"/>
  <c r="O18" s="1"/>
  <c r="Q19"/>
  <c r="Q18" s="1"/>
  <c r="V19"/>
  <c r="V18" s="1"/>
  <c r="I38"/>
  <c r="Q38"/>
  <c r="G39"/>
  <c r="I39"/>
  <c r="K39"/>
  <c r="K38" s="1"/>
  <c r="M39"/>
  <c r="M38" s="1"/>
  <c r="O39"/>
  <c r="Q39"/>
  <c r="V39"/>
  <c r="V38" s="1"/>
  <c r="G41"/>
  <c r="G38" s="1"/>
  <c r="I41"/>
  <c r="K41"/>
  <c r="M41"/>
  <c r="O41"/>
  <c r="O38" s="1"/>
  <c r="Q41"/>
  <c r="V41"/>
  <c r="G43"/>
  <c r="O43"/>
  <c r="G44"/>
  <c r="M44" s="1"/>
  <c r="M43" s="1"/>
  <c r="I44"/>
  <c r="I43" s="1"/>
  <c r="K44"/>
  <c r="K43" s="1"/>
  <c r="O44"/>
  <c r="Q44"/>
  <c r="Q43" s="1"/>
  <c r="V44"/>
  <c r="V43" s="1"/>
  <c r="G56"/>
  <c r="G55" s="1"/>
  <c r="I56"/>
  <c r="K56"/>
  <c r="M56"/>
  <c r="O56"/>
  <c r="O55" s="1"/>
  <c r="Q56"/>
  <c r="V56"/>
  <c r="G59"/>
  <c r="M59" s="1"/>
  <c r="I59"/>
  <c r="I55" s="1"/>
  <c r="K59"/>
  <c r="O59"/>
  <c r="Q59"/>
  <c r="Q55" s="1"/>
  <c r="V59"/>
  <c r="G61"/>
  <c r="M61" s="1"/>
  <c r="I61"/>
  <c r="K61"/>
  <c r="O61"/>
  <c r="Q61"/>
  <c r="V61"/>
  <c r="G63"/>
  <c r="I63"/>
  <c r="K63"/>
  <c r="K55" s="1"/>
  <c r="M63"/>
  <c r="O63"/>
  <c r="Q63"/>
  <c r="V63"/>
  <c r="V55" s="1"/>
  <c r="G65"/>
  <c r="I65"/>
  <c r="K65"/>
  <c r="M65"/>
  <c r="O65"/>
  <c r="Q65"/>
  <c r="V65"/>
  <c r="G67"/>
  <c r="M67" s="1"/>
  <c r="I67"/>
  <c r="K67"/>
  <c r="O67"/>
  <c r="Q67"/>
  <c r="V67"/>
  <c r="G69"/>
  <c r="M69" s="1"/>
  <c r="I69"/>
  <c r="K69"/>
  <c r="O69"/>
  <c r="Q69"/>
  <c r="V69"/>
  <c r="G71"/>
  <c r="I71"/>
  <c r="K71"/>
  <c r="M71"/>
  <c r="O71"/>
  <c r="Q71"/>
  <c r="V71"/>
  <c r="G74"/>
  <c r="M74" s="1"/>
  <c r="M73" s="1"/>
  <c r="I74"/>
  <c r="I73" s="1"/>
  <c r="K74"/>
  <c r="K73" s="1"/>
  <c r="O74"/>
  <c r="O73" s="1"/>
  <c r="Q74"/>
  <c r="Q73" s="1"/>
  <c r="V74"/>
  <c r="V73" s="1"/>
  <c r="G77"/>
  <c r="I77"/>
  <c r="K77"/>
  <c r="K76" s="1"/>
  <c r="M77"/>
  <c r="O77"/>
  <c r="Q77"/>
  <c r="V77"/>
  <c r="V76" s="1"/>
  <c r="G79"/>
  <c r="G76" s="1"/>
  <c r="I79"/>
  <c r="K79"/>
  <c r="M79"/>
  <c r="O79"/>
  <c r="O76" s="1"/>
  <c r="Q79"/>
  <c r="V79"/>
  <c r="G81"/>
  <c r="M81" s="1"/>
  <c r="I81"/>
  <c r="K81"/>
  <c r="O81"/>
  <c r="Q81"/>
  <c r="V81"/>
  <c r="G83"/>
  <c r="M83" s="1"/>
  <c r="I83"/>
  <c r="I76" s="1"/>
  <c r="K83"/>
  <c r="O83"/>
  <c r="Q83"/>
  <c r="Q76" s="1"/>
  <c r="V83"/>
  <c r="G85"/>
  <c r="I85"/>
  <c r="K85"/>
  <c r="M85"/>
  <c r="O85"/>
  <c r="Q85"/>
  <c r="V85"/>
  <c r="K86"/>
  <c r="G87"/>
  <c r="M87" s="1"/>
  <c r="M86" s="1"/>
  <c r="I87"/>
  <c r="I86" s="1"/>
  <c r="K87"/>
  <c r="O87"/>
  <c r="O86" s="1"/>
  <c r="Q87"/>
  <c r="Q86" s="1"/>
  <c r="V87"/>
  <c r="V86" s="1"/>
  <c r="G90"/>
  <c r="I90"/>
  <c r="K90"/>
  <c r="K89" s="1"/>
  <c r="M90"/>
  <c r="O90"/>
  <c r="Q90"/>
  <c r="V90"/>
  <c r="V89" s="1"/>
  <c r="G106"/>
  <c r="I106"/>
  <c r="K106"/>
  <c r="M106"/>
  <c r="O106"/>
  <c r="Q106"/>
  <c r="V106"/>
  <c r="G109"/>
  <c r="G89" s="1"/>
  <c r="I109"/>
  <c r="K109"/>
  <c r="O109"/>
  <c r="O89" s="1"/>
  <c r="Q109"/>
  <c r="V109"/>
  <c r="G114"/>
  <c r="M114" s="1"/>
  <c r="I114"/>
  <c r="I89" s="1"/>
  <c r="K114"/>
  <c r="O114"/>
  <c r="Q114"/>
  <c r="Q89" s="1"/>
  <c r="V114"/>
  <c r="G119"/>
  <c r="I119"/>
  <c r="K119"/>
  <c r="M119"/>
  <c r="O119"/>
  <c r="Q119"/>
  <c r="V119"/>
  <c r="G127"/>
  <c r="I127"/>
  <c r="K127"/>
  <c r="M127"/>
  <c r="O127"/>
  <c r="Q127"/>
  <c r="V127"/>
  <c r="G131"/>
  <c r="M131" s="1"/>
  <c r="I131"/>
  <c r="K131"/>
  <c r="O131"/>
  <c r="Q131"/>
  <c r="V131"/>
  <c r="G133"/>
  <c r="I133"/>
  <c r="O133"/>
  <c r="Q133"/>
  <c r="G134"/>
  <c r="M134" s="1"/>
  <c r="M133" s="1"/>
  <c r="I134"/>
  <c r="K134"/>
  <c r="K133" s="1"/>
  <c r="O134"/>
  <c r="Q134"/>
  <c r="V134"/>
  <c r="V133" s="1"/>
  <c r="G138"/>
  <c r="M138" s="1"/>
  <c r="I138"/>
  <c r="I137" s="1"/>
  <c r="K138"/>
  <c r="O138"/>
  <c r="O137" s="1"/>
  <c r="Q138"/>
  <c r="Q137" s="1"/>
  <c r="V138"/>
  <c r="G147"/>
  <c r="M147" s="1"/>
  <c r="I147"/>
  <c r="K147"/>
  <c r="O147"/>
  <c r="Q147"/>
  <c r="V147"/>
  <c r="G151"/>
  <c r="I151"/>
  <c r="K151"/>
  <c r="K137" s="1"/>
  <c r="M151"/>
  <c r="O151"/>
  <c r="Q151"/>
  <c r="V151"/>
  <c r="V137" s="1"/>
  <c r="G154"/>
  <c r="I154"/>
  <c r="K154"/>
  <c r="M154"/>
  <c r="O154"/>
  <c r="Q154"/>
  <c r="V154"/>
  <c r="G156"/>
  <c r="M156" s="1"/>
  <c r="I156"/>
  <c r="K156"/>
  <c r="O156"/>
  <c r="Q156"/>
  <c r="V156"/>
  <c r="G158"/>
  <c r="M158" s="1"/>
  <c r="I158"/>
  <c r="K158"/>
  <c r="O158"/>
  <c r="Q158"/>
  <c r="V158"/>
  <c r="G161"/>
  <c r="I161"/>
  <c r="K161"/>
  <c r="M161"/>
  <c r="O161"/>
  <c r="Q161"/>
  <c r="V161"/>
  <c r="G164"/>
  <c r="I164"/>
  <c r="K164"/>
  <c r="M164"/>
  <c r="O164"/>
  <c r="Q164"/>
  <c r="V164"/>
  <c r="G169"/>
  <c r="M169" s="1"/>
  <c r="I169"/>
  <c r="K169"/>
  <c r="O169"/>
  <c r="Q169"/>
  <c r="V169"/>
  <c r="G172"/>
  <c r="I172"/>
  <c r="I171" s="1"/>
  <c r="K172"/>
  <c r="K171" s="1"/>
  <c r="M172"/>
  <c r="O172"/>
  <c r="Q172"/>
  <c r="Q171" s="1"/>
  <c r="V172"/>
  <c r="V171" s="1"/>
  <c r="G178"/>
  <c r="I178"/>
  <c r="K178"/>
  <c r="M178"/>
  <c r="O178"/>
  <c r="Q178"/>
  <c r="V178"/>
  <c r="G183"/>
  <c r="G171" s="1"/>
  <c r="I183"/>
  <c r="K183"/>
  <c r="M183"/>
  <c r="O183"/>
  <c r="O171" s="1"/>
  <c r="Q183"/>
  <c r="V183"/>
  <c r="G185"/>
  <c r="M185" s="1"/>
  <c r="I185"/>
  <c r="K185"/>
  <c r="O185"/>
  <c r="Q185"/>
  <c r="V185"/>
  <c r="G190"/>
  <c r="I190"/>
  <c r="K190"/>
  <c r="K189" s="1"/>
  <c r="M190"/>
  <c r="O190"/>
  <c r="Q190"/>
  <c r="V190"/>
  <c r="V189" s="1"/>
  <c r="G195"/>
  <c r="G189" s="1"/>
  <c r="I195"/>
  <c r="K195"/>
  <c r="M195"/>
  <c r="O195"/>
  <c r="O189" s="1"/>
  <c r="Q195"/>
  <c r="V195"/>
  <c r="G208"/>
  <c r="M208" s="1"/>
  <c r="I208"/>
  <c r="I189" s="1"/>
  <c r="K208"/>
  <c r="O208"/>
  <c r="Q208"/>
  <c r="Q189" s="1"/>
  <c r="V208"/>
  <c r="G211"/>
  <c r="M211" s="1"/>
  <c r="I211"/>
  <c r="K211"/>
  <c r="O211"/>
  <c r="Q211"/>
  <c r="V211"/>
  <c r="G215"/>
  <c r="I215"/>
  <c r="K215"/>
  <c r="M215"/>
  <c r="O215"/>
  <c r="Q215"/>
  <c r="V215"/>
  <c r="G218"/>
  <c r="I218"/>
  <c r="K218"/>
  <c r="M218"/>
  <c r="O218"/>
  <c r="Q218"/>
  <c r="V218"/>
  <c r="G221"/>
  <c r="M221" s="1"/>
  <c r="I221"/>
  <c r="K221"/>
  <c r="O221"/>
  <c r="Q221"/>
  <c r="V221"/>
  <c r="G226"/>
  <c r="M226" s="1"/>
  <c r="I226"/>
  <c r="K226"/>
  <c r="O226"/>
  <c r="Q226"/>
  <c r="V226"/>
  <c r="K227"/>
  <c r="V227"/>
  <c r="G228"/>
  <c r="G227" s="1"/>
  <c r="I228"/>
  <c r="K228"/>
  <c r="M228"/>
  <c r="O228"/>
  <c r="O227" s="1"/>
  <c r="Q228"/>
  <c r="V228"/>
  <c r="G270"/>
  <c r="M270" s="1"/>
  <c r="I270"/>
  <c r="I227" s="1"/>
  <c r="K270"/>
  <c r="O270"/>
  <c r="Q270"/>
  <c r="Q227" s="1"/>
  <c r="V270"/>
  <c r="G272"/>
  <c r="I272"/>
  <c r="O272"/>
  <c r="Q272"/>
  <c r="G273"/>
  <c r="I273"/>
  <c r="K273"/>
  <c r="K272" s="1"/>
  <c r="M273"/>
  <c r="M272" s="1"/>
  <c r="O273"/>
  <c r="Q273"/>
  <c r="V273"/>
  <c r="V272" s="1"/>
  <c r="AE279"/>
  <c r="AF279"/>
  <c r="G275" i="29"/>
  <c r="BA272"/>
  <c r="BA270"/>
  <c r="BA88"/>
  <c r="BA57"/>
  <c r="BA20"/>
  <c r="G8"/>
  <c r="O8"/>
  <c r="G9"/>
  <c r="M9" s="1"/>
  <c r="M8" s="1"/>
  <c r="I9"/>
  <c r="I8" s="1"/>
  <c r="K9"/>
  <c r="K8" s="1"/>
  <c r="O9"/>
  <c r="Q9"/>
  <c r="Q8" s="1"/>
  <c r="V9"/>
  <c r="V8" s="1"/>
  <c r="G12"/>
  <c r="I12"/>
  <c r="K12"/>
  <c r="M12"/>
  <c r="O12"/>
  <c r="Q12"/>
  <c r="V12"/>
  <c r="G19"/>
  <c r="M19" s="1"/>
  <c r="M18" s="1"/>
  <c r="I19"/>
  <c r="I18" s="1"/>
  <c r="K19"/>
  <c r="K18" s="1"/>
  <c r="O19"/>
  <c r="O18" s="1"/>
  <c r="Q19"/>
  <c r="Q18" s="1"/>
  <c r="V19"/>
  <c r="V18" s="1"/>
  <c r="I38"/>
  <c r="Q38"/>
  <c r="G39"/>
  <c r="I39"/>
  <c r="K39"/>
  <c r="K38" s="1"/>
  <c r="M39"/>
  <c r="M38" s="1"/>
  <c r="O39"/>
  <c r="Q39"/>
  <c r="V39"/>
  <c r="V38" s="1"/>
  <c r="G41"/>
  <c r="G38" s="1"/>
  <c r="I41"/>
  <c r="K41"/>
  <c r="M41"/>
  <c r="O41"/>
  <c r="O38" s="1"/>
  <c r="Q41"/>
  <c r="V41"/>
  <c r="G43"/>
  <c r="O43"/>
  <c r="G44"/>
  <c r="M44" s="1"/>
  <c r="M43" s="1"/>
  <c r="I44"/>
  <c r="I43" s="1"/>
  <c r="K44"/>
  <c r="K43" s="1"/>
  <c r="O44"/>
  <c r="Q44"/>
  <c r="Q43" s="1"/>
  <c r="V44"/>
  <c r="V43" s="1"/>
  <c r="G56"/>
  <c r="G55" s="1"/>
  <c r="I56"/>
  <c r="K56"/>
  <c r="M56"/>
  <c r="O56"/>
  <c r="O55" s="1"/>
  <c r="Q56"/>
  <c r="V56"/>
  <c r="G59"/>
  <c r="M59" s="1"/>
  <c r="I59"/>
  <c r="I55" s="1"/>
  <c r="K59"/>
  <c r="O59"/>
  <c r="Q59"/>
  <c r="Q55" s="1"/>
  <c r="V59"/>
  <c r="G61"/>
  <c r="M61" s="1"/>
  <c r="I61"/>
  <c r="K61"/>
  <c r="O61"/>
  <c r="Q61"/>
  <c r="V61"/>
  <c r="G63"/>
  <c r="I63"/>
  <c r="K63"/>
  <c r="K55" s="1"/>
  <c r="M63"/>
  <c r="O63"/>
  <c r="Q63"/>
  <c r="V63"/>
  <c r="V55" s="1"/>
  <c r="G65"/>
  <c r="I65"/>
  <c r="K65"/>
  <c r="M65"/>
  <c r="O65"/>
  <c r="Q65"/>
  <c r="V65"/>
  <c r="G67"/>
  <c r="M67" s="1"/>
  <c r="I67"/>
  <c r="K67"/>
  <c r="O67"/>
  <c r="Q67"/>
  <c r="V67"/>
  <c r="G69"/>
  <c r="M69" s="1"/>
  <c r="I69"/>
  <c r="K69"/>
  <c r="O69"/>
  <c r="Q69"/>
  <c r="V69"/>
  <c r="I71"/>
  <c r="K71"/>
  <c r="Q71"/>
  <c r="V71"/>
  <c r="G72"/>
  <c r="G71" s="1"/>
  <c r="I72"/>
  <c r="K72"/>
  <c r="M72"/>
  <c r="M71" s="1"/>
  <c r="O72"/>
  <c r="O71" s="1"/>
  <c r="Q72"/>
  <c r="V72"/>
  <c r="G75"/>
  <c r="M75" s="1"/>
  <c r="I75"/>
  <c r="I74" s="1"/>
  <c r="K75"/>
  <c r="K74" s="1"/>
  <c r="O75"/>
  <c r="Q75"/>
  <c r="Q74" s="1"/>
  <c r="V75"/>
  <c r="V74" s="1"/>
  <c r="G77"/>
  <c r="I77"/>
  <c r="K77"/>
  <c r="M77"/>
  <c r="O77"/>
  <c r="Q77"/>
  <c r="V77"/>
  <c r="G79"/>
  <c r="I79"/>
  <c r="K79"/>
  <c r="M79"/>
  <c r="O79"/>
  <c r="Q79"/>
  <c r="V79"/>
  <c r="G81"/>
  <c r="M81" s="1"/>
  <c r="I81"/>
  <c r="K81"/>
  <c r="O81"/>
  <c r="O74" s="1"/>
  <c r="Q81"/>
  <c r="V81"/>
  <c r="G83"/>
  <c r="M83" s="1"/>
  <c r="I83"/>
  <c r="K83"/>
  <c r="O83"/>
  <c r="Q83"/>
  <c r="V83"/>
  <c r="G85"/>
  <c r="I85"/>
  <c r="K85"/>
  <c r="M85"/>
  <c r="O85"/>
  <c r="Q85"/>
  <c r="V85"/>
  <c r="K86"/>
  <c r="V86"/>
  <c r="G87"/>
  <c r="M87" s="1"/>
  <c r="M86" s="1"/>
  <c r="I87"/>
  <c r="I86" s="1"/>
  <c r="K87"/>
  <c r="O87"/>
  <c r="O86" s="1"/>
  <c r="Q87"/>
  <c r="Q86" s="1"/>
  <c r="V87"/>
  <c r="G90"/>
  <c r="I90"/>
  <c r="K90"/>
  <c r="K89" s="1"/>
  <c r="M90"/>
  <c r="O90"/>
  <c r="Q90"/>
  <c r="V90"/>
  <c r="V89" s="1"/>
  <c r="G106"/>
  <c r="I106"/>
  <c r="K106"/>
  <c r="M106"/>
  <c r="O106"/>
  <c r="Q106"/>
  <c r="V106"/>
  <c r="G109"/>
  <c r="G89" s="1"/>
  <c r="I109"/>
  <c r="K109"/>
  <c r="O109"/>
  <c r="O89" s="1"/>
  <c r="Q109"/>
  <c r="V109"/>
  <c r="G114"/>
  <c r="M114" s="1"/>
  <c r="I114"/>
  <c r="I89" s="1"/>
  <c r="K114"/>
  <c r="O114"/>
  <c r="Q114"/>
  <c r="Q89" s="1"/>
  <c r="V114"/>
  <c r="G119"/>
  <c r="I119"/>
  <c r="K119"/>
  <c r="M119"/>
  <c r="O119"/>
  <c r="Q119"/>
  <c r="V119"/>
  <c r="G127"/>
  <c r="I127"/>
  <c r="K127"/>
  <c r="M127"/>
  <c r="O127"/>
  <c r="Q127"/>
  <c r="V127"/>
  <c r="G131"/>
  <c r="M131" s="1"/>
  <c r="I131"/>
  <c r="K131"/>
  <c r="O131"/>
  <c r="Q131"/>
  <c r="V131"/>
  <c r="G134"/>
  <c r="I134"/>
  <c r="I133" s="1"/>
  <c r="K134"/>
  <c r="K133" s="1"/>
  <c r="M134"/>
  <c r="O134"/>
  <c r="Q134"/>
  <c r="Q133" s="1"/>
  <c r="V134"/>
  <c r="V133" s="1"/>
  <c r="G143"/>
  <c r="I143"/>
  <c r="K143"/>
  <c r="M143"/>
  <c r="O143"/>
  <c r="Q143"/>
  <c r="V143"/>
  <c r="G147"/>
  <c r="G133" s="1"/>
  <c r="I147"/>
  <c r="K147"/>
  <c r="M147"/>
  <c r="O147"/>
  <c r="O133" s="1"/>
  <c r="Q147"/>
  <c r="V147"/>
  <c r="G150"/>
  <c r="M150" s="1"/>
  <c r="I150"/>
  <c r="K150"/>
  <c r="O150"/>
  <c r="Q150"/>
  <c r="V150"/>
  <c r="G152"/>
  <c r="I152"/>
  <c r="K152"/>
  <c r="M152"/>
  <c r="O152"/>
  <c r="Q152"/>
  <c r="V152"/>
  <c r="G154"/>
  <c r="I154"/>
  <c r="K154"/>
  <c r="M154"/>
  <c r="O154"/>
  <c r="Q154"/>
  <c r="V154"/>
  <c r="G157"/>
  <c r="I157"/>
  <c r="K157"/>
  <c r="M157"/>
  <c r="O157"/>
  <c r="Q157"/>
  <c r="V157"/>
  <c r="G160"/>
  <c r="M160" s="1"/>
  <c r="I160"/>
  <c r="K160"/>
  <c r="O160"/>
  <c r="Q160"/>
  <c r="V160"/>
  <c r="G165"/>
  <c r="I165"/>
  <c r="K165"/>
  <c r="M165"/>
  <c r="O165"/>
  <c r="Q165"/>
  <c r="V165"/>
  <c r="G168"/>
  <c r="G167" s="1"/>
  <c r="I168"/>
  <c r="I167" s="1"/>
  <c r="K168"/>
  <c r="M168"/>
  <c r="O168"/>
  <c r="O167" s="1"/>
  <c r="Q168"/>
  <c r="Q167" s="1"/>
  <c r="V168"/>
  <c r="G174"/>
  <c r="M174" s="1"/>
  <c r="I174"/>
  <c r="K174"/>
  <c r="O174"/>
  <c r="Q174"/>
  <c r="V174"/>
  <c r="G179"/>
  <c r="I179"/>
  <c r="K179"/>
  <c r="K167" s="1"/>
  <c r="M179"/>
  <c r="O179"/>
  <c r="Q179"/>
  <c r="V179"/>
  <c r="V167" s="1"/>
  <c r="G181"/>
  <c r="I181"/>
  <c r="K181"/>
  <c r="M181"/>
  <c r="O181"/>
  <c r="Q181"/>
  <c r="V181"/>
  <c r="G186"/>
  <c r="G185" s="1"/>
  <c r="I186"/>
  <c r="I185" s="1"/>
  <c r="K186"/>
  <c r="K185" s="1"/>
  <c r="O186"/>
  <c r="O185" s="1"/>
  <c r="Q186"/>
  <c r="Q185" s="1"/>
  <c r="V186"/>
  <c r="V185" s="1"/>
  <c r="G191"/>
  <c r="I191"/>
  <c r="K191"/>
  <c r="M191"/>
  <c r="O191"/>
  <c r="Q191"/>
  <c r="V191"/>
  <c r="G204"/>
  <c r="I204"/>
  <c r="K204"/>
  <c r="M204"/>
  <c r="O204"/>
  <c r="Q204"/>
  <c r="V204"/>
  <c r="G207"/>
  <c r="I207"/>
  <c r="K207"/>
  <c r="M207"/>
  <c r="O207"/>
  <c r="Q207"/>
  <c r="V207"/>
  <c r="G211"/>
  <c r="M211" s="1"/>
  <c r="I211"/>
  <c r="K211"/>
  <c r="O211"/>
  <c r="Q211"/>
  <c r="V211"/>
  <c r="G214"/>
  <c r="I214"/>
  <c r="K214"/>
  <c r="M214"/>
  <c r="O214"/>
  <c r="Q214"/>
  <c r="V214"/>
  <c r="G217"/>
  <c r="I217"/>
  <c r="K217"/>
  <c r="M217"/>
  <c r="O217"/>
  <c r="Q217"/>
  <c r="V217"/>
  <c r="G222"/>
  <c r="I222"/>
  <c r="K222"/>
  <c r="M222"/>
  <c r="O222"/>
  <c r="Q222"/>
  <c r="V222"/>
  <c r="G223"/>
  <c r="O223"/>
  <c r="G224"/>
  <c r="I224"/>
  <c r="I223" s="1"/>
  <c r="K224"/>
  <c r="K223" s="1"/>
  <c r="M224"/>
  <c r="M223" s="1"/>
  <c r="O224"/>
  <c r="Q224"/>
  <c r="Q223" s="1"/>
  <c r="V224"/>
  <c r="V223" s="1"/>
  <c r="G266"/>
  <c r="I266"/>
  <c r="K266"/>
  <c r="M266"/>
  <c r="O266"/>
  <c r="Q266"/>
  <c r="V266"/>
  <c r="G269"/>
  <c r="G268" s="1"/>
  <c r="I269"/>
  <c r="I268" s="1"/>
  <c r="K269"/>
  <c r="K268" s="1"/>
  <c r="O269"/>
  <c r="O268" s="1"/>
  <c r="Q269"/>
  <c r="Q268" s="1"/>
  <c r="V269"/>
  <c r="V268" s="1"/>
  <c r="AE275"/>
  <c r="AF275"/>
  <c r="G427" i="28"/>
  <c r="BA424"/>
  <c r="BA422"/>
  <c r="BA185"/>
  <c r="BA183"/>
  <c r="BA133"/>
  <c r="BA88"/>
  <c r="BA83"/>
  <c r="BA26"/>
  <c r="G8"/>
  <c r="O8"/>
  <c r="G9"/>
  <c r="M9" s="1"/>
  <c r="M8" s="1"/>
  <c r="I9"/>
  <c r="I8" s="1"/>
  <c r="K9"/>
  <c r="K8" s="1"/>
  <c r="O9"/>
  <c r="Q9"/>
  <c r="Q8" s="1"/>
  <c r="V9"/>
  <c r="V8" s="1"/>
  <c r="G14"/>
  <c r="M14" s="1"/>
  <c r="I14"/>
  <c r="K14"/>
  <c r="O14"/>
  <c r="Q14"/>
  <c r="V14"/>
  <c r="G17"/>
  <c r="I17"/>
  <c r="K17"/>
  <c r="M17"/>
  <c r="O17"/>
  <c r="Q17"/>
  <c r="V17"/>
  <c r="G24"/>
  <c r="O24"/>
  <c r="G25"/>
  <c r="I25"/>
  <c r="I24" s="1"/>
  <c r="K25"/>
  <c r="K24" s="1"/>
  <c r="M25"/>
  <c r="M24" s="1"/>
  <c r="O25"/>
  <c r="Q25"/>
  <c r="Q24" s="1"/>
  <c r="V25"/>
  <c r="V24" s="1"/>
  <c r="K56"/>
  <c r="V56"/>
  <c r="G57"/>
  <c r="I57"/>
  <c r="I56" s="1"/>
  <c r="K57"/>
  <c r="M57"/>
  <c r="O57"/>
  <c r="Q57"/>
  <c r="Q56" s="1"/>
  <c r="V57"/>
  <c r="G62"/>
  <c r="G56" s="1"/>
  <c r="I62"/>
  <c r="K62"/>
  <c r="O62"/>
  <c r="O56" s="1"/>
  <c r="Q62"/>
  <c r="V62"/>
  <c r="I64"/>
  <c r="Q64"/>
  <c r="G65"/>
  <c r="M65" s="1"/>
  <c r="M64" s="1"/>
  <c r="I65"/>
  <c r="K65"/>
  <c r="K64" s="1"/>
  <c r="O65"/>
  <c r="O64" s="1"/>
  <c r="Q65"/>
  <c r="V65"/>
  <c r="V64" s="1"/>
  <c r="G82"/>
  <c r="G81" s="1"/>
  <c r="I82"/>
  <c r="K82"/>
  <c r="K81" s="1"/>
  <c r="O82"/>
  <c r="O81" s="1"/>
  <c r="Q82"/>
  <c r="V82"/>
  <c r="V81" s="1"/>
  <c r="G87"/>
  <c r="I87"/>
  <c r="I81" s="1"/>
  <c r="K87"/>
  <c r="M87"/>
  <c r="O87"/>
  <c r="Q87"/>
  <c r="Q81" s="1"/>
  <c r="V87"/>
  <c r="G90"/>
  <c r="M90" s="1"/>
  <c r="I90"/>
  <c r="K90"/>
  <c r="O90"/>
  <c r="Q90"/>
  <c r="V90"/>
  <c r="G92"/>
  <c r="I92"/>
  <c r="K92"/>
  <c r="M92"/>
  <c r="O92"/>
  <c r="Q92"/>
  <c r="V92"/>
  <c r="G94"/>
  <c r="M94" s="1"/>
  <c r="I94"/>
  <c r="K94"/>
  <c r="O94"/>
  <c r="Q94"/>
  <c r="V94"/>
  <c r="G96"/>
  <c r="I96"/>
  <c r="K96"/>
  <c r="M96"/>
  <c r="O96"/>
  <c r="Q96"/>
  <c r="V96"/>
  <c r="G98"/>
  <c r="M98" s="1"/>
  <c r="I98"/>
  <c r="K98"/>
  <c r="O98"/>
  <c r="Q98"/>
  <c r="V98"/>
  <c r="G100"/>
  <c r="I100"/>
  <c r="K100"/>
  <c r="M100"/>
  <c r="O100"/>
  <c r="Q100"/>
  <c r="V100"/>
  <c r="G102"/>
  <c r="M102" s="1"/>
  <c r="I102"/>
  <c r="K102"/>
  <c r="O102"/>
  <c r="Q102"/>
  <c r="V102"/>
  <c r="G104"/>
  <c r="I104"/>
  <c r="K104"/>
  <c r="M104"/>
  <c r="O104"/>
  <c r="Q104"/>
  <c r="V104"/>
  <c r="G106"/>
  <c r="M106" s="1"/>
  <c r="I106"/>
  <c r="K106"/>
  <c r="O106"/>
  <c r="Q106"/>
  <c r="V106"/>
  <c r="G108"/>
  <c r="I108"/>
  <c r="K108"/>
  <c r="M108"/>
  <c r="O108"/>
  <c r="Q108"/>
  <c r="V108"/>
  <c r="G110"/>
  <c r="M110" s="1"/>
  <c r="I110"/>
  <c r="K110"/>
  <c r="O110"/>
  <c r="Q110"/>
  <c r="V110"/>
  <c r="G112"/>
  <c r="I112"/>
  <c r="K112"/>
  <c r="M112"/>
  <c r="O112"/>
  <c r="Q112"/>
  <c r="V112"/>
  <c r="G114"/>
  <c r="K114"/>
  <c r="O114"/>
  <c r="V114"/>
  <c r="G115"/>
  <c r="I115"/>
  <c r="I114" s="1"/>
  <c r="K115"/>
  <c r="M115"/>
  <c r="M114" s="1"/>
  <c r="O115"/>
  <c r="Q115"/>
  <c r="Q114" s="1"/>
  <c r="V115"/>
  <c r="G118"/>
  <c r="I118"/>
  <c r="I117" s="1"/>
  <c r="K118"/>
  <c r="M118"/>
  <c r="O118"/>
  <c r="Q118"/>
  <c r="Q117" s="1"/>
  <c r="V118"/>
  <c r="G120"/>
  <c r="M120" s="1"/>
  <c r="I120"/>
  <c r="K120"/>
  <c r="K117" s="1"/>
  <c r="O120"/>
  <c r="Q120"/>
  <c r="V120"/>
  <c r="V117" s="1"/>
  <c r="G121"/>
  <c r="I121"/>
  <c r="K121"/>
  <c r="M121"/>
  <c r="O121"/>
  <c r="Q121"/>
  <c r="V121"/>
  <c r="G123"/>
  <c r="G117" s="1"/>
  <c r="I123"/>
  <c r="K123"/>
  <c r="O123"/>
  <c r="O117" s="1"/>
  <c r="Q123"/>
  <c r="V123"/>
  <c r="G125"/>
  <c r="I125"/>
  <c r="K125"/>
  <c r="M125"/>
  <c r="O125"/>
  <c r="Q125"/>
  <c r="V125"/>
  <c r="G128"/>
  <c r="M128" s="1"/>
  <c r="I128"/>
  <c r="K128"/>
  <c r="O128"/>
  <c r="Q128"/>
  <c r="V128"/>
  <c r="G130"/>
  <c r="I130"/>
  <c r="K130"/>
  <c r="M130"/>
  <c r="O130"/>
  <c r="Q130"/>
  <c r="V130"/>
  <c r="G131"/>
  <c r="K131"/>
  <c r="O131"/>
  <c r="V131"/>
  <c r="G132"/>
  <c r="I132"/>
  <c r="I131" s="1"/>
  <c r="K132"/>
  <c r="M132"/>
  <c r="M131" s="1"/>
  <c r="O132"/>
  <c r="Q132"/>
  <c r="Q131" s="1"/>
  <c r="V132"/>
  <c r="G135"/>
  <c r="I135"/>
  <c r="I134" s="1"/>
  <c r="K135"/>
  <c r="M135"/>
  <c r="O135"/>
  <c r="Q135"/>
  <c r="Q134" s="1"/>
  <c r="V135"/>
  <c r="G152"/>
  <c r="G134" s="1"/>
  <c r="I152"/>
  <c r="K152"/>
  <c r="O152"/>
  <c r="O134" s="1"/>
  <c r="Q152"/>
  <c r="V152"/>
  <c r="G155"/>
  <c r="I155"/>
  <c r="K155"/>
  <c r="M155"/>
  <c r="O155"/>
  <c r="Q155"/>
  <c r="V155"/>
  <c r="G161"/>
  <c r="M161" s="1"/>
  <c r="I161"/>
  <c r="K161"/>
  <c r="K134" s="1"/>
  <c r="O161"/>
  <c r="Q161"/>
  <c r="V161"/>
  <c r="V134" s="1"/>
  <c r="G167"/>
  <c r="I167"/>
  <c r="K167"/>
  <c r="M167"/>
  <c r="O167"/>
  <c r="Q167"/>
  <c r="V167"/>
  <c r="G174"/>
  <c r="M174" s="1"/>
  <c r="I174"/>
  <c r="K174"/>
  <c r="O174"/>
  <c r="Q174"/>
  <c r="V174"/>
  <c r="G176"/>
  <c r="I176"/>
  <c r="K176"/>
  <c r="M176"/>
  <c r="O176"/>
  <c r="Q176"/>
  <c r="V176"/>
  <c r="K178"/>
  <c r="V178"/>
  <c r="G179"/>
  <c r="I179"/>
  <c r="I178" s="1"/>
  <c r="K179"/>
  <c r="M179"/>
  <c r="O179"/>
  <c r="Q179"/>
  <c r="Q178" s="1"/>
  <c r="V179"/>
  <c r="G182"/>
  <c r="G178" s="1"/>
  <c r="I182"/>
  <c r="K182"/>
  <c r="O182"/>
  <c r="O178" s="1"/>
  <c r="Q182"/>
  <c r="V182"/>
  <c r="G184"/>
  <c r="I184"/>
  <c r="K184"/>
  <c r="M184"/>
  <c r="O184"/>
  <c r="Q184"/>
  <c r="V184"/>
  <c r="G187"/>
  <c r="I187"/>
  <c r="I186" s="1"/>
  <c r="K187"/>
  <c r="M187"/>
  <c r="O187"/>
  <c r="Q187"/>
  <c r="Q186" s="1"/>
  <c r="V187"/>
  <c r="G198"/>
  <c r="G186" s="1"/>
  <c r="I198"/>
  <c r="K198"/>
  <c r="O198"/>
  <c r="O186" s="1"/>
  <c r="Q198"/>
  <c r="V198"/>
  <c r="G203"/>
  <c r="I203"/>
  <c r="K203"/>
  <c r="M203"/>
  <c r="O203"/>
  <c r="Q203"/>
  <c r="V203"/>
  <c r="G206"/>
  <c r="M206" s="1"/>
  <c r="I206"/>
  <c r="K206"/>
  <c r="K186" s="1"/>
  <c r="O206"/>
  <c r="Q206"/>
  <c r="V206"/>
  <c r="V186" s="1"/>
  <c r="G209"/>
  <c r="I209"/>
  <c r="K209"/>
  <c r="M209"/>
  <c r="O209"/>
  <c r="Q209"/>
  <c r="V209"/>
  <c r="G211"/>
  <c r="M211" s="1"/>
  <c r="I211"/>
  <c r="K211"/>
  <c r="O211"/>
  <c r="Q211"/>
  <c r="V211"/>
  <c r="G213"/>
  <c r="I213"/>
  <c r="K213"/>
  <c r="M213"/>
  <c r="O213"/>
  <c r="Q213"/>
  <c r="V213"/>
  <c r="G216"/>
  <c r="M216" s="1"/>
  <c r="I216"/>
  <c r="K216"/>
  <c r="O216"/>
  <c r="Q216"/>
  <c r="V216"/>
  <c r="G219"/>
  <c r="I219"/>
  <c r="K219"/>
  <c r="M219"/>
  <c r="O219"/>
  <c r="Q219"/>
  <c r="V219"/>
  <c r="G224"/>
  <c r="M224" s="1"/>
  <c r="I224"/>
  <c r="K224"/>
  <c r="O224"/>
  <c r="Q224"/>
  <c r="V224"/>
  <c r="G227"/>
  <c r="M227" s="1"/>
  <c r="I227"/>
  <c r="K227"/>
  <c r="K226" s="1"/>
  <c r="O227"/>
  <c r="O226" s="1"/>
  <c r="Q227"/>
  <c r="V227"/>
  <c r="V226" s="1"/>
  <c r="G237"/>
  <c r="I237"/>
  <c r="I226" s="1"/>
  <c r="K237"/>
  <c r="M237"/>
  <c r="O237"/>
  <c r="Q237"/>
  <c r="Q226" s="1"/>
  <c r="V237"/>
  <c r="G246"/>
  <c r="M246" s="1"/>
  <c r="I246"/>
  <c r="K246"/>
  <c r="O246"/>
  <c r="Q246"/>
  <c r="V246"/>
  <c r="G247"/>
  <c r="I247"/>
  <c r="K247"/>
  <c r="M247"/>
  <c r="O247"/>
  <c r="Q247"/>
  <c r="V247"/>
  <c r="G249"/>
  <c r="M249" s="1"/>
  <c r="I249"/>
  <c r="K249"/>
  <c r="O249"/>
  <c r="Q249"/>
  <c r="V249"/>
  <c r="G255"/>
  <c r="I255"/>
  <c r="K255"/>
  <c r="M255"/>
  <c r="O255"/>
  <c r="Q255"/>
  <c r="V255"/>
  <c r="G259"/>
  <c r="M259" s="1"/>
  <c r="I259"/>
  <c r="K259"/>
  <c r="O259"/>
  <c r="Q259"/>
  <c r="V259"/>
  <c r="G267"/>
  <c r="M267" s="1"/>
  <c r="I267"/>
  <c r="K267"/>
  <c r="K266" s="1"/>
  <c r="O267"/>
  <c r="O266" s="1"/>
  <c r="Q267"/>
  <c r="V267"/>
  <c r="V266" s="1"/>
  <c r="G288"/>
  <c r="I288"/>
  <c r="I266" s="1"/>
  <c r="K288"/>
  <c r="M288"/>
  <c r="O288"/>
  <c r="Q288"/>
  <c r="Q266" s="1"/>
  <c r="V288"/>
  <c r="G319"/>
  <c r="M319" s="1"/>
  <c r="I319"/>
  <c r="K319"/>
  <c r="O319"/>
  <c r="Q319"/>
  <c r="V319"/>
  <c r="G322"/>
  <c r="I322"/>
  <c r="K322"/>
  <c r="M322"/>
  <c r="O322"/>
  <c r="Q322"/>
  <c r="V322"/>
  <c r="G331"/>
  <c r="M331" s="1"/>
  <c r="I331"/>
  <c r="K331"/>
  <c r="O331"/>
  <c r="Q331"/>
  <c r="V331"/>
  <c r="G334"/>
  <c r="I334"/>
  <c r="K334"/>
  <c r="M334"/>
  <c r="O334"/>
  <c r="Q334"/>
  <c r="V334"/>
  <c r="G337"/>
  <c r="M337" s="1"/>
  <c r="I337"/>
  <c r="K337"/>
  <c r="O337"/>
  <c r="Q337"/>
  <c r="V337"/>
  <c r="G342"/>
  <c r="I342"/>
  <c r="K342"/>
  <c r="M342"/>
  <c r="O342"/>
  <c r="Q342"/>
  <c r="V342"/>
  <c r="G343"/>
  <c r="O343"/>
  <c r="G344"/>
  <c r="I344"/>
  <c r="I343" s="1"/>
  <c r="K344"/>
  <c r="M344"/>
  <c r="O344"/>
  <c r="Q344"/>
  <c r="Q343" s="1"/>
  <c r="V344"/>
  <c r="G418"/>
  <c r="M418" s="1"/>
  <c r="I418"/>
  <c r="K418"/>
  <c r="K343" s="1"/>
  <c r="O418"/>
  <c r="Q418"/>
  <c r="V418"/>
  <c r="V343" s="1"/>
  <c r="I420"/>
  <c r="Q420"/>
  <c r="G421"/>
  <c r="M421" s="1"/>
  <c r="M420" s="1"/>
  <c r="I421"/>
  <c r="K421"/>
  <c r="K420" s="1"/>
  <c r="O421"/>
  <c r="O420" s="1"/>
  <c r="Q421"/>
  <c r="V421"/>
  <c r="V420" s="1"/>
  <c r="AE427"/>
  <c r="AF427"/>
  <c r="G14" i="27"/>
  <c r="G9"/>
  <c r="M9" s="1"/>
  <c r="I9"/>
  <c r="I8" s="1"/>
  <c r="K9"/>
  <c r="K8" s="1"/>
  <c r="O9"/>
  <c r="Q9"/>
  <c r="Q8" s="1"/>
  <c r="V9"/>
  <c r="V8" s="1"/>
  <c r="G10"/>
  <c r="I10"/>
  <c r="K10"/>
  <c r="M10"/>
  <c r="O10"/>
  <c r="Q10"/>
  <c r="V10"/>
  <c r="G11"/>
  <c r="I11"/>
  <c r="K11"/>
  <c r="M11"/>
  <c r="O11"/>
  <c r="Q11"/>
  <c r="V11"/>
  <c r="G12"/>
  <c r="G8" s="1"/>
  <c r="I12"/>
  <c r="K12"/>
  <c r="O12"/>
  <c r="O8" s="1"/>
  <c r="Q12"/>
  <c r="V12"/>
  <c r="AE14"/>
  <c r="AF14"/>
  <c r="G118" i="26"/>
  <c r="BA50"/>
  <c r="BA48"/>
  <c r="BA46"/>
  <c r="G9"/>
  <c r="M9" s="1"/>
  <c r="I9"/>
  <c r="I8" s="1"/>
  <c r="K9"/>
  <c r="K8" s="1"/>
  <c r="O9"/>
  <c r="Q9"/>
  <c r="Q8" s="1"/>
  <c r="V9"/>
  <c r="V8" s="1"/>
  <c r="G15"/>
  <c r="I15"/>
  <c r="K15"/>
  <c r="M15"/>
  <c r="O15"/>
  <c r="Q15"/>
  <c r="V15"/>
  <c r="G20"/>
  <c r="I20"/>
  <c r="K20"/>
  <c r="M20"/>
  <c r="O20"/>
  <c r="Q20"/>
  <c r="V20"/>
  <c r="G27"/>
  <c r="M27" s="1"/>
  <c r="I27"/>
  <c r="K27"/>
  <c r="O27"/>
  <c r="O8" s="1"/>
  <c r="Q27"/>
  <c r="V27"/>
  <c r="G34"/>
  <c r="M34" s="1"/>
  <c r="I34"/>
  <c r="K34"/>
  <c r="O34"/>
  <c r="Q34"/>
  <c r="V34"/>
  <c r="G41"/>
  <c r="I41"/>
  <c r="I40" s="1"/>
  <c r="K41"/>
  <c r="M41"/>
  <c r="O41"/>
  <c r="Q41"/>
  <c r="Q40" s="1"/>
  <c r="V41"/>
  <c r="G45"/>
  <c r="G40" s="1"/>
  <c r="I45"/>
  <c r="K45"/>
  <c r="O45"/>
  <c r="O40" s="1"/>
  <c r="Q45"/>
  <c r="V45"/>
  <c r="G47"/>
  <c r="I47"/>
  <c r="K47"/>
  <c r="M47"/>
  <c r="O47"/>
  <c r="Q47"/>
  <c r="V47"/>
  <c r="G49"/>
  <c r="M49" s="1"/>
  <c r="I49"/>
  <c r="K49"/>
  <c r="K40" s="1"/>
  <c r="O49"/>
  <c r="Q49"/>
  <c r="V49"/>
  <c r="V40" s="1"/>
  <c r="G52"/>
  <c r="G51" s="1"/>
  <c r="I52"/>
  <c r="I51" s="1"/>
  <c r="K52"/>
  <c r="K51" s="1"/>
  <c r="O52"/>
  <c r="O51" s="1"/>
  <c r="Q52"/>
  <c r="Q51" s="1"/>
  <c r="V52"/>
  <c r="V51" s="1"/>
  <c r="G63"/>
  <c r="I63"/>
  <c r="K63"/>
  <c r="M63"/>
  <c r="O63"/>
  <c r="Q63"/>
  <c r="V63"/>
  <c r="G71"/>
  <c r="I71"/>
  <c r="K71"/>
  <c r="M71"/>
  <c r="O71"/>
  <c r="Q71"/>
  <c r="V71"/>
  <c r="G77"/>
  <c r="I77"/>
  <c r="K77"/>
  <c r="M77"/>
  <c r="O77"/>
  <c r="Q77"/>
  <c r="V77"/>
  <c r="G85"/>
  <c r="M85" s="1"/>
  <c r="I85"/>
  <c r="K85"/>
  <c r="O85"/>
  <c r="Q85"/>
  <c r="V85"/>
  <c r="I90"/>
  <c r="Q90"/>
  <c r="G91"/>
  <c r="G90" s="1"/>
  <c r="I91"/>
  <c r="K91"/>
  <c r="K90" s="1"/>
  <c r="M91"/>
  <c r="M90" s="1"/>
  <c r="O91"/>
  <c r="O90" s="1"/>
  <c r="Q91"/>
  <c r="V91"/>
  <c r="V90" s="1"/>
  <c r="G102"/>
  <c r="G101" s="1"/>
  <c r="I102"/>
  <c r="I101" s="1"/>
  <c r="K102"/>
  <c r="K101" s="1"/>
  <c r="O102"/>
  <c r="O101" s="1"/>
  <c r="Q102"/>
  <c r="Q101" s="1"/>
  <c r="V102"/>
  <c r="V101" s="1"/>
  <c r="G108"/>
  <c r="I108"/>
  <c r="K108"/>
  <c r="M108"/>
  <c r="O108"/>
  <c r="Q108"/>
  <c r="V108"/>
  <c r="G112"/>
  <c r="I112"/>
  <c r="K112"/>
  <c r="M112"/>
  <c r="O112"/>
  <c r="Q112"/>
  <c r="V112"/>
  <c r="AE118"/>
  <c r="AF118"/>
  <c r="G120" i="25"/>
  <c r="BA58"/>
  <c r="BA56"/>
  <c r="BA54"/>
  <c r="BA52"/>
  <c r="BA50"/>
  <c r="BA48"/>
  <c r="G9"/>
  <c r="I9"/>
  <c r="I8" s="1"/>
  <c r="K9"/>
  <c r="M9"/>
  <c r="O9"/>
  <c r="Q9"/>
  <c r="Q8" s="1"/>
  <c r="V9"/>
  <c r="G15"/>
  <c r="M15" s="1"/>
  <c r="I15"/>
  <c r="K15"/>
  <c r="K8" s="1"/>
  <c r="O15"/>
  <c r="Q15"/>
  <c r="V15"/>
  <c r="V8" s="1"/>
  <c r="G20"/>
  <c r="I20"/>
  <c r="K20"/>
  <c r="M20"/>
  <c r="O20"/>
  <c r="Q20"/>
  <c r="V20"/>
  <c r="G26"/>
  <c r="M26" s="1"/>
  <c r="I26"/>
  <c r="K26"/>
  <c r="O26"/>
  <c r="O8" s="1"/>
  <c r="Q26"/>
  <c r="V26"/>
  <c r="G33"/>
  <c r="I33"/>
  <c r="K33"/>
  <c r="M33"/>
  <c r="O33"/>
  <c r="Q33"/>
  <c r="V33"/>
  <c r="G40"/>
  <c r="I40"/>
  <c r="I39" s="1"/>
  <c r="K40"/>
  <c r="M40"/>
  <c r="O40"/>
  <c r="Q40"/>
  <c r="Q39" s="1"/>
  <c r="V40"/>
  <c r="G47"/>
  <c r="G39" s="1"/>
  <c r="I47"/>
  <c r="K47"/>
  <c r="O47"/>
  <c r="O39" s="1"/>
  <c r="Q47"/>
  <c r="V47"/>
  <c r="G49"/>
  <c r="I49"/>
  <c r="K49"/>
  <c r="M49"/>
  <c r="O49"/>
  <c r="Q49"/>
  <c r="V49"/>
  <c r="G51"/>
  <c r="M51" s="1"/>
  <c r="I51"/>
  <c r="K51"/>
  <c r="K39" s="1"/>
  <c r="O51"/>
  <c r="Q51"/>
  <c r="V51"/>
  <c r="V39" s="1"/>
  <c r="G53"/>
  <c r="I53"/>
  <c r="K53"/>
  <c r="M53"/>
  <c r="O53"/>
  <c r="Q53"/>
  <c r="V53"/>
  <c r="G55"/>
  <c r="M55" s="1"/>
  <c r="I55"/>
  <c r="K55"/>
  <c r="O55"/>
  <c r="Q55"/>
  <c r="V55"/>
  <c r="G57"/>
  <c r="I57"/>
  <c r="K57"/>
  <c r="M57"/>
  <c r="O57"/>
  <c r="Q57"/>
  <c r="V57"/>
  <c r="G60"/>
  <c r="I60"/>
  <c r="I59" s="1"/>
  <c r="K60"/>
  <c r="M60"/>
  <c r="O60"/>
  <c r="Q60"/>
  <c r="Q59" s="1"/>
  <c r="V60"/>
  <c r="G71"/>
  <c r="G59" s="1"/>
  <c r="I71"/>
  <c r="K71"/>
  <c r="O71"/>
  <c r="O59" s="1"/>
  <c r="Q71"/>
  <c r="V71"/>
  <c r="G80"/>
  <c r="I80"/>
  <c r="K80"/>
  <c r="M80"/>
  <c r="O80"/>
  <c r="Q80"/>
  <c r="V80"/>
  <c r="G86"/>
  <c r="M86" s="1"/>
  <c r="I86"/>
  <c r="K86"/>
  <c r="K59" s="1"/>
  <c r="O86"/>
  <c r="Q86"/>
  <c r="V86"/>
  <c r="V59" s="1"/>
  <c r="I91"/>
  <c r="Q91"/>
  <c r="G92"/>
  <c r="M92" s="1"/>
  <c r="M91" s="1"/>
  <c r="I92"/>
  <c r="K92"/>
  <c r="K91" s="1"/>
  <c r="O92"/>
  <c r="O91" s="1"/>
  <c r="Q92"/>
  <c r="V92"/>
  <c r="V91" s="1"/>
  <c r="I101"/>
  <c r="Q101"/>
  <c r="G102"/>
  <c r="G101" s="1"/>
  <c r="I102"/>
  <c r="K102"/>
  <c r="K101" s="1"/>
  <c r="O102"/>
  <c r="O101" s="1"/>
  <c r="Q102"/>
  <c r="V102"/>
  <c r="V101" s="1"/>
  <c r="G107"/>
  <c r="I107"/>
  <c r="K107"/>
  <c r="M107"/>
  <c r="O107"/>
  <c r="Q107"/>
  <c r="V107"/>
  <c r="G114"/>
  <c r="M114" s="1"/>
  <c r="I114"/>
  <c r="K114"/>
  <c r="O114"/>
  <c r="Q114"/>
  <c r="V114"/>
  <c r="AE120"/>
  <c r="AF120"/>
  <c r="G137" i="24"/>
  <c r="BA85"/>
  <c r="BA83"/>
  <c r="BA81"/>
  <c r="BA79"/>
  <c r="BA77"/>
  <c r="BA75"/>
  <c r="BA13"/>
  <c r="G8"/>
  <c r="O8"/>
  <c r="G9"/>
  <c r="M9" s="1"/>
  <c r="M8" s="1"/>
  <c r="I9"/>
  <c r="I8" s="1"/>
  <c r="K9"/>
  <c r="K8" s="1"/>
  <c r="O9"/>
  <c r="Q9"/>
  <c r="Q8" s="1"/>
  <c r="V9"/>
  <c r="V8" s="1"/>
  <c r="G17"/>
  <c r="I17"/>
  <c r="I16" s="1"/>
  <c r="K17"/>
  <c r="M17"/>
  <c r="O17"/>
  <c r="Q17"/>
  <c r="Q16" s="1"/>
  <c r="V17"/>
  <c r="G24"/>
  <c r="G16" s="1"/>
  <c r="I24"/>
  <c r="K24"/>
  <c r="K16" s="1"/>
  <c r="O24"/>
  <c r="O16" s="1"/>
  <c r="Q24"/>
  <c r="V24"/>
  <c r="V16" s="1"/>
  <c r="G33"/>
  <c r="I33"/>
  <c r="K33"/>
  <c r="M33"/>
  <c r="O33"/>
  <c r="Q33"/>
  <c r="V33"/>
  <c r="G45"/>
  <c r="M45" s="1"/>
  <c r="I45"/>
  <c r="K45"/>
  <c r="O45"/>
  <c r="Q45"/>
  <c r="V45"/>
  <c r="G54"/>
  <c r="I54"/>
  <c r="K54"/>
  <c r="M54"/>
  <c r="O54"/>
  <c r="Q54"/>
  <c r="V54"/>
  <c r="G61"/>
  <c r="M61" s="1"/>
  <c r="I61"/>
  <c r="K61"/>
  <c r="O61"/>
  <c r="Q61"/>
  <c r="V61"/>
  <c r="G67"/>
  <c r="M67" s="1"/>
  <c r="I67"/>
  <c r="I66" s="1"/>
  <c r="K67"/>
  <c r="K66" s="1"/>
  <c r="O67"/>
  <c r="Q67"/>
  <c r="Q66" s="1"/>
  <c r="V67"/>
  <c r="V66" s="1"/>
  <c r="G74"/>
  <c r="I74"/>
  <c r="K74"/>
  <c r="M74"/>
  <c r="O74"/>
  <c r="Q74"/>
  <c r="V74"/>
  <c r="G76"/>
  <c r="I76"/>
  <c r="K76"/>
  <c r="M76"/>
  <c r="O76"/>
  <c r="O66" s="1"/>
  <c r="Q76"/>
  <c r="V76"/>
  <c r="G78"/>
  <c r="M78" s="1"/>
  <c r="I78"/>
  <c r="K78"/>
  <c r="O78"/>
  <c r="Q78"/>
  <c r="V78"/>
  <c r="G80"/>
  <c r="M80" s="1"/>
  <c r="I80"/>
  <c r="K80"/>
  <c r="O80"/>
  <c r="Q80"/>
  <c r="V80"/>
  <c r="G82"/>
  <c r="I82"/>
  <c r="K82"/>
  <c r="M82"/>
  <c r="O82"/>
  <c r="Q82"/>
  <c r="V82"/>
  <c r="G84"/>
  <c r="I84"/>
  <c r="K84"/>
  <c r="M84"/>
  <c r="O84"/>
  <c r="Q84"/>
  <c r="V84"/>
  <c r="G86"/>
  <c r="O86"/>
  <c r="G87"/>
  <c r="M87" s="1"/>
  <c r="M86" s="1"/>
  <c r="I87"/>
  <c r="I86" s="1"/>
  <c r="K87"/>
  <c r="K86" s="1"/>
  <c r="O87"/>
  <c r="Q87"/>
  <c r="Q86" s="1"/>
  <c r="V87"/>
  <c r="V86" s="1"/>
  <c r="G102"/>
  <c r="I102"/>
  <c r="K102"/>
  <c r="M102"/>
  <c r="O102"/>
  <c r="Q102"/>
  <c r="V102"/>
  <c r="K112"/>
  <c r="V112"/>
  <c r="G113"/>
  <c r="M113" s="1"/>
  <c r="M112" s="1"/>
  <c r="I113"/>
  <c r="I112" s="1"/>
  <c r="K113"/>
  <c r="O113"/>
  <c r="O112" s="1"/>
  <c r="Q113"/>
  <c r="Q112" s="1"/>
  <c r="V113"/>
  <c r="G122"/>
  <c r="I122"/>
  <c r="O122"/>
  <c r="Q122"/>
  <c r="G123"/>
  <c r="I123"/>
  <c r="K123"/>
  <c r="K122" s="1"/>
  <c r="M123"/>
  <c r="M122" s="1"/>
  <c r="O123"/>
  <c r="Q123"/>
  <c r="V123"/>
  <c r="V122" s="1"/>
  <c r="G131"/>
  <c r="I131"/>
  <c r="K131"/>
  <c r="M131"/>
  <c r="O131"/>
  <c r="Q131"/>
  <c r="V131"/>
  <c r="AE137"/>
  <c r="G302" i="23"/>
  <c r="BA257"/>
  <c r="BA247"/>
  <c r="BA239"/>
  <c r="BA213"/>
  <c r="BA198"/>
  <c r="BA194"/>
  <c r="BA190"/>
  <c r="BA179"/>
  <c r="BA174"/>
  <c r="BA170"/>
  <c r="BA143"/>
  <c r="BA132"/>
  <c r="BA115"/>
  <c r="BA112"/>
  <c r="BA44"/>
  <c r="BA37"/>
  <c r="BA34"/>
  <c r="BA31"/>
  <c r="BA28"/>
  <c r="BA25"/>
  <c r="BA22"/>
  <c r="BA19"/>
  <c r="BA13"/>
  <c r="BA10"/>
  <c r="G9"/>
  <c r="M9" s="1"/>
  <c r="I9"/>
  <c r="I8" s="1"/>
  <c r="K9"/>
  <c r="K8" s="1"/>
  <c r="O9"/>
  <c r="Q9"/>
  <c r="Q8" s="1"/>
  <c r="V9"/>
  <c r="V8" s="1"/>
  <c r="G12"/>
  <c r="I12"/>
  <c r="K12"/>
  <c r="M12"/>
  <c r="O12"/>
  <c r="Q12"/>
  <c r="V12"/>
  <c r="G15"/>
  <c r="I15"/>
  <c r="K15"/>
  <c r="M15"/>
  <c r="O15"/>
  <c r="Q15"/>
  <c r="V15"/>
  <c r="G18"/>
  <c r="G8" s="1"/>
  <c r="I18"/>
  <c r="K18"/>
  <c r="O18"/>
  <c r="O8" s="1"/>
  <c r="Q18"/>
  <c r="V18"/>
  <c r="G21"/>
  <c r="I21"/>
  <c r="K21"/>
  <c r="M21"/>
  <c r="O21"/>
  <c r="Q21"/>
  <c r="V21"/>
  <c r="G24"/>
  <c r="M24" s="1"/>
  <c r="I24"/>
  <c r="K24"/>
  <c r="O24"/>
  <c r="Q24"/>
  <c r="V24"/>
  <c r="G27"/>
  <c r="I27"/>
  <c r="K27"/>
  <c r="M27"/>
  <c r="O27"/>
  <c r="Q27"/>
  <c r="V27"/>
  <c r="G30"/>
  <c r="M30" s="1"/>
  <c r="I30"/>
  <c r="K30"/>
  <c r="O30"/>
  <c r="Q30"/>
  <c r="V30"/>
  <c r="G33"/>
  <c r="I33"/>
  <c r="K33"/>
  <c r="M33"/>
  <c r="O33"/>
  <c r="Q33"/>
  <c r="V33"/>
  <c r="G36"/>
  <c r="M36" s="1"/>
  <c r="I36"/>
  <c r="K36"/>
  <c r="O36"/>
  <c r="Q36"/>
  <c r="V36"/>
  <c r="G43"/>
  <c r="I43"/>
  <c r="K43"/>
  <c r="M43"/>
  <c r="O43"/>
  <c r="Q43"/>
  <c r="V43"/>
  <c r="G47"/>
  <c r="M47" s="1"/>
  <c r="I47"/>
  <c r="K47"/>
  <c r="O47"/>
  <c r="Q47"/>
  <c r="V47"/>
  <c r="G50"/>
  <c r="I50"/>
  <c r="K50"/>
  <c r="M50"/>
  <c r="O50"/>
  <c r="Q50"/>
  <c r="V50"/>
  <c r="G53"/>
  <c r="M53" s="1"/>
  <c r="I53"/>
  <c r="K53"/>
  <c r="O53"/>
  <c r="Q53"/>
  <c r="V53"/>
  <c r="G56"/>
  <c r="I56"/>
  <c r="K56"/>
  <c r="M56"/>
  <c r="O56"/>
  <c r="Q56"/>
  <c r="V56"/>
  <c r="G58"/>
  <c r="M58" s="1"/>
  <c r="I58"/>
  <c r="K58"/>
  <c r="O58"/>
  <c r="Q58"/>
  <c r="V58"/>
  <c r="G64"/>
  <c r="I64"/>
  <c r="K64"/>
  <c r="M64"/>
  <c r="O64"/>
  <c r="Q64"/>
  <c r="V64"/>
  <c r="G69"/>
  <c r="M69" s="1"/>
  <c r="I69"/>
  <c r="K69"/>
  <c r="O69"/>
  <c r="Q69"/>
  <c r="V69"/>
  <c r="G71"/>
  <c r="I71"/>
  <c r="K71"/>
  <c r="M71"/>
  <c r="O71"/>
  <c r="Q71"/>
  <c r="V71"/>
  <c r="G89"/>
  <c r="M89" s="1"/>
  <c r="I89"/>
  <c r="K89"/>
  <c r="O89"/>
  <c r="Q89"/>
  <c r="V89"/>
  <c r="G92"/>
  <c r="I92"/>
  <c r="K92"/>
  <c r="M92"/>
  <c r="O92"/>
  <c r="Q92"/>
  <c r="V92"/>
  <c r="G95"/>
  <c r="I95"/>
  <c r="I94" s="1"/>
  <c r="K95"/>
  <c r="M95"/>
  <c r="O95"/>
  <c r="Q95"/>
  <c r="Q94" s="1"/>
  <c r="V95"/>
  <c r="G98"/>
  <c r="G94" s="1"/>
  <c r="I98"/>
  <c r="K98"/>
  <c r="O98"/>
  <c r="O94" s="1"/>
  <c r="Q98"/>
  <c r="V98"/>
  <c r="G100"/>
  <c r="I100"/>
  <c r="K100"/>
  <c r="M100"/>
  <c r="O100"/>
  <c r="Q100"/>
  <c r="V100"/>
  <c r="G108"/>
  <c r="M108" s="1"/>
  <c r="I108"/>
  <c r="K108"/>
  <c r="K94" s="1"/>
  <c r="O108"/>
  <c r="Q108"/>
  <c r="V108"/>
  <c r="V94" s="1"/>
  <c r="G111"/>
  <c r="I111"/>
  <c r="K111"/>
  <c r="M111"/>
  <c r="O111"/>
  <c r="Q111"/>
  <c r="V111"/>
  <c r="G114"/>
  <c r="M114" s="1"/>
  <c r="I114"/>
  <c r="K114"/>
  <c r="O114"/>
  <c r="Q114"/>
  <c r="V114"/>
  <c r="G118"/>
  <c r="I118"/>
  <c r="K118"/>
  <c r="M118"/>
  <c r="O118"/>
  <c r="Q118"/>
  <c r="V118"/>
  <c r="G121"/>
  <c r="M121" s="1"/>
  <c r="I121"/>
  <c r="K121"/>
  <c r="O121"/>
  <c r="Q121"/>
  <c r="V121"/>
  <c r="G124"/>
  <c r="I124"/>
  <c r="K124"/>
  <c r="M124"/>
  <c r="O124"/>
  <c r="Q124"/>
  <c r="V124"/>
  <c r="G131"/>
  <c r="M131" s="1"/>
  <c r="I131"/>
  <c r="K131"/>
  <c r="O131"/>
  <c r="Q131"/>
  <c r="V131"/>
  <c r="G142"/>
  <c r="I142"/>
  <c r="K142"/>
  <c r="M142"/>
  <c r="O142"/>
  <c r="Q142"/>
  <c r="V142"/>
  <c r="G146"/>
  <c r="M146" s="1"/>
  <c r="I146"/>
  <c r="K146"/>
  <c r="O146"/>
  <c r="Q146"/>
  <c r="V146"/>
  <c r="G148"/>
  <c r="I148"/>
  <c r="K148"/>
  <c r="M148"/>
  <c r="O148"/>
  <c r="Q148"/>
  <c r="V148"/>
  <c r="G150"/>
  <c r="M150" s="1"/>
  <c r="I150"/>
  <c r="K150"/>
  <c r="O150"/>
  <c r="Q150"/>
  <c r="V150"/>
  <c r="G155"/>
  <c r="I155"/>
  <c r="K155"/>
  <c r="M155"/>
  <c r="O155"/>
  <c r="Q155"/>
  <c r="V155"/>
  <c r="G157"/>
  <c r="M157" s="1"/>
  <c r="I157"/>
  <c r="K157"/>
  <c r="O157"/>
  <c r="Q157"/>
  <c r="V157"/>
  <c r="G158"/>
  <c r="I158"/>
  <c r="K158"/>
  <c r="M158"/>
  <c r="O158"/>
  <c r="Q158"/>
  <c r="V158"/>
  <c r="G159"/>
  <c r="M159" s="1"/>
  <c r="I159"/>
  <c r="K159"/>
  <c r="O159"/>
  <c r="Q159"/>
  <c r="V159"/>
  <c r="G160"/>
  <c r="I160"/>
  <c r="K160"/>
  <c r="M160"/>
  <c r="O160"/>
  <c r="Q160"/>
  <c r="V160"/>
  <c r="G162"/>
  <c r="M162" s="1"/>
  <c r="I162"/>
  <c r="K162"/>
  <c r="O162"/>
  <c r="Q162"/>
  <c r="V162"/>
  <c r="G166"/>
  <c r="G165" s="1"/>
  <c r="I166"/>
  <c r="K166"/>
  <c r="K165" s="1"/>
  <c r="O166"/>
  <c r="O165" s="1"/>
  <c r="Q166"/>
  <c r="V166"/>
  <c r="V165" s="1"/>
  <c r="G169"/>
  <c r="I169"/>
  <c r="I165" s="1"/>
  <c r="K169"/>
  <c r="M169"/>
  <c r="O169"/>
  <c r="Q169"/>
  <c r="Q165" s="1"/>
  <c r="V169"/>
  <c r="G173"/>
  <c r="M173" s="1"/>
  <c r="I173"/>
  <c r="K173"/>
  <c r="O173"/>
  <c r="Q173"/>
  <c r="V173"/>
  <c r="G178"/>
  <c r="I178"/>
  <c r="K178"/>
  <c r="M178"/>
  <c r="O178"/>
  <c r="Q178"/>
  <c r="V178"/>
  <c r="G181"/>
  <c r="M181" s="1"/>
  <c r="I181"/>
  <c r="K181"/>
  <c r="O181"/>
  <c r="Q181"/>
  <c r="V181"/>
  <c r="G184"/>
  <c r="I184"/>
  <c r="K184"/>
  <c r="M184"/>
  <c r="O184"/>
  <c r="Q184"/>
  <c r="V184"/>
  <c r="G186"/>
  <c r="M186" s="1"/>
  <c r="I186"/>
  <c r="K186"/>
  <c r="O186"/>
  <c r="Q186"/>
  <c r="V186"/>
  <c r="G189"/>
  <c r="I189"/>
  <c r="K189"/>
  <c r="M189"/>
  <c r="O189"/>
  <c r="Q189"/>
  <c r="V189"/>
  <c r="G193"/>
  <c r="M193" s="1"/>
  <c r="I193"/>
  <c r="K193"/>
  <c r="O193"/>
  <c r="Q193"/>
  <c r="V193"/>
  <c r="G197"/>
  <c r="I197"/>
  <c r="K197"/>
  <c r="M197"/>
  <c r="O197"/>
  <c r="Q197"/>
  <c r="V197"/>
  <c r="G200"/>
  <c r="M200" s="1"/>
  <c r="I200"/>
  <c r="K200"/>
  <c r="O200"/>
  <c r="Q200"/>
  <c r="V200"/>
  <c r="I206"/>
  <c r="Q206"/>
  <c r="G207"/>
  <c r="G206" s="1"/>
  <c r="I207"/>
  <c r="K207"/>
  <c r="K206" s="1"/>
  <c r="O207"/>
  <c r="O206" s="1"/>
  <c r="Q207"/>
  <c r="V207"/>
  <c r="V206" s="1"/>
  <c r="I211"/>
  <c r="Q211"/>
  <c r="G212"/>
  <c r="M212" s="1"/>
  <c r="M211" s="1"/>
  <c r="I212"/>
  <c r="K212"/>
  <c r="K211" s="1"/>
  <c r="O212"/>
  <c r="O211" s="1"/>
  <c r="Q212"/>
  <c r="V212"/>
  <c r="V211" s="1"/>
  <c r="I219"/>
  <c r="Q219"/>
  <c r="G220"/>
  <c r="G219" s="1"/>
  <c r="I220"/>
  <c r="K220"/>
  <c r="K219" s="1"/>
  <c r="O220"/>
  <c r="O219" s="1"/>
  <c r="Q220"/>
  <c r="V220"/>
  <c r="V219" s="1"/>
  <c r="I222"/>
  <c r="Q222"/>
  <c r="G223"/>
  <c r="M223" s="1"/>
  <c r="M222" s="1"/>
  <c r="I223"/>
  <c r="K223"/>
  <c r="K222" s="1"/>
  <c r="O223"/>
  <c r="O222" s="1"/>
  <c r="Q223"/>
  <c r="V223"/>
  <c r="V222" s="1"/>
  <c r="G225"/>
  <c r="I225"/>
  <c r="K225"/>
  <c r="M225"/>
  <c r="O225"/>
  <c r="Q225"/>
  <c r="V225"/>
  <c r="G226"/>
  <c r="M226" s="1"/>
  <c r="I226"/>
  <c r="K226"/>
  <c r="O226"/>
  <c r="Q226"/>
  <c r="V226"/>
  <c r="I227"/>
  <c r="Q227"/>
  <c r="G228"/>
  <c r="M228" s="1"/>
  <c r="I228"/>
  <c r="K228"/>
  <c r="K227" s="1"/>
  <c r="O228"/>
  <c r="O227" s="1"/>
  <c r="Q228"/>
  <c r="V228"/>
  <c r="V227" s="1"/>
  <c r="G233"/>
  <c r="I233"/>
  <c r="K233"/>
  <c r="M233"/>
  <c r="O233"/>
  <c r="Q233"/>
  <c r="V233"/>
  <c r="G235"/>
  <c r="M235" s="1"/>
  <c r="I235"/>
  <c r="K235"/>
  <c r="O235"/>
  <c r="Q235"/>
  <c r="V235"/>
  <c r="I237"/>
  <c r="Q237"/>
  <c r="G238"/>
  <c r="M238" s="1"/>
  <c r="M237" s="1"/>
  <c r="I238"/>
  <c r="K238"/>
  <c r="K237" s="1"/>
  <c r="O238"/>
  <c r="O237" s="1"/>
  <c r="Q238"/>
  <c r="V238"/>
  <c r="V237" s="1"/>
  <c r="G241"/>
  <c r="G240" s="1"/>
  <c r="I241"/>
  <c r="K241"/>
  <c r="K240" s="1"/>
  <c r="O241"/>
  <c r="O240" s="1"/>
  <c r="Q241"/>
  <c r="V241"/>
  <c r="V240" s="1"/>
  <c r="G243"/>
  <c r="I243"/>
  <c r="I240" s="1"/>
  <c r="K243"/>
  <c r="M243"/>
  <c r="O243"/>
  <c r="Q243"/>
  <c r="Q240" s="1"/>
  <c r="V243"/>
  <c r="G246"/>
  <c r="M246" s="1"/>
  <c r="I246"/>
  <c r="K246"/>
  <c r="O246"/>
  <c r="Q246"/>
  <c r="V246"/>
  <c r="G249"/>
  <c r="I249"/>
  <c r="K249"/>
  <c r="M249"/>
  <c r="O249"/>
  <c r="Q249"/>
  <c r="V249"/>
  <c r="G251"/>
  <c r="M251" s="1"/>
  <c r="I251"/>
  <c r="K251"/>
  <c r="O251"/>
  <c r="Q251"/>
  <c r="V251"/>
  <c r="G253"/>
  <c r="I253"/>
  <c r="K253"/>
  <c r="M253"/>
  <c r="O253"/>
  <c r="Q253"/>
  <c r="V253"/>
  <c r="G256"/>
  <c r="I256"/>
  <c r="I255" s="1"/>
  <c r="K256"/>
  <c r="M256"/>
  <c r="O256"/>
  <c r="Q256"/>
  <c r="Q255" s="1"/>
  <c r="V256"/>
  <c r="G262"/>
  <c r="M262" s="1"/>
  <c r="I262"/>
  <c r="K262"/>
  <c r="K255" s="1"/>
  <c r="O262"/>
  <c r="Q262"/>
  <c r="V262"/>
  <c r="V255" s="1"/>
  <c r="G264"/>
  <c r="I264"/>
  <c r="K264"/>
  <c r="M264"/>
  <c r="O264"/>
  <c r="Q264"/>
  <c r="V264"/>
  <c r="G271"/>
  <c r="M271" s="1"/>
  <c r="I271"/>
  <c r="K271"/>
  <c r="O271"/>
  <c r="O255" s="1"/>
  <c r="Q271"/>
  <c r="V271"/>
  <c r="I273"/>
  <c r="Q273"/>
  <c r="G274"/>
  <c r="G273" s="1"/>
  <c r="I274"/>
  <c r="K274"/>
  <c r="K273" s="1"/>
  <c r="O274"/>
  <c r="O273" s="1"/>
  <c r="Q274"/>
  <c r="V274"/>
  <c r="V273" s="1"/>
  <c r="G276"/>
  <c r="I276"/>
  <c r="K276"/>
  <c r="M276"/>
  <c r="O276"/>
  <c r="Q276"/>
  <c r="V276"/>
  <c r="G279"/>
  <c r="I279"/>
  <c r="I278" s="1"/>
  <c r="K279"/>
  <c r="M279"/>
  <c r="O279"/>
  <c r="Q279"/>
  <c r="Q278" s="1"/>
  <c r="V279"/>
  <c r="G282"/>
  <c r="M282" s="1"/>
  <c r="I282"/>
  <c r="K282"/>
  <c r="K278" s="1"/>
  <c r="O282"/>
  <c r="Q282"/>
  <c r="V282"/>
  <c r="V278" s="1"/>
  <c r="G286"/>
  <c r="I286"/>
  <c r="K286"/>
  <c r="M286"/>
  <c r="O286"/>
  <c r="Q286"/>
  <c r="V286"/>
  <c r="G290"/>
  <c r="M290" s="1"/>
  <c r="I290"/>
  <c r="K290"/>
  <c r="O290"/>
  <c r="O278" s="1"/>
  <c r="Q290"/>
  <c r="V290"/>
  <c r="G294"/>
  <c r="G293" s="1"/>
  <c r="I294"/>
  <c r="K294"/>
  <c r="K293" s="1"/>
  <c r="O294"/>
  <c r="O293" s="1"/>
  <c r="Q294"/>
  <c r="V294"/>
  <c r="V293" s="1"/>
  <c r="G295"/>
  <c r="I295"/>
  <c r="K295"/>
  <c r="M295"/>
  <c r="O295"/>
  <c r="Q295"/>
  <c r="V295"/>
  <c r="G296"/>
  <c r="M296" s="1"/>
  <c r="I296"/>
  <c r="K296"/>
  <c r="O296"/>
  <c r="Q296"/>
  <c r="V296"/>
  <c r="G297"/>
  <c r="I297"/>
  <c r="I293" s="1"/>
  <c r="K297"/>
  <c r="M297"/>
  <c r="O297"/>
  <c r="Q297"/>
  <c r="Q293" s="1"/>
  <c r="V297"/>
  <c r="G299"/>
  <c r="M299" s="1"/>
  <c r="I299"/>
  <c r="K299"/>
  <c r="O299"/>
  <c r="Q299"/>
  <c r="V299"/>
  <c r="AE302"/>
  <c r="AF302"/>
  <c r="G28" i="22"/>
  <c r="G9"/>
  <c r="M9" s="1"/>
  <c r="I9"/>
  <c r="I8" s="1"/>
  <c r="K9"/>
  <c r="K8" s="1"/>
  <c r="O9"/>
  <c r="Q9"/>
  <c r="Q8" s="1"/>
  <c r="V9"/>
  <c r="V8" s="1"/>
  <c r="G10"/>
  <c r="I10"/>
  <c r="K10"/>
  <c r="M10"/>
  <c r="O10"/>
  <c r="Q10"/>
  <c r="V10"/>
  <c r="G11"/>
  <c r="I11"/>
  <c r="K11"/>
  <c r="M11"/>
  <c r="O11"/>
  <c r="Q11"/>
  <c r="V11"/>
  <c r="G12"/>
  <c r="G8" s="1"/>
  <c r="I12"/>
  <c r="K12"/>
  <c r="O12"/>
  <c r="O8" s="1"/>
  <c r="Q12"/>
  <c r="V12"/>
  <c r="G13"/>
  <c r="M13" s="1"/>
  <c r="I13"/>
  <c r="K13"/>
  <c r="O13"/>
  <c r="Q13"/>
  <c r="V13"/>
  <c r="G14"/>
  <c r="I14"/>
  <c r="K14"/>
  <c r="M14"/>
  <c r="O14"/>
  <c r="Q14"/>
  <c r="V14"/>
  <c r="G15"/>
  <c r="I15"/>
  <c r="K15"/>
  <c r="M15"/>
  <c r="O15"/>
  <c r="Q15"/>
  <c r="V15"/>
  <c r="G16"/>
  <c r="M16" s="1"/>
  <c r="I16"/>
  <c r="K16"/>
  <c r="O16"/>
  <c r="Q16"/>
  <c r="V16"/>
  <c r="G17"/>
  <c r="I17"/>
  <c r="K17"/>
  <c r="M17"/>
  <c r="O17"/>
  <c r="Q17"/>
  <c r="V17"/>
  <c r="G18"/>
  <c r="M18" s="1"/>
  <c r="I18"/>
  <c r="K18"/>
  <c r="O18"/>
  <c r="Q18"/>
  <c r="V18"/>
  <c r="G19"/>
  <c r="I19"/>
  <c r="K19"/>
  <c r="M19"/>
  <c r="O19"/>
  <c r="Q19"/>
  <c r="V19"/>
  <c r="G20"/>
  <c r="AF28" s="1"/>
  <c r="I20"/>
  <c r="K20"/>
  <c r="O20"/>
  <c r="Q20"/>
  <c r="V20"/>
  <c r="G21"/>
  <c r="I21"/>
  <c r="K21"/>
  <c r="M21"/>
  <c r="O21"/>
  <c r="Q21"/>
  <c r="V21"/>
  <c r="G22"/>
  <c r="M22" s="1"/>
  <c r="I22"/>
  <c r="K22"/>
  <c r="O22"/>
  <c r="Q22"/>
  <c r="V22"/>
  <c r="G23"/>
  <c r="I23"/>
  <c r="K23"/>
  <c r="M23"/>
  <c r="O23"/>
  <c r="Q23"/>
  <c r="V23"/>
  <c r="G24"/>
  <c r="M24" s="1"/>
  <c r="I24"/>
  <c r="K24"/>
  <c r="O24"/>
  <c r="Q24"/>
  <c r="V24"/>
  <c r="G25"/>
  <c r="I25"/>
  <c r="K25"/>
  <c r="M25"/>
  <c r="O25"/>
  <c r="Q25"/>
  <c r="V25"/>
  <c r="G26"/>
  <c r="M26" s="1"/>
  <c r="I26"/>
  <c r="K26"/>
  <c r="O26"/>
  <c r="Q26"/>
  <c r="V26"/>
  <c r="AE28"/>
  <c r="G51" i="21"/>
  <c r="G9"/>
  <c r="M9" s="1"/>
  <c r="I9"/>
  <c r="I8" s="1"/>
  <c r="K9"/>
  <c r="K8" s="1"/>
  <c r="O9"/>
  <c r="Q9"/>
  <c r="Q8" s="1"/>
  <c r="V9"/>
  <c r="V8" s="1"/>
  <c r="G10"/>
  <c r="M10" s="1"/>
  <c r="I10"/>
  <c r="K10"/>
  <c r="O10"/>
  <c r="Q10"/>
  <c r="V10"/>
  <c r="G11"/>
  <c r="I11"/>
  <c r="K11"/>
  <c r="M11"/>
  <c r="O11"/>
  <c r="Q11"/>
  <c r="V11"/>
  <c r="G12"/>
  <c r="G8" s="1"/>
  <c r="I12"/>
  <c r="K12"/>
  <c r="O12"/>
  <c r="O8" s="1"/>
  <c r="Q12"/>
  <c r="V12"/>
  <c r="G13"/>
  <c r="I13"/>
  <c r="K13"/>
  <c r="M13"/>
  <c r="O13"/>
  <c r="Q13"/>
  <c r="V13"/>
  <c r="G14"/>
  <c r="M14" s="1"/>
  <c r="I14"/>
  <c r="K14"/>
  <c r="O14"/>
  <c r="Q14"/>
  <c r="V14"/>
  <c r="G15"/>
  <c r="I15"/>
  <c r="K15"/>
  <c r="M15"/>
  <c r="O15"/>
  <c r="Q15"/>
  <c r="V15"/>
  <c r="G16"/>
  <c r="M16" s="1"/>
  <c r="I16"/>
  <c r="K16"/>
  <c r="O16"/>
  <c r="Q16"/>
  <c r="V16"/>
  <c r="G17"/>
  <c r="I17"/>
  <c r="K17"/>
  <c r="M17"/>
  <c r="O17"/>
  <c r="Q17"/>
  <c r="V17"/>
  <c r="G18"/>
  <c r="M18" s="1"/>
  <c r="I18"/>
  <c r="K18"/>
  <c r="O18"/>
  <c r="Q18"/>
  <c r="V18"/>
  <c r="G19"/>
  <c r="I19"/>
  <c r="K19"/>
  <c r="M19"/>
  <c r="O19"/>
  <c r="Q19"/>
  <c r="V19"/>
  <c r="G20"/>
  <c r="M20" s="1"/>
  <c r="I20"/>
  <c r="K20"/>
  <c r="O20"/>
  <c r="Q20"/>
  <c r="V20"/>
  <c r="G22"/>
  <c r="I22"/>
  <c r="K22"/>
  <c r="M22"/>
  <c r="O22"/>
  <c r="Q22"/>
  <c r="V22"/>
  <c r="G23"/>
  <c r="M23" s="1"/>
  <c r="I23"/>
  <c r="K23"/>
  <c r="O23"/>
  <c r="Q23"/>
  <c r="V23"/>
  <c r="G24"/>
  <c r="I24"/>
  <c r="K24"/>
  <c r="M24"/>
  <c r="O24"/>
  <c r="Q24"/>
  <c r="V24"/>
  <c r="G25"/>
  <c r="M25" s="1"/>
  <c r="I25"/>
  <c r="K25"/>
  <c r="O25"/>
  <c r="Q25"/>
  <c r="V25"/>
  <c r="G26"/>
  <c r="I26"/>
  <c r="K26"/>
  <c r="M26"/>
  <c r="O26"/>
  <c r="Q26"/>
  <c r="V26"/>
  <c r="G27"/>
  <c r="M27" s="1"/>
  <c r="I27"/>
  <c r="K27"/>
  <c r="O27"/>
  <c r="Q27"/>
  <c r="V27"/>
  <c r="G28"/>
  <c r="I28"/>
  <c r="K28"/>
  <c r="M28"/>
  <c r="O28"/>
  <c r="Q28"/>
  <c r="V28"/>
  <c r="G29"/>
  <c r="M29" s="1"/>
  <c r="I29"/>
  <c r="K29"/>
  <c r="O29"/>
  <c r="Q29"/>
  <c r="V29"/>
  <c r="G30"/>
  <c r="I30"/>
  <c r="K30"/>
  <c r="M30"/>
  <c r="O30"/>
  <c r="Q30"/>
  <c r="V30"/>
  <c r="G31"/>
  <c r="M31" s="1"/>
  <c r="I31"/>
  <c r="K31"/>
  <c r="O31"/>
  <c r="Q31"/>
  <c r="V31"/>
  <c r="G32"/>
  <c r="I32"/>
  <c r="K32"/>
  <c r="M32"/>
  <c r="O32"/>
  <c r="Q32"/>
  <c r="V32"/>
  <c r="G33"/>
  <c r="M33" s="1"/>
  <c r="I33"/>
  <c r="K33"/>
  <c r="O33"/>
  <c r="Q33"/>
  <c r="V33"/>
  <c r="G34"/>
  <c r="I34"/>
  <c r="K34"/>
  <c r="M34"/>
  <c r="O34"/>
  <c r="Q34"/>
  <c r="V34"/>
  <c r="G35"/>
  <c r="M35" s="1"/>
  <c r="I35"/>
  <c r="K35"/>
  <c r="O35"/>
  <c r="Q35"/>
  <c r="V35"/>
  <c r="G36"/>
  <c r="I36"/>
  <c r="K36"/>
  <c r="M36"/>
  <c r="O36"/>
  <c r="Q36"/>
  <c r="V36"/>
  <c r="G37"/>
  <c r="M37" s="1"/>
  <c r="I37"/>
  <c r="K37"/>
  <c r="O37"/>
  <c r="Q37"/>
  <c r="V37"/>
  <c r="G38"/>
  <c r="I38"/>
  <c r="K38"/>
  <c r="M38"/>
  <c r="O38"/>
  <c r="Q38"/>
  <c r="V38"/>
  <c r="G39"/>
  <c r="M39" s="1"/>
  <c r="I39"/>
  <c r="K39"/>
  <c r="O39"/>
  <c r="Q39"/>
  <c r="V39"/>
  <c r="G40"/>
  <c r="I40"/>
  <c r="K40"/>
  <c r="M40"/>
  <c r="O40"/>
  <c r="Q40"/>
  <c r="V40"/>
  <c r="G41"/>
  <c r="M41" s="1"/>
  <c r="I41"/>
  <c r="K41"/>
  <c r="O41"/>
  <c r="Q41"/>
  <c r="V41"/>
  <c r="G42"/>
  <c r="I42"/>
  <c r="K42"/>
  <c r="M42"/>
  <c r="O42"/>
  <c r="Q42"/>
  <c r="V42"/>
  <c r="G43"/>
  <c r="M43" s="1"/>
  <c r="I43"/>
  <c r="K43"/>
  <c r="O43"/>
  <c r="Q43"/>
  <c r="V43"/>
  <c r="G44"/>
  <c r="I44"/>
  <c r="K44"/>
  <c r="M44"/>
  <c r="O44"/>
  <c r="Q44"/>
  <c r="V44"/>
  <c r="G45"/>
  <c r="M45" s="1"/>
  <c r="I45"/>
  <c r="K45"/>
  <c r="O45"/>
  <c r="Q45"/>
  <c r="V45"/>
  <c r="G46"/>
  <c r="I46"/>
  <c r="K46"/>
  <c r="M46"/>
  <c r="O46"/>
  <c r="Q46"/>
  <c r="V46"/>
  <c r="G47"/>
  <c r="M47" s="1"/>
  <c r="I47"/>
  <c r="K47"/>
  <c r="O47"/>
  <c r="Q47"/>
  <c r="V47"/>
  <c r="G48"/>
  <c r="I48"/>
  <c r="K48"/>
  <c r="M48"/>
  <c r="O48"/>
  <c r="Q48"/>
  <c r="V48"/>
  <c r="G49"/>
  <c r="M49" s="1"/>
  <c r="I49"/>
  <c r="K49"/>
  <c r="O49"/>
  <c r="Q49"/>
  <c r="V49"/>
  <c r="AE51"/>
  <c r="AF51"/>
  <c r="G64" i="20"/>
  <c r="G9"/>
  <c r="M9" s="1"/>
  <c r="I9"/>
  <c r="I8" s="1"/>
  <c r="K9"/>
  <c r="K8" s="1"/>
  <c r="O9"/>
  <c r="Q9"/>
  <c r="Q8" s="1"/>
  <c r="V9"/>
  <c r="V8" s="1"/>
  <c r="G10"/>
  <c r="I10"/>
  <c r="K10"/>
  <c r="M10"/>
  <c r="O10"/>
  <c r="Q10"/>
  <c r="V10"/>
  <c r="G11"/>
  <c r="I11"/>
  <c r="K11"/>
  <c r="M11"/>
  <c r="O11"/>
  <c r="Q11"/>
  <c r="V11"/>
  <c r="G12"/>
  <c r="G8" s="1"/>
  <c r="I12"/>
  <c r="K12"/>
  <c r="O12"/>
  <c r="O8" s="1"/>
  <c r="Q12"/>
  <c r="V12"/>
  <c r="G13"/>
  <c r="M13" s="1"/>
  <c r="I13"/>
  <c r="K13"/>
  <c r="O13"/>
  <c r="Q13"/>
  <c r="V13"/>
  <c r="G14"/>
  <c r="I14"/>
  <c r="K14"/>
  <c r="M14"/>
  <c r="O14"/>
  <c r="Q14"/>
  <c r="V14"/>
  <c r="G15"/>
  <c r="I15"/>
  <c r="K15"/>
  <c r="M15"/>
  <c r="O15"/>
  <c r="Q15"/>
  <c r="V15"/>
  <c r="G16"/>
  <c r="M16" s="1"/>
  <c r="I16"/>
  <c r="K16"/>
  <c r="O16"/>
  <c r="Q16"/>
  <c r="V16"/>
  <c r="G17"/>
  <c r="M17" s="1"/>
  <c r="I17"/>
  <c r="K17"/>
  <c r="O17"/>
  <c r="Q17"/>
  <c r="V17"/>
  <c r="G18"/>
  <c r="I18"/>
  <c r="K18"/>
  <c r="M18"/>
  <c r="O18"/>
  <c r="Q18"/>
  <c r="V18"/>
  <c r="G19"/>
  <c r="I19"/>
  <c r="K19"/>
  <c r="M19"/>
  <c r="O19"/>
  <c r="Q19"/>
  <c r="V19"/>
  <c r="G20"/>
  <c r="M20" s="1"/>
  <c r="I20"/>
  <c r="K20"/>
  <c r="O20"/>
  <c r="Q20"/>
  <c r="V20"/>
  <c r="G21"/>
  <c r="I21"/>
  <c r="K21"/>
  <c r="M21"/>
  <c r="O21"/>
  <c r="Q21"/>
  <c r="V21"/>
  <c r="G22"/>
  <c r="M22" s="1"/>
  <c r="I22"/>
  <c r="K22"/>
  <c r="O22"/>
  <c r="Q22"/>
  <c r="V22"/>
  <c r="G23"/>
  <c r="I23"/>
  <c r="K23"/>
  <c r="M23"/>
  <c r="O23"/>
  <c r="Q23"/>
  <c r="V23"/>
  <c r="G24"/>
  <c r="M24" s="1"/>
  <c r="I24"/>
  <c r="K24"/>
  <c r="O24"/>
  <c r="Q24"/>
  <c r="V24"/>
  <c r="G25"/>
  <c r="I25"/>
  <c r="K25"/>
  <c r="M25"/>
  <c r="O25"/>
  <c r="Q25"/>
  <c r="V25"/>
  <c r="G26"/>
  <c r="M26" s="1"/>
  <c r="I26"/>
  <c r="K26"/>
  <c r="O26"/>
  <c r="Q26"/>
  <c r="V26"/>
  <c r="G27"/>
  <c r="I27"/>
  <c r="K27"/>
  <c r="M27"/>
  <c r="O27"/>
  <c r="Q27"/>
  <c r="V27"/>
  <c r="G28"/>
  <c r="M28" s="1"/>
  <c r="I28"/>
  <c r="K28"/>
  <c r="O28"/>
  <c r="Q28"/>
  <c r="V28"/>
  <c r="G29"/>
  <c r="I29"/>
  <c r="K29"/>
  <c r="M29"/>
  <c r="O29"/>
  <c r="Q29"/>
  <c r="V29"/>
  <c r="G30"/>
  <c r="M30" s="1"/>
  <c r="I30"/>
  <c r="K30"/>
  <c r="O30"/>
  <c r="Q30"/>
  <c r="V30"/>
  <c r="G31"/>
  <c r="I31"/>
  <c r="K31"/>
  <c r="M31"/>
  <c r="O31"/>
  <c r="Q31"/>
  <c r="V31"/>
  <c r="G32"/>
  <c r="M32" s="1"/>
  <c r="I32"/>
  <c r="K32"/>
  <c r="O32"/>
  <c r="Q32"/>
  <c r="V32"/>
  <c r="G33"/>
  <c r="I33"/>
  <c r="K33"/>
  <c r="M33"/>
  <c r="O33"/>
  <c r="Q33"/>
  <c r="V33"/>
  <c r="G34"/>
  <c r="M34" s="1"/>
  <c r="I34"/>
  <c r="K34"/>
  <c r="O34"/>
  <c r="Q34"/>
  <c r="V34"/>
  <c r="G35"/>
  <c r="I35"/>
  <c r="K35"/>
  <c r="M35"/>
  <c r="O35"/>
  <c r="Q35"/>
  <c r="V35"/>
  <c r="G36"/>
  <c r="M36" s="1"/>
  <c r="I36"/>
  <c r="K36"/>
  <c r="O36"/>
  <c r="Q36"/>
  <c r="V36"/>
  <c r="G37"/>
  <c r="I37"/>
  <c r="K37"/>
  <c r="M37"/>
  <c r="O37"/>
  <c r="Q37"/>
  <c r="V37"/>
  <c r="G38"/>
  <c r="M38" s="1"/>
  <c r="I38"/>
  <c r="K38"/>
  <c r="O38"/>
  <c r="Q38"/>
  <c r="V38"/>
  <c r="G39"/>
  <c r="I39"/>
  <c r="K39"/>
  <c r="M39"/>
  <c r="O39"/>
  <c r="Q39"/>
  <c r="V39"/>
  <c r="G40"/>
  <c r="M40" s="1"/>
  <c r="I40"/>
  <c r="K40"/>
  <c r="O40"/>
  <c r="Q40"/>
  <c r="V40"/>
  <c r="G41"/>
  <c r="I41"/>
  <c r="K41"/>
  <c r="M41"/>
  <c r="O41"/>
  <c r="Q41"/>
  <c r="V41"/>
  <c r="G42"/>
  <c r="M42" s="1"/>
  <c r="I42"/>
  <c r="K42"/>
  <c r="O42"/>
  <c r="Q42"/>
  <c r="V42"/>
  <c r="G43"/>
  <c r="I43"/>
  <c r="K43"/>
  <c r="M43"/>
  <c r="O43"/>
  <c r="Q43"/>
  <c r="V43"/>
  <c r="G44"/>
  <c r="M44" s="1"/>
  <c r="I44"/>
  <c r="K44"/>
  <c r="O44"/>
  <c r="Q44"/>
  <c r="V44"/>
  <c r="G45"/>
  <c r="I45"/>
  <c r="K45"/>
  <c r="M45"/>
  <c r="O45"/>
  <c r="Q45"/>
  <c r="V45"/>
  <c r="G46"/>
  <c r="M46" s="1"/>
  <c r="I46"/>
  <c r="K46"/>
  <c r="O46"/>
  <c r="Q46"/>
  <c r="V46"/>
  <c r="G47"/>
  <c r="I47"/>
  <c r="K47"/>
  <c r="M47"/>
  <c r="O47"/>
  <c r="Q47"/>
  <c r="V47"/>
  <c r="G48"/>
  <c r="M48" s="1"/>
  <c r="I48"/>
  <c r="K48"/>
  <c r="O48"/>
  <c r="Q48"/>
  <c r="V48"/>
  <c r="G49"/>
  <c r="I49"/>
  <c r="K49"/>
  <c r="M49"/>
  <c r="O49"/>
  <c r="Q49"/>
  <c r="V49"/>
  <c r="G50"/>
  <c r="M50" s="1"/>
  <c r="I50"/>
  <c r="K50"/>
  <c r="O50"/>
  <c r="Q50"/>
  <c r="V50"/>
  <c r="G51"/>
  <c r="I51"/>
  <c r="K51"/>
  <c r="M51"/>
  <c r="O51"/>
  <c r="Q51"/>
  <c r="V51"/>
  <c r="G52"/>
  <c r="M52" s="1"/>
  <c r="I52"/>
  <c r="K52"/>
  <c r="O52"/>
  <c r="Q52"/>
  <c r="V52"/>
  <c r="G53"/>
  <c r="I53"/>
  <c r="K53"/>
  <c r="M53"/>
  <c r="O53"/>
  <c r="Q53"/>
  <c r="V53"/>
  <c r="G54"/>
  <c r="M54" s="1"/>
  <c r="I54"/>
  <c r="K54"/>
  <c r="O54"/>
  <c r="Q54"/>
  <c r="V54"/>
  <c r="G55"/>
  <c r="I55"/>
  <c r="K55"/>
  <c r="M55"/>
  <c r="O55"/>
  <c r="Q55"/>
  <c r="V55"/>
  <c r="G56"/>
  <c r="M56" s="1"/>
  <c r="I56"/>
  <c r="K56"/>
  <c r="O56"/>
  <c r="Q56"/>
  <c r="V56"/>
  <c r="G57"/>
  <c r="I57"/>
  <c r="K57"/>
  <c r="M57"/>
  <c r="O57"/>
  <c r="Q57"/>
  <c r="V57"/>
  <c r="G58"/>
  <c r="M58" s="1"/>
  <c r="I58"/>
  <c r="K58"/>
  <c r="O58"/>
  <c r="Q58"/>
  <c r="V58"/>
  <c r="G59"/>
  <c r="I59"/>
  <c r="K59"/>
  <c r="M59"/>
  <c r="O59"/>
  <c r="Q59"/>
  <c r="V59"/>
  <c r="G60"/>
  <c r="AF64" s="1"/>
  <c r="I60"/>
  <c r="K60"/>
  <c r="O60"/>
  <c r="Q60"/>
  <c r="V60"/>
  <c r="G61"/>
  <c r="I61"/>
  <c r="K61"/>
  <c r="M61"/>
  <c r="O61"/>
  <c r="Q61"/>
  <c r="V61"/>
  <c r="G62"/>
  <c r="M62" s="1"/>
  <c r="I62"/>
  <c r="K62"/>
  <c r="O62"/>
  <c r="Q62"/>
  <c r="V62"/>
  <c r="AE64"/>
  <c r="G36" i="19"/>
  <c r="G9"/>
  <c r="M9" s="1"/>
  <c r="I9"/>
  <c r="I8" s="1"/>
  <c r="K9"/>
  <c r="K8" s="1"/>
  <c r="O9"/>
  <c r="Q9"/>
  <c r="Q8" s="1"/>
  <c r="V9"/>
  <c r="V8" s="1"/>
  <c r="G10"/>
  <c r="M10" s="1"/>
  <c r="I10"/>
  <c r="K10"/>
  <c r="O10"/>
  <c r="Q10"/>
  <c r="V10"/>
  <c r="G11"/>
  <c r="I11"/>
  <c r="K11"/>
  <c r="M11"/>
  <c r="O11"/>
  <c r="Q11"/>
  <c r="V11"/>
  <c r="G12"/>
  <c r="G8" s="1"/>
  <c r="I12"/>
  <c r="K12"/>
  <c r="O12"/>
  <c r="O8" s="1"/>
  <c r="Q12"/>
  <c r="V12"/>
  <c r="G13"/>
  <c r="I13"/>
  <c r="K13"/>
  <c r="M13"/>
  <c r="O13"/>
  <c r="Q13"/>
  <c r="V13"/>
  <c r="G14"/>
  <c r="M14" s="1"/>
  <c r="I14"/>
  <c r="K14"/>
  <c r="O14"/>
  <c r="Q14"/>
  <c r="V14"/>
  <c r="G15"/>
  <c r="I15"/>
  <c r="K15"/>
  <c r="M15"/>
  <c r="O15"/>
  <c r="Q15"/>
  <c r="V15"/>
  <c r="G16"/>
  <c r="M16" s="1"/>
  <c r="I16"/>
  <c r="K16"/>
  <c r="O16"/>
  <c r="Q16"/>
  <c r="V16"/>
  <c r="G17"/>
  <c r="I17"/>
  <c r="K17"/>
  <c r="M17"/>
  <c r="O17"/>
  <c r="Q17"/>
  <c r="V17"/>
  <c r="G18"/>
  <c r="M18" s="1"/>
  <c r="I18"/>
  <c r="K18"/>
  <c r="O18"/>
  <c r="Q18"/>
  <c r="V18"/>
  <c r="G19"/>
  <c r="I19"/>
  <c r="K19"/>
  <c r="M19"/>
  <c r="O19"/>
  <c r="Q19"/>
  <c r="V19"/>
  <c r="G20"/>
  <c r="M20" s="1"/>
  <c r="I20"/>
  <c r="K20"/>
  <c r="O20"/>
  <c r="Q20"/>
  <c r="V20"/>
  <c r="G21"/>
  <c r="I21"/>
  <c r="K21"/>
  <c r="M21"/>
  <c r="O21"/>
  <c r="Q21"/>
  <c r="V21"/>
  <c r="G22"/>
  <c r="M22" s="1"/>
  <c r="I22"/>
  <c r="K22"/>
  <c r="O22"/>
  <c r="Q22"/>
  <c r="V22"/>
  <c r="G23"/>
  <c r="I23"/>
  <c r="K23"/>
  <c r="M23"/>
  <c r="O23"/>
  <c r="Q23"/>
  <c r="V23"/>
  <c r="G24"/>
  <c r="M24" s="1"/>
  <c r="I24"/>
  <c r="K24"/>
  <c r="O24"/>
  <c r="Q24"/>
  <c r="V24"/>
  <c r="G25"/>
  <c r="I25"/>
  <c r="K25"/>
  <c r="M25"/>
  <c r="O25"/>
  <c r="Q25"/>
  <c r="V25"/>
  <c r="G26"/>
  <c r="M26" s="1"/>
  <c r="I26"/>
  <c r="K26"/>
  <c r="O26"/>
  <c r="Q26"/>
  <c r="V26"/>
  <c r="G27"/>
  <c r="I27"/>
  <c r="K27"/>
  <c r="M27"/>
  <c r="O27"/>
  <c r="Q27"/>
  <c r="V27"/>
  <c r="G28"/>
  <c r="M28" s="1"/>
  <c r="I28"/>
  <c r="K28"/>
  <c r="O28"/>
  <c r="Q28"/>
  <c r="V28"/>
  <c r="G29"/>
  <c r="I29"/>
  <c r="K29"/>
  <c r="M29"/>
  <c r="O29"/>
  <c r="Q29"/>
  <c r="V29"/>
  <c r="G30"/>
  <c r="M30" s="1"/>
  <c r="I30"/>
  <c r="K30"/>
  <c r="O30"/>
  <c r="Q30"/>
  <c r="V30"/>
  <c r="G31"/>
  <c r="I31"/>
  <c r="K31"/>
  <c r="M31"/>
  <c r="O31"/>
  <c r="Q31"/>
  <c r="V31"/>
  <c r="G32"/>
  <c r="AF36" s="1"/>
  <c r="I32"/>
  <c r="K32"/>
  <c r="O32"/>
  <c r="Q32"/>
  <c r="V32"/>
  <c r="G33"/>
  <c r="I33"/>
  <c r="K33"/>
  <c r="M33"/>
  <c r="O33"/>
  <c r="Q33"/>
  <c r="V33"/>
  <c r="G34"/>
  <c r="M34" s="1"/>
  <c r="I34"/>
  <c r="K34"/>
  <c r="O34"/>
  <c r="Q34"/>
  <c r="V34"/>
  <c r="AE36"/>
  <c r="G47" i="18"/>
  <c r="G9"/>
  <c r="M9" s="1"/>
  <c r="I9"/>
  <c r="I8" s="1"/>
  <c r="K9"/>
  <c r="K8" s="1"/>
  <c r="O9"/>
  <c r="Q9"/>
  <c r="Q8" s="1"/>
  <c r="V9"/>
  <c r="V8" s="1"/>
  <c r="G10"/>
  <c r="I10"/>
  <c r="K10"/>
  <c r="M10"/>
  <c r="O10"/>
  <c r="Q10"/>
  <c r="V10"/>
  <c r="G11"/>
  <c r="I11"/>
  <c r="K11"/>
  <c r="M11"/>
  <c r="O11"/>
  <c r="Q11"/>
  <c r="V11"/>
  <c r="G12"/>
  <c r="G8" s="1"/>
  <c r="I12"/>
  <c r="K12"/>
  <c r="O12"/>
  <c r="O8" s="1"/>
  <c r="Q12"/>
  <c r="V12"/>
  <c r="G13"/>
  <c r="I13"/>
  <c r="K13"/>
  <c r="M13"/>
  <c r="O13"/>
  <c r="Q13"/>
  <c r="V13"/>
  <c r="G14"/>
  <c r="M14" s="1"/>
  <c r="I14"/>
  <c r="K14"/>
  <c r="O14"/>
  <c r="Q14"/>
  <c r="V14"/>
  <c r="G15"/>
  <c r="I15"/>
  <c r="K15"/>
  <c r="M15"/>
  <c r="O15"/>
  <c r="Q15"/>
  <c r="V15"/>
  <c r="G16"/>
  <c r="M16" s="1"/>
  <c r="I16"/>
  <c r="K16"/>
  <c r="O16"/>
  <c r="Q16"/>
  <c r="V16"/>
  <c r="G17"/>
  <c r="I17"/>
  <c r="K17"/>
  <c r="M17"/>
  <c r="O17"/>
  <c r="Q17"/>
  <c r="V17"/>
  <c r="G18"/>
  <c r="M18" s="1"/>
  <c r="I18"/>
  <c r="K18"/>
  <c r="O18"/>
  <c r="Q18"/>
  <c r="V18"/>
  <c r="G19"/>
  <c r="I19"/>
  <c r="K19"/>
  <c r="M19"/>
  <c r="O19"/>
  <c r="Q19"/>
  <c r="V19"/>
  <c r="G20"/>
  <c r="M20" s="1"/>
  <c r="I20"/>
  <c r="K20"/>
  <c r="O20"/>
  <c r="Q20"/>
  <c r="V20"/>
  <c r="G21"/>
  <c r="I21"/>
  <c r="K21"/>
  <c r="M21"/>
  <c r="O21"/>
  <c r="Q21"/>
  <c r="V21"/>
  <c r="G22"/>
  <c r="M22" s="1"/>
  <c r="I22"/>
  <c r="K22"/>
  <c r="O22"/>
  <c r="Q22"/>
  <c r="V22"/>
  <c r="G23"/>
  <c r="I23"/>
  <c r="K23"/>
  <c r="M23"/>
  <c r="O23"/>
  <c r="Q23"/>
  <c r="V23"/>
  <c r="G24"/>
  <c r="M24" s="1"/>
  <c r="I24"/>
  <c r="K24"/>
  <c r="O24"/>
  <c r="Q24"/>
  <c r="V24"/>
  <c r="G25"/>
  <c r="I25"/>
  <c r="K25"/>
  <c r="M25"/>
  <c r="O25"/>
  <c r="Q25"/>
  <c r="V25"/>
  <c r="G26"/>
  <c r="M26" s="1"/>
  <c r="I26"/>
  <c r="K26"/>
  <c r="O26"/>
  <c r="Q26"/>
  <c r="V26"/>
  <c r="G27"/>
  <c r="I27"/>
  <c r="K27"/>
  <c r="M27"/>
  <c r="O27"/>
  <c r="Q27"/>
  <c r="V27"/>
  <c r="G28"/>
  <c r="M28" s="1"/>
  <c r="I28"/>
  <c r="K28"/>
  <c r="O28"/>
  <c r="Q28"/>
  <c r="V28"/>
  <c r="G29"/>
  <c r="I29"/>
  <c r="K29"/>
  <c r="M29"/>
  <c r="O29"/>
  <c r="Q29"/>
  <c r="V29"/>
  <c r="G30"/>
  <c r="M30" s="1"/>
  <c r="I30"/>
  <c r="K30"/>
  <c r="O30"/>
  <c r="Q30"/>
  <c r="V30"/>
  <c r="G31"/>
  <c r="I31"/>
  <c r="K31"/>
  <c r="M31"/>
  <c r="O31"/>
  <c r="Q31"/>
  <c r="V31"/>
  <c r="G32"/>
  <c r="M32" s="1"/>
  <c r="I32"/>
  <c r="K32"/>
  <c r="O32"/>
  <c r="Q32"/>
  <c r="V32"/>
  <c r="G33"/>
  <c r="I33"/>
  <c r="K33"/>
  <c r="M33"/>
  <c r="O33"/>
  <c r="Q33"/>
  <c r="V33"/>
  <c r="G34"/>
  <c r="M34" s="1"/>
  <c r="I34"/>
  <c r="K34"/>
  <c r="O34"/>
  <c r="Q34"/>
  <c r="V34"/>
  <c r="G35"/>
  <c r="I35"/>
  <c r="K35"/>
  <c r="M35"/>
  <c r="O35"/>
  <c r="Q35"/>
  <c r="V35"/>
  <c r="G36"/>
  <c r="M36" s="1"/>
  <c r="I36"/>
  <c r="K36"/>
  <c r="O36"/>
  <c r="Q36"/>
  <c r="V36"/>
  <c r="G37"/>
  <c r="I37"/>
  <c r="K37"/>
  <c r="M37"/>
  <c r="O37"/>
  <c r="Q37"/>
  <c r="V37"/>
  <c r="G38"/>
  <c r="M38" s="1"/>
  <c r="I38"/>
  <c r="K38"/>
  <c r="O38"/>
  <c r="Q38"/>
  <c r="V38"/>
  <c r="G39"/>
  <c r="I39"/>
  <c r="K39"/>
  <c r="M39"/>
  <c r="O39"/>
  <c r="Q39"/>
  <c r="V39"/>
  <c r="G40"/>
  <c r="M40" s="1"/>
  <c r="I40"/>
  <c r="K40"/>
  <c r="O40"/>
  <c r="Q40"/>
  <c r="V40"/>
  <c r="G41"/>
  <c r="I41"/>
  <c r="K41"/>
  <c r="M41"/>
  <c r="O41"/>
  <c r="Q41"/>
  <c r="V41"/>
  <c r="G42"/>
  <c r="M42" s="1"/>
  <c r="I42"/>
  <c r="K42"/>
  <c r="O42"/>
  <c r="Q42"/>
  <c r="V42"/>
  <c r="G43"/>
  <c r="I43"/>
  <c r="K43"/>
  <c r="M43"/>
  <c r="O43"/>
  <c r="Q43"/>
  <c r="V43"/>
  <c r="G44"/>
  <c r="M44" s="1"/>
  <c r="I44"/>
  <c r="K44"/>
  <c r="O44"/>
  <c r="Q44"/>
  <c r="V44"/>
  <c r="G45"/>
  <c r="I45"/>
  <c r="K45"/>
  <c r="M45"/>
  <c r="O45"/>
  <c r="Q45"/>
  <c r="V45"/>
  <c r="AE47"/>
  <c r="G53" i="17"/>
  <c r="G9"/>
  <c r="M9" s="1"/>
  <c r="I9"/>
  <c r="I8" s="1"/>
  <c r="K9"/>
  <c r="K8" s="1"/>
  <c r="O9"/>
  <c r="Q9"/>
  <c r="Q8" s="1"/>
  <c r="V9"/>
  <c r="V8" s="1"/>
  <c r="G10"/>
  <c r="I10"/>
  <c r="K10"/>
  <c r="M10"/>
  <c r="O10"/>
  <c r="Q10"/>
  <c r="V10"/>
  <c r="G11"/>
  <c r="I11"/>
  <c r="K11"/>
  <c r="M11"/>
  <c r="O11"/>
  <c r="Q11"/>
  <c r="V11"/>
  <c r="G12"/>
  <c r="G8" s="1"/>
  <c r="I12"/>
  <c r="K12"/>
  <c r="O12"/>
  <c r="O8" s="1"/>
  <c r="Q12"/>
  <c r="V12"/>
  <c r="G13"/>
  <c r="M13" s="1"/>
  <c r="I13"/>
  <c r="K13"/>
  <c r="O13"/>
  <c r="Q13"/>
  <c r="V13"/>
  <c r="G14"/>
  <c r="I14"/>
  <c r="K14"/>
  <c r="M14"/>
  <c r="O14"/>
  <c r="Q14"/>
  <c r="V14"/>
  <c r="G15"/>
  <c r="I15"/>
  <c r="K15"/>
  <c r="M15"/>
  <c r="O15"/>
  <c r="Q15"/>
  <c r="V15"/>
  <c r="G16"/>
  <c r="M16" s="1"/>
  <c r="I16"/>
  <c r="K16"/>
  <c r="O16"/>
  <c r="Q16"/>
  <c r="V16"/>
  <c r="G17"/>
  <c r="M17" s="1"/>
  <c r="I17"/>
  <c r="K17"/>
  <c r="O17"/>
  <c r="Q17"/>
  <c r="V17"/>
  <c r="G18"/>
  <c r="I18"/>
  <c r="K18"/>
  <c r="M18"/>
  <c r="O18"/>
  <c r="Q18"/>
  <c r="V18"/>
  <c r="G19"/>
  <c r="I19"/>
  <c r="K19"/>
  <c r="M19"/>
  <c r="O19"/>
  <c r="Q19"/>
  <c r="V19"/>
  <c r="G20"/>
  <c r="M20" s="1"/>
  <c r="I20"/>
  <c r="K20"/>
  <c r="O20"/>
  <c r="Q20"/>
  <c r="V20"/>
  <c r="G21"/>
  <c r="I21"/>
  <c r="K21"/>
  <c r="M21"/>
  <c r="O21"/>
  <c r="Q21"/>
  <c r="V21"/>
  <c r="G22"/>
  <c r="M22" s="1"/>
  <c r="I22"/>
  <c r="K22"/>
  <c r="O22"/>
  <c r="Q22"/>
  <c r="V22"/>
  <c r="G23"/>
  <c r="I23"/>
  <c r="K23"/>
  <c r="M23"/>
  <c r="O23"/>
  <c r="Q23"/>
  <c r="V23"/>
  <c r="G24"/>
  <c r="M24" s="1"/>
  <c r="I24"/>
  <c r="K24"/>
  <c r="O24"/>
  <c r="Q24"/>
  <c r="V24"/>
  <c r="G25"/>
  <c r="I25"/>
  <c r="K25"/>
  <c r="M25"/>
  <c r="O25"/>
  <c r="Q25"/>
  <c r="V25"/>
  <c r="G26"/>
  <c r="M26" s="1"/>
  <c r="I26"/>
  <c r="K26"/>
  <c r="O26"/>
  <c r="Q26"/>
  <c r="V26"/>
  <c r="G27"/>
  <c r="I27"/>
  <c r="K27"/>
  <c r="M27"/>
  <c r="O27"/>
  <c r="Q27"/>
  <c r="V27"/>
  <c r="G28"/>
  <c r="M28" s="1"/>
  <c r="I28"/>
  <c r="K28"/>
  <c r="O28"/>
  <c r="Q28"/>
  <c r="V28"/>
  <c r="G29"/>
  <c r="I29"/>
  <c r="K29"/>
  <c r="M29"/>
  <c r="O29"/>
  <c r="Q29"/>
  <c r="V29"/>
  <c r="G30"/>
  <c r="M30" s="1"/>
  <c r="I30"/>
  <c r="K30"/>
  <c r="O30"/>
  <c r="Q30"/>
  <c r="V30"/>
  <c r="G31"/>
  <c r="I31"/>
  <c r="K31"/>
  <c r="M31"/>
  <c r="O31"/>
  <c r="Q31"/>
  <c r="V31"/>
  <c r="G32"/>
  <c r="M32" s="1"/>
  <c r="I32"/>
  <c r="K32"/>
  <c r="O32"/>
  <c r="Q32"/>
  <c r="V32"/>
  <c r="G33"/>
  <c r="I33"/>
  <c r="K33"/>
  <c r="M33"/>
  <c r="O33"/>
  <c r="Q33"/>
  <c r="V33"/>
  <c r="G34"/>
  <c r="M34" s="1"/>
  <c r="I34"/>
  <c r="K34"/>
  <c r="O34"/>
  <c r="Q34"/>
  <c r="V34"/>
  <c r="G35"/>
  <c r="I35"/>
  <c r="K35"/>
  <c r="M35"/>
  <c r="O35"/>
  <c r="Q35"/>
  <c r="V35"/>
  <c r="G36"/>
  <c r="M36" s="1"/>
  <c r="I36"/>
  <c r="K36"/>
  <c r="O36"/>
  <c r="Q36"/>
  <c r="V36"/>
  <c r="G37"/>
  <c r="I37"/>
  <c r="K37"/>
  <c r="M37"/>
  <c r="O37"/>
  <c r="Q37"/>
  <c r="V37"/>
  <c r="G39"/>
  <c r="M39" s="1"/>
  <c r="I39"/>
  <c r="K39"/>
  <c r="O39"/>
  <c r="Q39"/>
  <c r="V39"/>
  <c r="G40"/>
  <c r="I40"/>
  <c r="K40"/>
  <c r="M40"/>
  <c r="O40"/>
  <c r="Q40"/>
  <c r="V40"/>
  <c r="G41"/>
  <c r="M41" s="1"/>
  <c r="I41"/>
  <c r="K41"/>
  <c r="O41"/>
  <c r="Q41"/>
  <c r="V41"/>
  <c r="G42"/>
  <c r="I42"/>
  <c r="K42"/>
  <c r="M42"/>
  <c r="O42"/>
  <c r="Q42"/>
  <c r="V42"/>
  <c r="G43"/>
  <c r="M43" s="1"/>
  <c r="I43"/>
  <c r="K43"/>
  <c r="O43"/>
  <c r="Q43"/>
  <c r="V43"/>
  <c r="G44"/>
  <c r="I44"/>
  <c r="K44"/>
  <c r="M44"/>
  <c r="O44"/>
  <c r="Q44"/>
  <c r="V44"/>
  <c r="G45"/>
  <c r="M45" s="1"/>
  <c r="I45"/>
  <c r="K45"/>
  <c r="O45"/>
  <c r="Q45"/>
  <c r="V45"/>
  <c r="G46"/>
  <c r="I46"/>
  <c r="K46"/>
  <c r="M46"/>
  <c r="O46"/>
  <c r="Q46"/>
  <c r="V46"/>
  <c r="G47"/>
  <c r="M47" s="1"/>
  <c r="I47"/>
  <c r="K47"/>
  <c r="O47"/>
  <c r="Q47"/>
  <c r="V47"/>
  <c r="G48"/>
  <c r="I48"/>
  <c r="K48"/>
  <c r="M48"/>
  <c r="O48"/>
  <c r="Q48"/>
  <c r="V48"/>
  <c r="G49"/>
  <c r="AF53" s="1"/>
  <c r="I49"/>
  <c r="K49"/>
  <c r="O49"/>
  <c r="Q49"/>
  <c r="V49"/>
  <c r="G50"/>
  <c r="I50"/>
  <c r="K50"/>
  <c r="M50"/>
  <c r="O50"/>
  <c r="Q50"/>
  <c r="V50"/>
  <c r="G51"/>
  <c r="M51" s="1"/>
  <c r="I51"/>
  <c r="K51"/>
  <c r="O51"/>
  <c r="Q51"/>
  <c r="V51"/>
  <c r="AE53"/>
  <c r="G9" i="16"/>
  <c r="M9" s="1"/>
  <c r="I9"/>
  <c r="I8" s="1"/>
  <c r="K9"/>
  <c r="K8" s="1"/>
  <c r="O9"/>
  <c r="Q9"/>
  <c r="Q8" s="1"/>
  <c r="V9"/>
  <c r="V8" s="1"/>
  <c r="G10"/>
  <c r="M10" s="1"/>
  <c r="I10"/>
  <c r="K10"/>
  <c r="O10"/>
  <c r="Q10"/>
  <c r="V10"/>
  <c r="G11"/>
  <c r="I11"/>
  <c r="K11"/>
  <c r="M11"/>
  <c r="O11"/>
  <c r="Q11"/>
  <c r="V11"/>
  <c r="G12"/>
  <c r="G8" s="1"/>
  <c r="I279" i="1" s="1"/>
  <c r="I18" s="1"/>
  <c r="I12" i="16"/>
  <c r="K12"/>
  <c r="O12"/>
  <c r="O8" s="1"/>
  <c r="Q12"/>
  <c r="V12"/>
  <c r="G13"/>
  <c r="M13" s="1"/>
  <c r="I13"/>
  <c r="K13"/>
  <c r="O13"/>
  <c r="Q13"/>
  <c r="V13"/>
  <c r="G14"/>
  <c r="I14"/>
  <c r="K14"/>
  <c r="M14"/>
  <c r="O14"/>
  <c r="Q14"/>
  <c r="V14"/>
  <c r="G15"/>
  <c r="I15"/>
  <c r="K15"/>
  <c r="M15"/>
  <c r="O15"/>
  <c r="Q15"/>
  <c r="V15"/>
  <c r="G16"/>
  <c r="M16" s="1"/>
  <c r="I16"/>
  <c r="K16"/>
  <c r="O16"/>
  <c r="Q16"/>
  <c r="V16"/>
  <c r="G17"/>
  <c r="M17" s="1"/>
  <c r="I17"/>
  <c r="K17"/>
  <c r="O17"/>
  <c r="Q17"/>
  <c r="V17"/>
  <c r="G18"/>
  <c r="I18"/>
  <c r="K18"/>
  <c r="M18"/>
  <c r="O18"/>
  <c r="Q18"/>
  <c r="V18"/>
  <c r="G19"/>
  <c r="I19"/>
  <c r="K19"/>
  <c r="M19"/>
  <c r="O19"/>
  <c r="Q19"/>
  <c r="V19"/>
  <c r="G20"/>
  <c r="M20" s="1"/>
  <c r="I20"/>
  <c r="K20"/>
  <c r="O20"/>
  <c r="Q20"/>
  <c r="V20"/>
  <c r="G21"/>
  <c r="M21" s="1"/>
  <c r="I21"/>
  <c r="K21"/>
  <c r="O21"/>
  <c r="Q21"/>
  <c r="V21"/>
  <c r="G22"/>
  <c r="I22"/>
  <c r="K22"/>
  <c r="M22"/>
  <c r="O22"/>
  <c r="Q22"/>
  <c r="V22"/>
  <c r="G23"/>
  <c r="I23"/>
  <c r="K23"/>
  <c r="M23"/>
  <c r="O23"/>
  <c r="Q23"/>
  <c r="V23"/>
  <c r="G24"/>
  <c r="M24" s="1"/>
  <c r="I24"/>
  <c r="K24"/>
  <c r="O24"/>
  <c r="Q24"/>
  <c r="V24"/>
  <c r="G25"/>
  <c r="I25"/>
  <c r="K25"/>
  <c r="M25"/>
  <c r="O25"/>
  <c r="Q25"/>
  <c r="V25"/>
  <c r="G26"/>
  <c r="M26" s="1"/>
  <c r="I26"/>
  <c r="K26"/>
  <c r="O26"/>
  <c r="Q26"/>
  <c r="V26"/>
  <c r="G27"/>
  <c r="I27"/>
  <c r="K27"/>
  <c r="M27"/>
  <c r="O27"/>
  <c r="Q27"/>
  <c r="V27"/>
  <c r="G28"/>
  <c r="M28" s="1"/>
  <c r="I28"/>
  <c r="K28"/>
  <c r="O28"/>
  <c r="Q28"/>
  <c r="V28"/>
  <c r="G29"/>
  <c r="I29"/>
  <c r="K29"/>
  <c r="M29"/>
  <c r="O29"/>
  <c r="Q29"/>
  <c r="V29"/>
  <c r="G30"/>
  <c r="M30" s="1"/>
  <c r="I30"/>
  <c r="K30"/>
  <c r="O30"/>
  <c r="Q30"/>
  <c r="V30"/>
  <c r="G31"/>
  <c r="I31"/>
  <c r="K31"/>
  <c r="M31"/>
  <c r="O31"/>
  <c r="Q31"/>
  <c r="V31"/>
  <c r="G32"/>
  <c r="M32" s="1"/>
  <c r="I32"/>
  <c r="K32"/>
  <c r="O32"/>
  <c r="Q32"/>
  <c r="V32"/>
  <c r="G33"/>
  <c r="I33"/>
  <c r="K33"/>
  <c r="M33"/>
  <c r="O33"/>
  <c r="Q33"/>
  <c r="V33"/>
  <c r="G34"/>
  <c r="M34" s="1"/>
  <c r="I34"/>
  <c r="K34"/>
  <c r="O34"/>
  <c r="Q34"/>
  <c r="V34"/>
  <c r="G35"/>
  <c r="I35"/>
  <c r="K35"/>
  <c r="M35"/>
  <c r="O35"/>
  <c r="Q35"/>
  <c r="V35"/>
  <c r="G36"/>
  <c r="M36" s="1"/>
  <c r="I36"/>
  <c r="K36"/>
  <c r="O36"/>
  <c r="Q36"/>
  <c r="V36"/>
  <c r="G37"/>
  <c r="I37"/>
  <c r="K37"/>
  <c r="M37"/>
  <c r="O37"/>
  <c r="Q37"/>
  <c r="V37"/>
  <c r="G38"/>
  <c r="M38" s="1"/>
  <c r="I38"/>
  <c r="K38"/>
  <c r="O38"/>
  <c r="Q38"/>
  <c r="V38"/>
  <c r="G39"/>
  <c r="I39"/>
  <c r="K39"/>
  <c r="M39"/>
  <c r="O39"/>
  <c r="Q39"/>
  <c r="V39"/>
  <c r="G40"/>
  <c r="M40" s="1"/>
  <c r="I40"/>
  <c r="K40"/>
  <c r="O40"/>
  <c r="Q40"/>
  <c r="V40"/>
  <c r="G41"/>
  <c r="I41"/>
  <c r="K41"/>
  <c r="M41"/>
  <c r="O41"/>
  <c r="Q41"/>
  <c r="V41"/>
  <c r="G42"/>
  <c r="M42" s="1"/>
  <c r="I42"/>
  <c r="K42"/>
  <c r="O42"/>
  <c r="Q42"/>
  <c r="V42"/>
  <c r="G43"/>
  <c r="I43"/>
  <c r="K43"/>
  <c r="M43"/>
  <c r="O43"/>
  <c r="Q43"/>
  <c r="V43"/>
  <c r="G44"/>
  <c r="M44" s="1"/>
  <c r="I44"/>
  <c r="K44"/>
  <c r="O44"/>
  <c r="Q44"/>
  <c r="V44"/>
  <c r="G45"/>
  <c r="I45"/>
  <c r="K45"/>
  <c r="M45"/>
  <c r="O45"/>
  <c r="Q45"/>
  <c r="V45"/>
  <c r="G46"/>
  <c r="M46" s="1"/>
  <c r="I46"/>
  <c r="K46"/>
  <c r="O46"/>
  <c r="Q46"/>
  <c r="V46"/>
  <c r="G47"/>
  <c r="I47"/>
  <c r="K47"/>
  <c r="M47"/>
  <c r="O47"/>
  <c r="Q47"/>
  <c r="V47"/>
  <c r="G48"/>
  <c r="M48" s="1"/>
  <c r="I48"/>
  <c r="K48"/>
  <c r="O48"/>
  <c r="Q48"/>
  <c r="V48"/>
  <c r="G49"/>
  <c r="I49"/>
  <c r="K49"/>
  <c r="M49"/>
  <c r="O49"/>
  <c r="Q49"/>
  <c r="V49"/>
  <c r="G50"/>
  <c r="M50" s="1"/>
  <c r="I50"/>
  <c r="K50"/>
  <c r="O50"/>
  <c r="Q50"/>
  <c r="V50"/>
  <c r="G51"/>
  <c r="I51"/>
  <c r="K51"/>
  <c r="M51"/>
  <c r="O51"/>
  <c r="Q51"/>
  <c r="V51"/>
  <c r="G52"/>
  <c r="M52" s="1"/>
  <c r="I52"/>
  <c r="K52"/>
  <c r="O52"/>
  <c r="Q52"/>
  <c r="V52"/>
  <c r="G53"/>
  <c r="I53"/>
  <c r="K53"/>
  <c r="M53"/>
  <c r="O53"/>
  <c r="Q53"/>
  <c r="V53"/>
  <c r="G54"/>
  <c r="M54" s="1"/>
  <c r="I54"/>
  <c r="K54"/>
  <c r="O54"/>
  <c r="Q54"/>
  <c r="V54"/>
  <c r="G55"/>
  <c r="I55"/>
  <c r="K55"/>
  <c r="M55"/>
  <c r="O55"/>
  <c r="Q55"/>
  <c r="V55"/>
  <c r="G56"/>
  <c r="M56" s="1"/>
  <c r="I56"/>
  <c r="K56"/>
  <c r="O56"/>
  <c r="Q56"/>
  <c r="V56"/>
  <c r="G57"/>
  <c r="I57"/>
  <c r="K57"/>
  <c r="M57"/>
  <c r="O57"/>
  <c r="Q57"/>
  <c r="V57"/>
  <c r="G58"/>
  <c r="M58" s="1"/>
  <c r="I58"/>
  <c r="K58"/>
  <c r="O58"/>
  <c r="Q58"/>
  <c r="V58"/>
  <c r="G59"/>
  <c r="I59"/>
  <c r="K59"/>
  <c r="M59"/>
  <c r="O59"/>
  <c r="Q59"/>
  <c r="V59"/>
  <c r="G60"/>
  <c r="M60" s="1"/>
  <c r="I60"/>
  <c r="K60"/>
  <c r="O60"/>
  <c r="Q60"/>
  <c r="V60"/>
  <c r="G61"/>
  <c r="I61"/>
  <c r="K61"/>
  <c r="M61"/>
  <c r="O61"/>
  <c r="Q61"/>
  <c r="V61"/>
  <c r="G62"/>
  <c r="M62" s="1"/>
  <c r="I62"/>
  <c r="K62"/>
  <c r="O62"/>
  <c r="Q62"/>
  <c r="V62"/>
  <c r="G63"/>
  <c r="I63"/>
  <c r="K63"/>
  <c r="M63"/>
  <c r="O63"/>
  <c r="Q63"/>
  <c r="V63"/>
  <c r="G64"/>
  <c r="M64" s="1"/>
  <c r="I64"/>
  <c r="K64"/>
  <c r="O64"/>
  <c r="Q64"/>
  <c r="V64"/>
  <c r="G65"/>
  <c r="I65"/>
  <c r="K65"/>
  <c r="M65"/>
  <c r="O65"/>
  <c r="Q65"/>
  <c r="V65"/>
  <c r="G66"/>
  <c r="M66" s="1"/>
  <c r="I66"/>
  <c r="K66"/>
  <c r="O66"/>
  <c r="Q66"/>
  <c r="V66"/>
  <c r="G67"/>
  <c r="I67"/>
  <c r="K67"/>
  <c r="M67"/>
  <c r="O67"/>
  <c r="Q67"/>
  <c r="V67"/>
  <c r="G68"/>
  <c r="M68" s="1"/>
  <c r="I68"/>
  <c r="K68"/>
  <c r="O68"/>
  <c r="Q68"/>
  <c r="V68"/>
  <c r="G69"/>
  <c r="I69"/>
  <c r="K69"/>
  <c r="M69"/>
  <c r="O69"/>
  <c r="Q69"/>
  <c r="V69"/>
  <c r="G70"/>
  <c r="M70" s="1"/>
  <c r="I70"/>
  <c r="K70"/>
  <c r="O70"/>
  <c r="Q70"/>
  <c r="V70"/>
  <c r="G71"/>
  <c r="I71"/>
  <c r="K71"/>
  <c r="M71"/>
  <c r="O71"/>
  <c r="Q71"/>
  <c r="V71"/>
  <c r="G72"/>
  <c r="M72" s="1"/>
  <c r="I72"/>
  <c r="K72"/>
  <c r="O72"/>
  <c r="Q72"/>
  <c r="V72"/>
  <c r="G73"/>
  <c r="I73"/>
  <c r="K73"/>
  <c r="M73"/>
  <c r="O73"/>
  <c r="Q73"/>
  <c r="V73"/>
  <c r="G74"/>
  <c r="M74" s="1"/>
  <c r="I74"/>
  <c r="K74"/>
  <c r="O74"/>
  <c r="Q74"/>
  <c r="V74"/>
  <c r="G75"/>
  <c r="I75"/>
  <c r="K75"/>
  <c r="M75"/>
  <c r="O75"/>
  <c r="Q75"/>
  <c r="V75"/>
  <c r="G76"/>
  <c r="M76" s="1"/>
  <c r="I76"/>
  <c r="K76"/>
  <c r="O76"/>
  <c r="Q76"/>
  <c r="V76"/>
  <c r="G77"/>
  <c r="I77"/>
  <c r="K77"/>
  <c r="M77"/>
  <c r="O77"/>
  <c r="Q77"/>
  <c r="V77"/>
  <c r="G78"/>
  <c r="M78" s="1"/>
  <c r="I78"/>
  <c r="K78"/>
  <c r="O78"/>
  <c r="Q78"/>
  <c r="V78"/>
  <c r="G79"/>
  <c r="I79"/>
  <c r="K79"/>
  <c r="M79"/>
  <c r="O79"/>
  <c r="Q79"/>
  <c r="V79"/>
  <c r="G80"/>
  <c r="M80" s="1"/>
  <c r="I80"/>
  <c r="K80"/>
  <c r="O80"/>
  <c r="Q80"/>
  <c r="V80"/>
  <c r="G81"/>
  <c r="I81"/>
  <c r="K81"/>
  <c r="M81"/>
  <c r="O81"/>
  <c r="Q81"/>
  <c r="V81"/>
  <c r="G82"/>
  <c r="M82" s="1"/>
  <c r="I82"/>
  <c r="K82"/>
  <c r="O82"/>
  <c r="Q82"/>
  <c r="V82"/>
  <c r="G83"/>
  <c r="I83"/>
  <c r="K83"/>
  <c r="M83"/>
  <c r="O83"/>
  <c r="Q83"/>
  <c r="V83"/>
  <c r="G84"/>
  <c r="M84" s="1"/>
  <c r="I84"/>
  <c r="K84"/>
  <c r="O84"/>
  <c r="Q84"/>
  <c r="V84"/>
  <c r="G85"/>
  <c r="I85"/>
  <c r="K85"/>
  <c r="M85"/>
  <c r="O85"/>
  <c r="Q85"/>
  <c r="V85"/>
  <c r="G86"/>
  <c r="M86" s="1"/>
  <c r="I86"/>
  <c r="K86"/>
  <c r="O86"/>
  <c r="Q86"/>
  <c r="V86"/>
  <c r="G87"/>
  <c r="I87"/>
  <c r="K87"/>
  <c r="M87"/>
  <c r="O87"/>
  <c r="Q87"/>
  <c r="V87"/>
  <c r="G88"/>
  <c r="AF105" s="1"/>
  <c r="I88"/>
  <c r="K88"/>
  <c r="O88"/>
  <c r="Q88"/>
  <c r="V88"/>
  <c r="G89"/>
  <c r="I89"/>
  <c r="K89"/>
  <c r="M89"/>
  <c r="O89"/>
  <c r="Q89"/>
  <c r="V89"/>
  <c r="G90"/>
  <c r="M90" s="1"/>
  <c r="I90"/>
  <c r="K90"/>
  <c r="O90"/>
  <c r="Q90"/>
  <c r="V90"/>
  <c r="G91"/>
  <c r="I91"/>
  <c r="K91"/>
  <c r="M91"/>
  <c r="O91"/>
  <c r="Q91"/>
  <c r="V91"/>
  <c r="G92"/>
  <c r="M92" s="1"/>
  <c r="I92"/>
  <c r="K92"/>
  <c r="O92"/>
  <c r="Q92"/>
  <c r="V92"/>
  <c r="G93"/>
  <c r="I93"/>
  <c r="K93"/>
  <c r="M93"/>
  <c r="O93"/>
  <c r="Q93"/>
  <c r="V93"/>
  <c r="G94"/>
  <c r="M94" s="1"/>
  <c r="I94"/>
  <c r="K94"/>
  <c r="O94"/>
  <c r="Q94"/>
  <c r="V94"/>
  <c r="G95"/>
  <c r="I95"/>
  <c r="K95"/>
  <c r="M95"/>
  <c r="O95"/>
  <c r="Q95"/>
  <c r="V95"/>
  <c r="G96"/>
  <c r="M96" s="1"/>
  <c r="I96"/>
  <c r="K96"/>
  <c r="O96"/>
  <c r="Q96"/>
  <c r="V96"/>
  <c r="G97"/>
  <c r="I97"/>
  <c r="K97"/>
  <c r="M97"/>
  <c r="O97"/>
  <c r="Q97"/>
  <c r="V97"/>
  <c r="G98"/>
  <c r="M98" s="1"/>
  <c r="I98"/>
  <c r="K98"/>
  <c r="O98"/>
  <c r="Q98"/>
  <c r="V98"/>
  <c r="G99"/>
  <c r="I99"/>
  <c r="K99"/>
  <c r="M99"/>
  <c r="O99"/>
  <c r="Q99"/>
  <c r="V99"/>
  <c r="G100"/>
  <c r="M100" s="1"/>
  <c r="I100"/>
  <c r="K100"/>
  <c r="O100"/>
  <c r="Q100"/>
  <c r="V100"/>
  <c r="G101"/>
  <c r="I101"/>
  <c r="K101"/>
  <c r="M101"/>
  <c r="O101"/>
  <c r="Q101"/>
  <c r="V101"/>
  <c r="G102"/>
  <c r="M102" s="1"/>
  <c r="I102"/>
  <c r="K102"/>
  <c r="O102"/>
  <c r="Q102"/>
  <c r="V102"/>
  <c r="G103"/>
  <c r="I103"/>
  <c r="K103"/>
  <c r="M103"/>
  <c r="O103"/>
  <c r="Q103"/>
  <c r="V103"/>
  <c r="AE105"/>
  <c r="G122" i="15"/>
  <c r="BA97"/>
  <c r="BA63"/>
  <c r="BA49"/>
  <c r="BA43"/>
  <c r="BA41"/>
  <c r="BA39"/>
  <c r="BA18"/>
  <c r="BA16"/>
  <c r="BA14"/>
  <c r="BA12"/>
  <c r="G9"/>
  <c r="M9" s="1"/>
  <c r="I9"/>
  <c r="I8" s="1"/>
  <c r="K9"/>
  <c r="K8" s="1"/>
  <c r="O9"/>
  <c r="Q9"/>
  <c r="Q8" s="1"/>
  <c r="V9"/>
  <c r="V8" s="1"/>
  <c r="G11"/>
  <c r="I11"/>
  <c r="K11"/>
  <c r="M11"/>
  <c r="O11"/>
  <c r="Q11"/>
  <c r="V11"/>
  <c r="G13"/>
  <c r="I13"/>
  <c r="K13"/>
  <c r="M13"/>
  <c r="O13"/>
  <c r="Q13"/>
  <c r="V13"/>
  <c r="G15"/>
  <c r="M15" s="1"/>
  <c r="I15"/>
  <c r="K15"/>
  <c r="O15"/>
  <c r="O8" s="1"/>
  <c r="Q15"/>
  <c r="V15"/>
  <c r="G17"/>
  <c r="M17" s="1"/>
  <c r="I17"/>
  <c r="K17"/>
  <c r="O17"/>
  <c r="Q17"/>
  <c r="V17"/>
  <c r="G19"/>
  <c r="I19"/>
  <c r="K19"/>
  <c r="M19"/>
  <c r="O19"/>
  <c r="Q19"/>
  <c r="V19"/>
  <c r="G21"/>
  <c r="I21"/>
  <c r="K21"/>
  <c r="M21"/>
  <c r="O21"/>
  <c r="Q21"/>
  <c r="V21"/>
  <c r="G23"/>
  <c r="M23" s="1"/>
  <c r="I23"/>
  <c r="K23"/>
  <c r="O23"/>
  <c r="Q23"/>
  <c r="V23"/>
  <c r="G25"/>
  <c r="I25"/>
  <c r="K25"/>
  <c r="M25"/>
  <c r="O25"/>
  <c r="Q25"/>
  <c r="V25"/>
  <c r="G27"/>
  <c r="M27" s="1"/>
  <c r="I27"/>
  <c r="K27"/>
  <c r="O27"/>
  <c r="Q27"/>
  <c r="V27"/>
  <c r="G29"/>
  <c r="I29"/>
  <c r="K29"/>
  <c r="M29"/>
  <c r="O29"/>
  <c r="Q29"/>
  <c r="V29"/>
  <c r="G31"/>
  <c r="M31" s="1"/>
  <c r="I31"/>
  <c r="K31"/>
  <c r="O31"/>
  <c r="Q31"/>
  <c r="V31"/>
  <c r="G32"/>
  <c r="I32"/>
  <c r="K32"/>
  <c r="M32"/>
  <c r="O32"/>
  <c r="Q32"/>
  <c r="V32"/>
  <c r="G33"/>
  <c r="M33" s="1"/>
  <c r="I33"/>
  <c r="K33"/>
  <c r="O33"/>
  <c r="Q33"/>
  <c r="V33"/>
  <c r="G34"/>
  <c r="I34"/>
  <c r="K34"/>
  <c r="M34"/>
  <c r="O34"/>
  <c r="Q34"/>
  <c r="V34"/>
  <c r="G36"/>
  <c r="M36" s="1"/>
  <c r="I36"/>
  <c r="K36"/>
  <c r="O36"/>
  <c r="Q36"/>
  <c r="V36"/>
  <c r="G38"/>
  <c r="I38"/>
  <c r="K38"/>
  <c r="M38"/>
  <c r="O38"/>
  <c r="Q38"/>
  <c r="V38"/>
  <c r="G40"/>
  <c r="M40" s="1"/>
  <c r="I40"/>
  <c r="K40"/>
  <c r="O40"/>
  <c r="Q40"/>
  <c r="V40"/>
  <c r="G42"/>
  <c r="I42"/>
  <c r="K42"/>
  <c r="M42"/>
  <c r="O42"/>
  <c r="Q42"/>
  <c r="V42"/>
  <c r="G44"/>
  <c r="M44" s="1"/>
  <c r="I44"/>
  <c r="K44"/>
  <c r="O44"/>
  <c r="Q44"/>
  <c r="V44"/>
  <c r="G46"/>
  <c r="I46"/>
  <c r="K46"/>
  <c r="M46"/>
  <c r="O46"/>
  <c r="Q46"/>
  <c r="V46"/>
  <c r="G47"/>
  <c r="K47"/>
  <c r="O47"/>
  <c r="V47"/>
  <c r="G48"/>
  <c r="I48"/>
  <c r="I47" s="1"/>
  <c r="K48"/>
  <c r="M48"/>
  <c r="M47" s="1"/>
  <c r="O48"/>
  <c r="Q48"/>
  <c r="Q47" s="1"/>
  <c r="V48"/>
  <c r="G50"/>
  <c r="O50"/>
  <c r="G51"/>
  <c r="I51"/>
  <c r="I50" s="1"/>
  <c r="K51"/>
  <c r="M51"/>
  <c r="O51"/>
  <c r="Q51"/>
  <c r="Q50" s="1"/>
  <c r="V51"/>
  <c r="G53"/>
  <c r="M53" s="1"/>
  <c r="I53"/>
  <c r="K53"/>
  <c r="K50" s="1"/>
  <c r="O53"/>
  <c r="Q53"/>
  <c r="V53"/>
  <c r="V50" s="1"/>
  <c r="G56"/>
  <c r="M56" s="1"/>
  <c r="I56"/>
  <c r="K56"/>
  <c r="K55" s="1"/>
  <c r="O56"/>
  <c r="O55" s="1"/>
  <c r="Q56"/>
  <c r="V56"/>
  <c r="V55" s="1"/>
  <c r="G58"/>
  <c r="I58"/>
  <c r="I55" s="1"/>
  <c r="K58"/>
  <c r="M58"/>
  <c r="O58"/>
  <c r="Q58"/>
  <c r="Q55" s="1"/>
  <c r="V58"/>
  <c r="G59"/>
  <c r="M59" s="1"/>
  <c r="I59"/>
  <c r="K59"/>
  <c r="O59"/>
  <c r="Q59"/>
  <c r="V59"/>
  <c r="G61"/>
  <c r="I61"/>
  <c r="K61"/>
  <c r="M61"/>
  <c r="O61"/>
  <c r="Q61"/>
  <c r="V61"/>
  <c r="G62"/>
  <c r="M62" s="1"/>
  <c r="I62"/>
  <c r="K62"/>
  <c r="O62"/>
  <c r="Q62"/>
  <c r="V62"/>
  <c r="G65"/>
  <c r="G64" s="1"/>
  <c r="I65"/>
  <c r="K65"/>
  <c r="K64" s="1"/>
  <c r="O65"/>
  <c r="O64" s="1"/>
  <c r="Q65"/>
  <c r="V65"/>
  <c r="V64" s="1"/>
  <c r="G66"/>
  <c r="I66"/>
  <c r="K66"/>
  <c r="M66"/>
  <c r="O66"/>
  <c r="Q66"/>
  <c r="V66"/>
  <c r="G67"/>
  <c r="M67" s="1"/>
  <c r="I67"/>
  <c r="K67"/>
  <c r="O67"/>
  <c r="Q67"/>
  <c r="V67"/>
  <c r="G68"/>
  <c r="I68"/>
  <c r="I64" s="1"/>
  <c r="K68"/>
  <c r="M68"/>
  <c r="O68"/>
  <c r="Q68"/>
  <c r="Q64" s="1"/>
  <c r="V68"/>
  <c r="G69"/>
  <c r="M69" s="1"/>
  <c r="I69"/>
  <c r="K69"/>
  <c r="O69"/>
  <c r="Q69"/>
  <c r="V69"/>
  <c r="G70"/>
  <c r="I70"/>
  <c r="K70"/>
  <c r="M70"/>
  <c r="O70"/>
  <c r="Q70"/>
  <c r="V70"/>
  <c r="G71"/>
  <c r="M71" s="1"/>
  <c r="I71"/>
  <c r="K71"/>
  <c r="O71"/>
  <c r="Q71"/>
  <c r="V71"/>
  <c r="G72"/>
  <c r="I72"/>
  <c r="K72"/>
  <c r="M72"/>
  <c r="O72"/>
  <c r="Q72"/>
  <c r="V72"/>
  <c r="G73"/>
  <c r="M73" s="1"/>
  <c r="I73"/>
  <c r="K73"/>
  <c r="O73"/>
  <c r="Q73"/>
  <c r="V73"/>
  <c r="G74"/>
  <c r="I74"/>
  <c r="K74"/>
  <c r="M74"/>
  <c r="O74"/>
  <c r="Q74"/>
  <c r="V74"/>
  <c r="G75"/>
  <c r="M75" s="1"/>
  <c r="I75"/>
  <c r="K75"/>
  <c r="O75"/>
  <c r="Q75"/>
  <c r="V75"/>
  <c r="G76"/>
  <c r="I76"/>
  <c r="K76"/>
  <c r="M76"/>
  <c r="O76"/>
  <c r="Q76"/>
  <c r="V76"/>
  <c r="G77"/>
  <c r="M77" s="1"/>
  <c r="I77"/>
  <c r="K77"/>
  <c r="O77"/>
  <c r="Q77"/>
  <c r="V77"/>
  <c r="G78"/>
  <c r="I78"/>
  <c r="K78"/>
  <c r="M78"/>
  <c r="O78"/>
  <c r="Q78"/>
  <c r="V78"/>
  <c r="G79"/>
  <c r="M79" s="1"/>
  <c r="I79"/>
  <c r="K79"/>
  <c r="O79"/>
  <c r="Q79"/>
  <c r="V79"/>
  <c r="G80"/>
  <c r="I80"/>
  <c r="K80"/>
  <c r="M80"/>
  <c r="O80"/>
  <c r="Q80"/>
  <c r="V80"/>
  <c r="G81"/>
  <c r="M81" s="1"/>
  <c r="I81"/>
  <c r="K81"/>
  <c r="O81"/>
  <c r="Q81"/>
  <c r="V81"/>
  <c r="G82"/>
  <c r="I82"/>
  <c r="K82"/>
  <c r="M82"/>
  <c r="O82"/>
  <c r="Q82"/>
  <c r="V82"/>
  <c r="G83"/>
  <c r="M83" s="1"/>
  <c r="I83"/>
  <c r="K83"/>
  <c r="O83"/>
  <c r="Q83"/>
  <c r="V83"/>
  <c r="G84"/>
  <c r="I84"/>
  <c r="K84"/>
  <c r="M84"/>
  <c r="O84"/>
  <c r="Q84"/>
  <c r="V84"/>
  <c r="G85"/>
  <c r="M85" s="1"/>
  <c r="I85"/>
  <c r="K85"/>
  <c r="O85"/>
  <c r="Q85"/>
  <c r="V85"/>
  <c r="G86"/>
  <c r="I86"/>
  <c r="K86"/>
  <c r="M86"/>
  <c r="O86"/>
  <c r="Q86"/>
  <c r="V86"/>
  <c r="G87"/>
  <c r="M87" s="1"/>
  <c r="I87"/>
  <c r="K87"/>
  <c r="O87"/>
  <c r="Q87"/>
  <c r="V87"/>
  <c r="G88"/>
  <c r="I88"/>
  <c r="K88"/>
  <c r="M88"/>
  <c r="O88"/>
  <c r="Q88"/>
  <c r="V88"/>
  <c r="G89"/>
  <c r="M89" s="1"/>
  <c r="I89"/>
  <c r="K89"/>
  <c r="O89"/>
  <c r="Q89"/>
  <c r="V89"/>
  <c r="G90"/>
  <c r="I90"/>
  <c r="K90"/>
  <c r="M90"/>
  <c r="O90"/>
  <c r="Q90"/>
  <c r="V90"/>
  <c r="G91"/>
  <c r="M91" s="1"/>
  <c r="I91"/>
  <c r="K91"/>
  <c r="O91"/>
  <c r="Q91"/>
  <c r="V91"/>
  <c r="G92"/>
  <c r="I92"/>
  <c r="K92"/>
  <c r="M92"/>
  <c r="O92"/>
  <c r="Q92"/>
  <c r="V92"/>
  <c r="G93"/>
  <c r="M93" s="1"/>
  <c r="I93"/>
  <c r="K93"/>
  <c r="O93"/>
  <c r="Q93"/>
  <c r="V93"/>
  <c r="G94"/>
  <c r="I94"/>
  <c r="K94"/>
  <c r="M94"/>
  <c r="O94"/>
  <c r="Q94"/>
  <c r="V94"/>
  <c r="G95"/>
  <c r="M95" s="1"/>
  <c r="I95"/>
  <c r="K95"/>
  <c r="O95"/>
  <c r="Q95"/>
  <c r="V95"/>
  <c r="G96"/>
  <c r="I96"/>
  <c r="K96"/>
  <c r="M96"/>
  <c r="O96"/>
  <c r="Q96"/>
  <c r="V96"/>
  <c r="G98"/>
  <c r="M98" s="1"/>
  <c r="I98"/>
  <c r="K98"/>
  <c r="O98"/>
  <c r="Q98"/>
  <c r="V98"/>
  <c r="G100"/>
  <c r="M100" s="1"/>
  <c r="I100"/>
  <c r="K100"/>
  <c r="K99" s="1"/>
  <c r="O100"/>
  <c r="O99" s="1"/>
  <c r="Q100"/>
  <c r="V100"/>
  <c r="V99" s="1"/>
  <c r="G101"/>
  <c r="I101"/>
  <c r="I99" s="1"/>
  <c r="K101"/>
  <c r="M101"/>
  <c r="O101"/>
  <c r="Q101"/>
  <c r="Q99" s="1"/>
  <c r="V101"/>
  <c r="G102"/>
  <c r="M102" s="1"/>
  <c r="I102"/>
  <c r="K102"/>
  <c r="O102"/>
  <c r="Q102"/>
  <c r="V102"/>
  <c r="G104"/>
  <c r="I104"/>
  <c r="K104"/>
  <c r="M104"/>
  <c r="O104"/>
  <c r="Q104"/>
  <c r="V104"/>
  <c r="G106"/>
  <c r="M106" s="1"/>
  <c r="I106"/>
  <c r="K106"/>
  <c r="O106"/>
  <c r="Q106"/>
  <c r="V106"/>
  <c r="I107"/>
  <c r="Q107"/>
  <c r="G108"/>
  <c r="G107" s="1"/>
  <c r="I108"/>
  <c r="K108"/>
  <c r="K107" s="1"/>
  <c r="O108"/>
  <c r="O107" s="1"/>
  <c r="Q108"/>
  <c r="V108"/>
  <c r="V107" s="1"/>
  <c r="G112"/>
  <c r="M112" s="1"/>
  <c r="I112"/>
  <c r="K112"/>
  <c r="K111" s="1"/>
  <c r="O112"/>
  <c r="O111" s="1"/>
  <c r="Q112"/>
  <c r="V112"/>
  <c r="V111" s="1"/>
  <c r="G113"/>
  <c r="I113"/>
  <c r="I111" s="1"/>
  <c r="K113"/>
  <c r="M113"/>
  <c r="O113"/>
  <c r="Q113"/>
  <c r="Q111" s="1"/>
  <c r="V113"/>
  <c r="G114"/>
  <c r="M114" s="1"/>
  <c r="I114"/>
  <c r="K114"/>
  <c r="O114"/>
  <c r="Q114"/>
  <c r="V114"/>
  <c r="G115"/>
  <c r="I115"/>
  <c r="K115"/>
  <c r="M115"/>
  <c r="O115"/>
  <c r="Q115"/>
  <c r="V115"/>
  <c r="G116"/>
  <c r="M116" s="1"/>
  <c r="I116"/>
  <c r="K116"/>
  <c r="O116"/>
  <c r="Q116"/>
  <c r="V116"/>
  <c r="G117"/>
  <c r="I117"/>
  <c r="K117"/>
  <c r="M117"/>
  <c r="O117"/>
  <c r="Q117"/>
  <c r="V117"/>
  <c r="G118"/>
  <c r="M118" s="1"/>
  <c r="I118"/>
  <c r="K118"/>
  <c r="O118"/>
  <c r="Q118"/>
  <c r="V118"/>
  <c r="G119"/>
  <c r="I119"/>
  <c r="K119"/>
  <c r="M119"/>
  <c r="O119"/>
  <c r="Q119"/>
  <c r="V119"/>
  <c r="G120"/>
  <c r="M120" s="1"/>
  <c r="I120"/>
  <c r="K120"/>
  <c r="O120"/>
  <c r="Q120"/>
  <c r="V120"/>
  <c r="AE122"/>
  <c r="AF122"/>
  <c r="G75" i="14"/>
  <c r="BA59"/>
  <c r="BA21"/>
  <c r="BA18"/>
  <c r="G9"/>
  <c r="M9" s="1"/>
  <c r="M8" s="1"/>
  <c r="I9"/>
  <c r="I8" s="1"/>
  <c r="K9"/>
  <c r="O9"/>
  <c r="Q9"/>
  <c r="Q8" s="1"/>
  <c r="V9"/>
  <c r="G10"/>
  <c r="M10" s="1"/>
  <c r="I10"/>
  <c r="K10"/>
  <c r="K8" s="1"/>
  <c r="O10"/>
  <c r="Q10"/>
  <c r="V10"/>
  <c r="V8" s="1"/>
  <c r="G12"/>
  <c r="I12"/>
  <c r="K12"/>
  <c r="M12"/>
  <c r="O12"/>
  <c r="Q12"/>
  <c r="V12"/>
  <c r="G14"/>
  <c r="M14" s="1"/>
  <c r="I14"/>
  <c r="K14"/>
  <c r="O14"/>
  <c r="O8" s="1"/>
  <c r="Q14"/>
  <c r="V14"/>
  <c r="G15"/>
  <c r="M15" s="1"/>
  <c r="I15"/>
  <c r="K15"/>
  <c r="O15"/>
  <c r="Q15"/>
  <c r="V15"/>
  <c r="G16"/>
  <c r="M16" s="1"/>
  <c r="I16"/>
  <c r="K16"/>
  <c r="O16"/>
  <c r="Q16"/>
  <c r="V16"/>
  <c r="G17"/>
  <c r="I17"/>
  <c r="K17"/>
  <c r="M17"/>
  <c r="O17"/>
  <c r="Q17"/>
  <c r="V17"/>
  <c r="G19"/>
  <c r="M19" s="1"/>
  <c r="I19"/>
  <c r="K19"/>
  <c r="O19"/>
  <c r="Q19"/>
  <c r="V19"/>
  <c r="G20"/>
  <c r="M20" s="1"/>
  <c r="I20"/>
  <c r="K20"/>
  <c r="O20"/>
  <c r="Q20"/>
  <c r="V20"/>
  <c r="G22"/>
  <c r="M22" s="1"/>
  <c r="I22"/>
  <c r="K22"/>
  <c r="O22"/>
  <c r="Q22"/>
  <c r="V22"/>
  <c r="G23"/>
  <c r="I23"/>
  <c r="K23"/>
  <c r="M23"/>
  <c r="O23"/>
  <c r="Q23"/>
  <c r="V23"/>
  <c r="G24"/>
  <c r="M24" s="1"/>
  <c r="I24"/>
  <c r="K24"/>
  <c r="O24"/>
  <c r="Q24"/>
  <c r="V24"/>
  <c r="G25"/>
  <c r="M25" s="1"/>
  <c r="I25"/>
  <c r="K25"/>
  <c r="O25"/>
  <c r="Q25"/>
  <c r="V25"/>
  <c r="G26"/>
  <c r="M26" s="1"/>
  <c r="I26"/>
  <c r="K26"/>
  <c r="O26"/>
  <c r="Q26"/>
  <c r="V26"/>
  <c r="G27"/>
  <c r="I27"/>
  <c r="K27"/>
  <c r="M27"/>
  <c r="O27"/>
  <c r="Q27"/>
  <c r="V27"/>
  <c r="G28"/>
  <c r="M28" s="1"/>
  <c r="I28"/>
  <c r="K28"/>
  <c r="O28"/>
  <c r="Q28"/>
  <c r="V28"/>
  <c r="G29"/>
  <c r="M29" s="1"/>
  <c r="I29"/>
  <c r="K29"/>
  <c r="O29"/>
  <c r="Q29"/>
  <c r="V29"/>
  <c r="G30"/>
  <c r="M30" s="1"/>
  <c r="I30"/>
  <c r="K30"/>
  <c r="O30"/>
  <c r="Q30"/>
  <c r="V30"/>
  <c r="G31"/>
  <c r="I31"/>
  <c r="K31"/>
  <c r="M31"/>
  <c r="O31"/>
  <c r="Q31"/>
  <c r="V31"/>
  <c r="G32"/>
  <c r="M32" s="1"/>
  <c r="I32"/>
  <c r="K32"/>
  <c r="O32"/>
  <c r="Q32"/>
  <c r="V32"/>
  <c r="G33"/>
  <c r="M33" s="1"/>
  <c r="I33"/>
  <c r="K33"/>
  <c r="O33"/>
  <c r="Q33"/>
  <c r="V33"/>
  <c r="G34"/>
  <c r="M34" s="1"/>
  <c r="I34"/>
  <c r="K34"/>
  <c r="O34"/>
  <c r="Q34"/>
  <c r="V34"/>
  <c r="G35"/>
  <c r="I35"/>
  <c r="K35"/>
  <c r="M35"/>
  <c r="O35"/>
  <c r="Q35"/>
  <c r="V35"/>
  <c r="G37"/>
  <c r="M37" s="1"/>
  <c r="I37"/>
  <c r="I36" s="1"/>
  <c r="K37"/>
  <c r="O37"/>
  <c r="Q37"/>
  <c r="Q36" s="1"/>
  <c r="V37"/>
  <c r="G38"/>
  <c r="M38" s="1"/>
  <c r="I38"/>
  <c r="K38"/>
  <c r="K36" s="1"/>
  <c r="O38"/>
  <c r="Q38"/>
  <c r="V38"/>
  <c r="V36" s="1"/>
  <c r="G39"/>
  <c r="I39"/>
  <c r="K39"/>
  <c r="M39"/>
  <c r="O39"/>
  <c r="Q39"/>
  <c r="V39"/>
  <c r="G40"/>
  <c r="M40" s="1"/>
  <c r="I40"/>
  <c r="K40"/>
  <c r="O40"/>
  <c r="O36" s="1"/>
  <c r="Q40"/>
  <c r="V40"/>
  <c r="G41"/>
  <c r="M41" s="1"/>
  <c r="I41"/>
  <c r="K41"/>
  <c r="O41"/>
  <c r="Q41"/>
  <c r="V41"/>
  <c r="G42"/>
  <c r="M42" s="1"/>
  <c r="I42"/>
  <c r="K42"/>
  <c r="O42"/>
  <c r="Q42"/>
  <c r="V42"/>
  <c r="G43"/>
  <c r="I43"/>
  <c r="K43"/>
  <c r="M43"/>
  <c r="O43"/>
  <c r="Q43"/>
  <c r="V43"/>
  <c r="G44"/>
  <c r="M44" s="1"/>
  <c r="I44"/>
  <c r="K44"/>
  <c r="O44"/>
  <c r="Q44"/>
  <c r="V44"/>
  <c r="G45"/>
  <c r="M45" s="1"/>
  <c r="I45"/>
  <c r="K45"/>
  <c r="O45"/>
  <c r="Q45"/>
  <c r="V45"/>
  <c r="G46"/>
  <c r="I46"/>
  <c r="K46"/>
  <c r="O46"/>
  <c r="Q46"/>
  <c r="V46"/>
  <c r="G47"/>
  <c r="I47"/>
  <c r="K47"/>
  <c r="M47"/>
  <c r="M46" s="1"/>
  <c r="O47"/>
  <c r="Q47"/>
  <c r="V47"/>
  <c r="G49"/>
  <c r="M49" s="1"/>
  <c r="I49"/>
  <c r="I48" s="1"/>
  <c r="K49"/>
  <c r="O49"/>
  <c r="Q49"/>
  <c r="Q48" s="1"/>
  <c r="V49"/>
  <c r="G50"/>
  <c r="M50" s="1"/>
  <c r="I50"/>
  <c r="K50"/>
  <c r="K48" s="1"/>
  <c r="O50"/>
  <c r="Q50"/>
  <c r="V50"/>
  <c r="V48" s="1"/>
  <c r="G52"/>
  <c r="I52"/>
  <c r="K52"/>
  <c r="M52"/>
  <c r="O52"/>
  <c r="Q52"/>
  <c r="V52"/>
  <c r="G53"/>
  <c r="M53" s="1"/>
  <c r="I53"/>
  <c r="K53"/>
  <c r="O53"/>
  <c r="O48" s="1"/>
  <c r="Q53"/>
  <c r="V53"/>
  <c r="G54"/>
  <c r="M54" s="1"/>
  <c r="I54"/>
  <c r="K54"/>
  <c r="O54"/>
  <c r="Q54"/>
  <c r="V54"/>
  <c r="G55"/>
  <c r="M55" s="1"/>
  <c r="I55"/>
  <c r="K55"/>
  <c r="O55"/>
  <c r="Q55"/>
  <c r="V55"/>
  <c r="G56"/>
  <c r="I56"/>
  <c r="K56"/>
  <c r="M56"/>
  <c r="O56"/>
  <c r="Q56"/>
  <c r="V56"/>
  <c r="G57"/>
  <c r="M57" s="1"/>
  <c r="I57"/>
  <c r="K57"/>
  <c r="O57"/>
  <c r="Q57"/>
  <c r="V57"/>
  <c r="G58"/>
  <c r="M58" s="1"/>
  <c r="I58"/>
  <c r="K58"/>
  <c r="O58"/>
  <c r="Q58"/>
  <c r="V58"/>
  <c r="K60"/>
  <c r="V60"/>
  <c r="G61"/>
  <c r="I61"/>
  <c r="K61"/>
  <c r="M61"/>
  <c r="O61"/>
  <c r="Q61"/>
  <c r="V61"/>
  <c r="G62"/>
  <c r="G60" s="1"/>
  <c r="I62"/>
  <c r="K62"/>
  <c r="O62"/>
  <c r="O60" s="1"/>
  <c r="Q62"/>
  <c r="V62"/>
  <c r="G63"/>
  <c r="M63" s="1"/>
  <c r="I63"/>
  <c r="I60" s="1"/>
  <c r="K63"/>
  <c r="O63"/>
  <c r="Q63"/>
  <c r="Q60" s="1"/>
  <c r="V63"/>
  <c r="G64"/>
  <c r="I64"/>
  <c r="K64"/>
  <c r="O64"/>
  <c r="Q64"/>
  <c r="V64"/>
  <c r="G65"/>
  <c r="I65"/>
  <c r="K65"/>
  <c r="M65"/>
  <c r="M64" s="1"/>
  <c r="O65"/>
  <c r="Q65"/>
  <c r="V65"/>
  <c r="G67"/>
  <c r="K67"/>
  <c r="O67"/>
  <c r="V67"/>
  <c r="G68"/>
  <c r="M68" s="1"/>
  <c r="M67" s="1"/>
  <c r="I68"/>
  <c r="I67" s="1"/>
  <c r="K68"/>
  <c r="O68"/>
  <c r="Q68"/>
  <c r="Q67" s="1"/>
  <c r="V68"/>
  <c r="G69"/>
  <c r="I69"/>
  <c r="K69"/>
  <c r="O69"/>
  <c r="Q69"/>
  <c r="V69"/>
  <c r="G70"/>
  <c r="I70"/>
  <c r="K70"/>
  <c r="M70"/>
  <c r="M69" s="1"/>
  <c r="O70"/>
  <c r="Q70"/>
  <c r="V70"/>
  <c r="G71"/>
  <c r="O71"/>
  <c r="G72"/>
  <c r="M72" s="1"/>
  <c r="M71" s="1"/>
  <c r="I72"/>
  <c r="I71" s="1"/>
  <c r="K72"/>
  <c r="O72"/>
  <c r="Q72"/>
  <c r="Q71" s="1"/>
  <c r="V72"/>
  <c r="G73"/>
  <c r="M73" s="1"/>
  <c r="I73"/>
  <c r="K73"/>
  <c r="K71" s="1"/>
  <c r="O73"/>
  <c r="Q73"/>
  <c r="V73"/>
  <c r="V71" s="1"/>
  <c r="AE75"/>
  <c r="BA139" i="13"/>
  <c r="BA136"/>
  <c r="BA133"/>
  <c r="BA131"/>
  <c r="BA129"/>
  <c r="BA117"/>
  <c r="BA111"/>
  <c r="BA89"/>
  <c r="BA87"/>
  <c r="BA70"/>
  <c r="BA68"/>
  <c r="G9"/>
  <c r="M9" s="1"/>
  <c r="I9"/>
  <c r="I8" s="1"/>
  <c r="K9"/>
  <c r="K8" s="1"/>
  <c r="O9"/>
  <c r="Q9"/>
  <c r="Q8" s="1"/>
  <c r="V9"/>
  <c r="V8" s="1"/>
  <c r="G10"/>
  <c r="M10" s="1"/>
  <c r="I10"/>
  <c r="K10"/>
  <c r="O10"/>
  <c r="Q10"/>
  <c r="V10"/>
  <c r="G11"/>
  <c r="I11"/>
  <c r="K11"/>
  <c r="M11"/>
  <c r="O11"/>
  <c r="Q11"/>
  <c r="V11"/>
  <c r="G12"/>
  <c r="M12" s="1"/>
  <c r="I12"/>
  <c r="K12"/>
  <c r="O12"/>
  <c r="O8" s="1"/>
  <c r="Q12"/>
  <c r="V12"/>
  <c r="G13"/>
  <c r="I13"/>
  <c r="K13"/>
  <c r="M13"/>
  <c r="O13"/>
  <c r="Q13"/>
  <c r="V13"/>
  <c r="G15"/>
  <c r="I15"/>
  <c r="K15"/>
  <c r="M15"/>
  <c r="O15"/>
  <c r="Q15"/>
  <c r="V15"/>
  <c r="G17"/>
  <c r="I17"/>
  <c r="K17"/>
  <c r="M17"/>
  <c r="O17"/>
  <c r="Q17"/>
  <c r="V17"/>
  <c r="G19"/>
  <c r="M19" s="1"/>
  <c r="I19"/>
  <c r="K19"/>
  <c r="O19"/>
  <c r="Q19"/>
  <c r="V19"/>
  <c r="G20"/>
  <c r="I20"/>
  <c r="K20"/>
  <c r="M20"/>
  <c r="O20"/>
  <c r="Q20"/>
  <c r="V20"/>
  <c r="G21"/>
  <c r="M21" s="1"/>
  <c r="I21"/>
  <c r="K21"/>
  <c r="O21"/>
  <c r="Q21"/>
  <c r="V21"/>
  <c r="G22"/>
  <c r="I22"/>
  <c r="K22"/>
  <c r="M22"/>
  <c r="O22"/>
  <c r="Q22"/>
  <c r="V22"/>
  <c r="G24"/>
  <c r="I24"/>
  <c r="I23" s="1"/>
  <c r="K24"/>
  <c r="K23" s="1"/>
  <c r="M24"/>
  <c r="O24"/>
  <c r="Q24"/>
  <c r="Q23" s="1"/>
  <c r="V24"/>
  <c r="V23" s="1"/>
  <c r="G25"/>
  <c r="M25" s="1"/>
  <c r="I25"/>
  <c r="K25"/>
  <c r="O25"/>
  <c r="Q25"/>
  <c r="V25"/>
  <c r="G26"/>
  <c r="I26"/>
  <c r="K26"/>
  <c r="M26"/>
  <c r="O26"/>
  <c r="Q26"/>
  <c r="V26"/>
  <c r="G27"/>
  <c r="M27" s="1"/>
  <c r="I27"/>
  <c r="K27"/>
  <c r="O27"/>
  <c r="O23" s="1"/>
  <c r="Q27"/>
  <c r="V27"/>
  <c r="G29"/>
  <c r="I29"/>
  <c r="K29"/>
  <c r="M29"/>
  <c r="O29"/>
  <c r="Q29"/>
  <c r="V29"/>
  <c r="G30"/>
  <c r="M30" s="1"/>
  <c r="I30"/>
  <c r="K30"/>
  <c r="O30"/>
  <c r="Q30"/>
  <c r="V30"/>
  <c r="G32"/>
  <c r="I32"/>
  <c r="K32"/>
  <c r="M32"/>
  <c r="O32"/>
  <c r="Q32"/>
  <c r="V32"/>
  <c r="G34"/>
  <c r="M34" s="1"/>
  <c r="I34"/>
  <c r="K34"/>
  <c r="O34"/>
  <c r="Q34"/>
  <c r="V34"/>
  <c r="G35"/>
  <c r="I35"/>
  <c r="K35"/>
  <c r="M35"/>
  <c r="O35"/>
  <c r="Q35"/>
  <c r="V35"/>
  <c r="G36"/>
  <c r="M36" s="1"/>
  <c r="I36"/>
  <c r="K36"/>
  <c r="O36"/>
  <c r="Q36"/>
  <c r="V36"/>
  <c r="G37"/>
  <c r="I37"/>
  <c r="K37"/>
  <c r="M37"/>
  <c r="O37"/>
  <c r="Q37"/>
  <c r="V37"/>
  <c r="G40"/>
  <c r="M40" s="1"/>
  <c r="I40"/>
  <c r="I39" s="1"/>
  <c r="K40"/>
  <c r="K39" s="1"/>
  <c r="O40"/>
  <c r="Q40"/>
  <c r="Q39" s="1"/>
  <c r="V40"/>
  <c r="V39" s="1"/>
  <c r="G42"/>
  <c r="M42" s="1"/>
  <c r="I42"/>
  <c r="K42"/>
  <c r="O42"/>
  <c r="Q42"/>
  <c r="V42"/>
  <c r="G44"/>
  <c r="I44"/>
  <c r="K44"/>
  <c r="M44"/>
  <c r="O44"/>
  <c r="Q44"/>
  <c r="V44"/>
  <c r="G45"/>
  <c r="M45" s="1"/>
  <c r="I45"/>
  <c r="K45"/>
  <c r="O45"/>
  <c r="O39" s="1"/>
  <c r="Q45"/>
  <c r="V45"/>
  <c r="G46"/>
  <c r="I46"/>
  <c r="K46"/>
  <c r="M46"/>
  <c r="O46"/>
  <c r="Q46"/>
  <c r="V46"/>
  <c r="G47"/>
  <c r="M47" s="1"/>
  <c r="I47"/>
  <c r="K47"/>
  <c r="O47"/>
  <c r="Q47"/>
  <c r="V47"/>
  <c r="G48"/>
  <c r="I48"/>
  <c r="K48"/>
  <c r="M48"/>
  <c r="O48"/>
  <c r="Q48"/>
  <c r="V48"/>
  <c r="G50"/>
  <c r="M50" s="1"/>
  <c r="I50"/>
  <c r="K50"/>
  <c r="O50"/>
  <c r="Q50"/>
  <c r="V50"/>
  <c r="G51"/>
  <c r="M51" s="1"/>
  <c r="I51"/>
  <c r="K51"/>
  <c r="O51"/>
  <c r="Q51"/>
  <c r="V51"/>
  <c r="G52"/>
  <c r="M52" s="1"/>
  <c r="I52"/>
  <c r="K52"/>
  <c r="O52"/>
  <c r="Q52"/>
  <c r="V52"/>
  <c r="G53"/>
  <c r="I53"/>
  <c r="K53"/>
  <c r="M53"/>
  <c r="O53"/>
  <c r="Q53"/>
  <c r="V53"/>
  <c r="G54"/>
  <c r="M54" s="1"/>
  <c r="I54"/>
  <c r="K54"/>
  <c r="O54"/>
  <c r="Q54"/>
  <c r="V54"/>
  <c r="G55"/>
  <c r="M55" s="1"/>
  <c r="I55"/>
  <c r="K55"/>
  <c r="O55"/>
  <c r="Q55"/>
  <c r="V55"/>
  <c r="G57"/>
  <c r="I57"/>
  <c r="K57"/>
  <c r="M57"/>
  <c r="O57"/>
  <c r="Q57"/>
  <c r="V57"/>
  <c r="G58"/>
  <c r="I58"/>
  <c r="K58"/>
  <c r="M58"/>
  <c r="O58"/>
  <c r="Q58"/>
  <c r="V58"/>
  <c r="G59"/>
  <c r="M59" s="1"/>
  <c r="I59"/>
  <c r="K59"/>
  <c r="O59"/>
  <c r="Q59"/>
  <c r="V59"/>
  <c r="G60"/>
  <c r="M60" s="1"/>
  <c r="I60"/>
  <c r="K60"/>
  <c r="O60"/>
  <c r="Q60"/>
  <c r="V60"/>
  <c r="G61"/>
  <c r="I61"/>
  <c r="K61"/>
  <c r="M61"/>
  <c r="O61"/>
  <c r="Q61"/>
  <c r="V61"/>
  <c r="G62"/>
  <c r="I62"/>
  <c r="K62"/>
  <c r="M62"/>
  <c r="O62"/>
  <c r="Q62"/>
  <c r="V62"/>
  <c r="G64"/>
  <c r="M64" s="1"/>
  <c r="I64"/>
  <c r="K64"/>
  <c r="O64"/>
  <c r="Q64"/>
  <c r="V64"/>
  <c r="G66"/>
  <c r="M66" s="1"/>
  <c r="I66"/>
  <c r="K66"/>
  <c r="O66"/>
  <c r="Q66"/>
  <c r="V66"/>
  <c r="G67"/>
  <c r="I67"/>
  <c r="K67"/>
  <c r="M67"/>
  <c r="O67"/>
  <c r="Q67"/>
  <c r="V67"/>
  <c r="G69"/>
  <c r="I69"/>
  <c r="K69"/>
  <c r="M69"/>
  <c r="O69"/>
  <c r="Q69"/>
  <c r="V69"/>
  <c r="G71"/>
  <c r="M71" s="1"/>
  <c r="I71"/>
  <c r="K71"/>
  <c r="O71"/>
  <c r="Q71"/>
  <c r="V71"/>
  <c r="G72"/>
  <c r="M72" s="1"/>
  <c r="I72"/>
  <c r="K72"/>
  <c r="O72"/>
  <c r="Q72"/>
  <c r="V72"/>
  <c r="G73"/>
  <c r="I73"/>
  <c r="K73"/>
  <c r="M73"/>
  <c r="O73"/>
  <c r="Q73"/>
  <c r="V73"/>
  <c r="G74"/>
  <c r="I74"/>
  <c r="K74"/>
  <c r="M74"/>
  <c r="O74"/>
  <c r="Q74"/>
  <c r="V74"/>
  <c r="G77"/>
  <c r="M77" s="1"/>
  <c r="I77"/>
  <c r="I76" s="1"/>
  <c r="K77"/>
  <c r="K76" s="1"/>
  <c r="O77"/>
  <c r="Q77"/>
  <c r="Q76" s="1"/>
  <c r="V77"/>
  <c r="V76" s="1"/>
  <c r="G78"/>
  <c r="I78"/>
  <c r="K78"/>
  <c r="M78"/>
  <c r="O78"/>
  <c r="Q78"/>
  <c r="V78"/>
  <c r="G79"/>
  <c r="I79"/>
  <c r="K79"/>
  <c r="M79"/>
  <c r="O79"/>
  <c r="Q79"/>
  <c r="V79"/>
  <c r="G80"/>
  <c r="M80" s="1"/>
  <c r="I80"/>
  <c r="K80"/>
  <c r="O80"/>
  <c r="O76" s="1"/>
  <c r="Q80"/>
  <c r="V80"/>
  <c r="G81"/>
  <c r="M81" s="1"/>
  <c r="I81"/>
  <c r="K81"/>
  <c r="O81"/>
  <c r="Q81"/>
  <c r="V81"/>
  <c r="G82"/>
  <c r="I82"/>
  <c r="K82"/>
  <c r="M82"/>
  <c r="O82"/>
  <c r="Q82"/>
  <c r="V82"/>
  <c r="G83"/>
  <c r="I83"/>
  <c r="K83"/>
  <c r="M83"/>
  <c r="O83"/>
  <c r="Q83"/>
  <c r="V83"/>
  <c r="G84"/>
  <c r="M84" s="1"/>
  <c r="I84"/>
  <c r="K84"/>
  <c r="O84"/>
  <c r="Q84"/>
  <c r="V84"/>
  <c r="G85"/>
  <c r="M85" s="1"/>
  <c r="I85"/>
  <c r="K85"/>
  <c r="O85"/>
  <c r="Q85"/>
  <c r="V85"/>
  <c r="G86"/>
  <c r="I86"/>
  <c r="K86"/>
  <c r="M86"/>
  <c r="O86"/>
  <c r="Q86"/>
  <c r="V86"/>
  <c r="G88"/>
  <c r="I88"/>
  <c r="K88"/>
  <c r="M88"/>
  <c r="O88"/>
  <c r="Q88"/>
  <c r="V88"/>
  <c r="G90"/>
  <c r="M90" s="1"/>
  <c r="I90"/>
  <c r="K90"/>
  <c r="O90"/>
  <c r="Q90"/>
  <c r="V90"/>
  <c r="G92"/>
  <c r="M92" s="1"/>
  <c r="I92"/>
  <c r="K92"/>
  <c r="O92"/>
  <c r="Q92"/>
  <c r="V92"/>
  <c r="G94"/>
  <c r="I94"/>
  <c r="I93" s="1"/>
  <c r="K94"/>
  <c r="M94"/>
  <c r="O94"/>
  <c r="Q94"/>
  <c r="Q93" s="1"/>
  <c r="V94"/>
  <c r="G95"/>
  <c r="G93" s="1"/>
  <c r="I95"/>
  <c r="K95"/>
  <c r="K93" s="1"/>
  <c r="O95"/>
  <c r="O93" s="1"/>
  <c r="Q95"/>
  <c r="V95"/>
  <c r="V93" s="1"/>
  <c r="G96"/>
  <c r="I96"/>
  <c r="K96"/>
  <c r="M96"/>
  <c r="O96"/>
  <c r="Q96"/>
  <c r="V96"/>
  <c r="G97"/>
  <c r="M97" s="1"/>
  <c r="I97"/>
  <c r="K97"/>
  <c r="O97"/>
  <c r="Q97"/>
  <c r="V97"/>
  <c r="G98"/>
  <c r="I98"/>
  <c r="K98"/>
  <c r="M98"/>
  <c r="O98"/>
  <c r="Q98"/>
  <c r="V98"/>
  <c r="G99"/>
  <c r="M99" s="1"/>
  <c r="I99"/>
  <c r="K99"/>
  <c r="O99"/>
  <c r="Q99"/>
  <c r="V99"/>
  <c r="G100"/>
  <c r="I100"/>
  <c r="K100"/>
  <c r="M100"/>
  <c r="O100"/>
  <c r="Q100"/>
  <c r="V100"/>
  <c r="G101"/>
  <c r="M101" s="1"/>
  <c r="I101"/>
  <c r="K101"/>
  <c r="O101"/>
  <c r="Q101"/>
  <c r="V101"/>
  <c r="G102"/>
  <c r="I102"/>
  <c r="K102"/>
  <c r="M102"/>
  <c r="O102"/>
  <c r="Q102"/>
  <c r="V102"/>
  <c r="G103"/>
  <c r="M103" s="1"/>
  <c r="I103"/>
  <c r="K103"/>
  <c r="O103"/>
  <c r="Q103"/>
  <c r="V103"/>
  <c r="G104"/>
  <c r="I104"/>
  <c r="K104"/>
  <c r="M104"/>
  <c r="O104"/>
  <c r="Q104"/>
  <c r="V104"/>
  <c r="G105"/>
  <c r="M105" s="1"/>
  <c r="I105"/>
  <c r="K105"/>
  <c r="O105"/>
  <c r="Q105"/>
  <c r="V105"/>
  <c r="G106"/>
  <c r="I106"/>
  <c r="K106"/>
  <c r="M106"/>
  <c r="O106"/>
  <c r="Q106"/>
  <c r="V106"/>
  <c r="G107"/>
  <c r="M107" s="1"/>
  <c r="I107"/>
  <c r="K107"/>
  <c r="O107"/>
  <c r="Q107"/>
  <c r="V107"/>
  <c r="G108"/>
  <c r="I108"/>
  <c r="K108"/>
  <c r="M108"/>
  <c r="O108"/>
  <c r="Q108"/>
  <c r="V108"/>
  <c r="G109"/>
  <c r="M109" s="1"/>
  <c r="I109"/>
  <c r="K109"/>
  <c r="O109"/>
  <c r="Q109"/>
  <c r="V109"/>
  <c r="G110"/>
  <c r="I110"/>
  <c r="K110"/>
  <c r="M110"/>
  <c r="O110"/>
  <c r="Q110"/>
  <c r="V110"/>
  <c r="G112"/>
  <c r="M112" s="1"/>
  <c r="I112"/>
  <c r="K112"/>
  <c r="O112"/>
  <c r="Q112"/>
  <c r="V112"/>
  <c r="G113"/>
  <c r="I113"/>
  <c r="K113"/>
  <c r="M113"/>
  <c r="O113"/>
  <c r="Q113"/>
  <c r="V113"/>
  <c r="G114"/>
  <c r="M114" s="1"/>
  <c r="I114"/>
  <c r="K114"/>
  <c r="O114"/>
  <c r="Q114"/>
  <c r="V114"/>
  <c r="G115"/>
  <c r="I115"/>
  <c r="K115"/>
  <c r="M115"/>
  <c r="O115"/>
  <c r="Q115"/>
  <c r="V115"/>
  <c r="G116"/>
  <c r="M116" s="1"/>
  <c r="I116"/>
  <c r="K116"/>
  <c r="O116"/>
  <c r="Q116"/>
  <c r="V116"/>
  <c r="G118"/>
  <c r="I118"/>
  <c r="K118"/>
  <c r="M118"/>
  <c r="O118"/>
  <c r="Q118"/>
  <c r="V118"/>
  <c r="G119"/>
  <c r="M119" s="1"/>
  <c r="I119"/>
  <c r="K119"/>
  <c r="O119"/>
  <c r="Q119"/>
  <c r="V119"/>
  <c r="G120"/>
  <c r="I120"/>
  <c r="K120"/>
  <c r="M120"/>
  <c r="O120"/>
  <c r="Q120"/>
  <c r="V120"/>
  <c r="G122"/>
  <c r="I122"/>
  <c r="I121" s="1"/>
  <c r="K122"/>
  <c r="M122"/>
  <c r="O122"/>
  <c r="Q122"/>
  <c r="Q121" s="1"/>
  <c r="V122"/>
  <c r="G123"/>
  <c r="M123" s="1"/>
  <c r="I123"/>
  <c r="K123"/>
  <c r="K121" s="1"/>
  <c r="O123"/>
  <c r="O121" s="1"/>
  <c r="Q123"/>
  <c r="V123"/>
  <c r="V121" s="1"/>
  <c r="G124"/>
  <c r="I124"/>
  <c r="K124"/>
  <c r="M124"/>
  <c r="O124"/>
  <c r="Q124"/>
  <c r="V124"/>
  <c r="G125"/>
  <c r="M125" s="1"/>
  <c r="I125"/>
  <c r="K125"/>
  <c r="O125"/>
  <c r="Q125"/>
  <c r="V125"/>
  <c r="G126"/>
  <c r="I126"/>
  <c r="K126"/>
  <c r="M126"/>
  <c r="O126"/>
  <c r="Q126"/>
  <c r="V126"/>
  <c r="G127"/>
  <c r="M127" s="1"/>
  <c r="I127"/>
  <c r="K127"/>
  <c r="O127"/>
  <c r="Q127"/>
  <c r="V127"/>
  <c r="G128"/>
  <c r="I128"/>
  <c r="K128"/>
  <c r="M128"/>
  <c r="O128"/>
  <c r="Q128"/>
  <c r="V128"/>
  <c r="G130"/>
  <c r="M130" s="1"/>
  <c r="I130"/>
  <c r="K130"/>
  <c r="O130"/>
  <c r="Q130"/>
  <c r="V130"/>
  <c r="G132"/>
  <c r="I132"/>
  <c r="K132"/>
  <c r="M132"/>
  <c r="O132"/>
  <c r="Q132"/>
  <c r="V132"/>
  <c r="G134"/>
  <c r="M134" s="1"/>
  <c r="I134"/>
  <c r="K134"/>
  <c r="O134"/>
  <c r="Q134"/>
  <c r="V134"/>
  <c r="G135"/>
  <c r="I135"/>
  <c r="K135"/>
  <c r="M135"/>
  <c r="O135"/>
  <c r="Q135"/>
  <c r="V135"/>
  <c r="G137"/>
  <c r="M137" s="1"/>
  <c r="I137"/>
  <c r="K137"/>
  <c r="O137"/>
  <c r="Q137"/>
  <c r="V137"/>
  <c r="G138"/>
  <c r="I138"/>
  <c r="K138"/>
  <c r="M138"/>
  <c r="O138"/>
  <c r="Q138"/>
  <c r="V138"/>
  <c r="G140"/>
  <c r="M140" s="1"/>
  <c r="I140"/>
  <c r="K140"/>
  <c r="O140"/>
  <c r="Q140"/>
  <c r="V140"/>
  <c r="G141"/>
  <c r="I141"/>
  <c r="K141"/>
  <c r="M141"/>
  <c r="O141"/>
  <c r="Q141"/>
  <c r="V141"/>
  <c r="G143"/>
  <c r="M143" s="1"/>
  <c r="I143"/>
  <c r="K143"/>
  <c r="O143"/>
  <c r="Q143"/>
  <c r="V143"/>
  <c r="G144"/>
  <c r="I144"/>
  <c r="K144"/>
  <c r="M144"/>
  <c r="O144"/>
  <c r="Q144"/>
  <c r="V144"/>
  <c r="G145"/>
  <c r="M145" s="1"/>
  <c r="I145"/>
  <c r="K145"/>
  <c r="O145"/>
  <c r="Q145"/>
  <c r="V145"/>
  <c r="G146"/>
  <c r="I146"/>
  <c r="K146"/>
  <c r="M146"/>
  <c r="O146"/>
  <c r="Q146"/>
  <c r="V146"/>
  <c r="G147"/>
  <c r="I147"/>
  <c r="K147"/>
  <c r="M147"/>
  <c r="O147"/>
  <c r="Q147"/>
  <c r="V147"/>
  <c r="G149"/>
  <c r="M149" s="1"/>
  <c r="I149"/>
  <c r="K149"/>
  <c r="O149"/>
  <c r="Q149"/>
  <c r="V149"/>
  <c r="G151"/>
  <c r="I151"/>
  <c r="K151"/>
  <c r="M151"/>
  <c r="O151"/>
  <c r="Q151"/>
  <c r="V151"/>
  <c r="G153"/>
  <c r="I153"/>
  <c r="K153"/>
  <c r="M153"/>
  <c r="O153"/>
  <c r="Q153"/>
  <c r="V153"/>
  <c r="G155"/>
  <c r="I155"/>
  <c r="K155"/>
  <c r="M155"/>
  <c r="O155"/>
  <c r="Q155"/>
  <c r="V155"/>
  <c r="G157"/>
  <c r="I157"/>
  <c r="K157"/>
  <c r="M157"/>
  <c r="O157"/>
  <c r="Q157"/>
  <c r="V157"/>
  <c r="G159"/>
  <c r="I159"/>
  <c r="K159"/>
  <c r="M159"/>
  <c r="O159"/>
  <c r="Q159"/>
  <c r="V159"/>
  <c r="G161"/>
  <c r="M161" s="1"/>
  <c r="I161"/>
  <c r="K161"/>
  <c r="O161"/>
  <c r="Q161"/>
  <c r="V161"/>
  <c r="G163"/>
  <c r="I163"/>
  <c r="K163"/>
  <c r="M163"/>
  <c r="O163"/>
  <c r="Q163"/>
  <c r="V163"/>
  <c r="G165"/>
  <c r="I165"/>
  <c r="K165"/>
  <c r="M165"/>
  <c r="O165"/>
  <c r="Q165"/>
  <c r="V165"/>
  <c r="G167"/>
  <c r="I167"/>
  <c r="K167"/>
  <c r="M167"/>
  <c r="O167"/>
  <c r="Q167"/>
  <c r="V167"/>
  <c r="G168"/>
  <c r="M168" s="1"/>
  <c r="I168"/>
  <c r="K168"/>
  <c r="O168"/>
  <c r="Q168"/>
  <c r="V168"/>
  <c r="G169"/>
  <c r="I169"/>
  <c r="K169"/>
  <c r="M169"/>
  <c r="O169"/>
  <c r="Q169"/>
  <c r="V169"/>
  <c r="G170"/>
  <c r="M170" s="1"/>
  <c r="I170"/>
  <c r="K170"/>
  <c r="O170"/>
  <c r="Q170"/>
  <c r="V170"/>
  <c r="G171"/>
  <c r="I171"/>
  <c r="K171"/>
  <c r="M171"/>
  <c r="O171"/>
  <c r="Q171"/>
  <c r="V171"/>
  <c r="G172"/>
  <c r="M172" s="1"/>
  <c r="I172"/>
  <c r="K172"/>
  <c r="O172"/>
  <c r="Q172"/>
  <c r="V172"/>
  <c r="G173"/>
  <c r="I173"/>
  <c r="K173"/>
  <c r="M173"/>
  <c r="O173"/>
  <c r="Q173"/>
  <c r="V173"/>
  <c r="G174"/>
  <c r="M174" s="1"/>
  <c r="I174"/>
  <c r="K174"/>
  <c r="O174"/>
  <c r="Q174"/>
  <c r="V174"/>
  <c r="G175"/>
  <c r="I175"/>
  <c r="K175"/>
  <c r="M175"/>
  <c r="O175"/>
  <c r="Q175"/>
  <c r="V175"/>
  <c r="G177"/>
  <c r="I177"/>
  <c r="I176" s="1"/>
  <c r="K177"/>
  <c r="M177"/>
  <c r="O177"/>
  <c r="Q177"/>
  <c r="Q176" s="1"/>
  <c r="V177"/>
  <c r="G178"/>
  <c r="M178" s="1"/>
  <c r="I178"/>
  <c r="K178"/>
  <c r="K176" s="1"/>
  <c r="O178"/>
  <c r="Q178"/>
  <c r="V178"/>
  <c r="V176" s="1"/>
  <c r="G179"/>
  <c r="I179"/>
  <c r="K179"/>
  <c r="M179"/>
  <c r="O179"/>
  <c r="Q179"/>
  <c r="V179"/>
  <c r="G180"/>
  <c r="G176" s="1"/>
  <c r="I180"/>
  <c r="K180"/>
  <c r="O180"/>
  <c r="O176" s="1"/>
  <c r="Q180"/>
  <c r="V180"/>
  <c r="I181"/>
  <c r="Q181"/>
  <c r="G182"/>
  <c r="M182" s="1"/>
  <c r="M181" s="1"/>
  <c r="I182"/>
  <c r="K182"/>
  <c r="K181" s="1"/>
  <c r="O182"/>
  <c r="O181" s="1"/>
  <c r="Q182"/>
  <c r="V182"/>
  <c r="V181" s="1"/>
  <c r="G184"/>
  <c r="G183" s="1"/>
  <c r="I184"/>
  <c r="K184"/>
  <c r="K183" s="1"/>
  <c r="O184"/>
  <c r="O183" s="1"/>
  <c r="Q184"/>
  <c r="Q183" s="1"/>
  <c r="V184"/>
  <c r="V183" s="1"/>
  <c r="G185"/>
  <c r="I185"/>
  <c r="I183" s="1"/>
  <c r="K185"/>
  <c r="M185"/>
  <c r="O185"/>
  <c r="Q185"/>
  <c r="V185"/>
  <c r="G186"/>
  <c r="M186" s="1"/>
  <c r="I186"/>
  <c r="K186"/>
  <c r="O186"/>
  <c r="Q186"/>
  <c r="V186"/>
  <c r="G187"/>
  <c r="I187"/>
  <c r="K187"/>
  <c r="M187"/>
  <c r="O187"/>
  <c r="Q187"/>
  <c r="V187"/>
  <c r="G188"/>
  <c r="M188" s="1"/>
  <c r="I188"/>
  <c r="K188"/>
  <c r="O188"/>
  <c r="Q188"/>
  <c r="V188"/>
  <c r="G189"/>
  <c r="I189"/>
  <c r="K189"/>
  <c r="M189"/>
  <c r="O189"/>
  <c r="Q189"/>
  <c r="V189"/>
  <c r="G190"/>
  <c r="M190" s="1"/>
  <c r="I190"/>
  <c r="K190"/>
  <c r="O190"/>
  <c r="Q190"/>
  <c r="V190"/>
  <c r="G193"/>
  <c r="G192" s="1"/>
  <c r="I193"/>
  <c r="K193"/>
  <c r="K192" s="1"/>
  <c r="O193"/>
  <c r="O192" s="1"/>
  <c r="Q193"/>
  <c r="V193"/>
  <c r="V192" s="1"/>
  <c r="G194"/>
  <c r="I194"/>
  <c r="I192" s="1"/>
  <c r="K194"/>
  <c r="M194"/>
  <c r="O194"/>
  <c r="Q194"/>
  <c r="Q192" s="1"/>
  <c r="V194"/>
  <c r="G195"/>
  <c r="M195" s="1"/>
  <c r="I195"/>
  <c r="K195"/>
  <c r="O195"/>
  <c r="Q195"/>
  <c r="V195"/>
  <c r="G196"/>
  <c r="I196"/>
  <c r="K196"/>
  <c r="M196"/>
  <c r="O196"/>
  <c r="Q196"/>
  <c r="V196"/>
  <c r="G197"/>
  <c r="M197" s="1"/>
  <c r="I197"/>
  <c r="K197"/>
  <c r="O197"/>
  <c r="Q197"/>
  <c r="V197"/>
  <c r="G198"/>
  <c r="I198"/>
  <c r="K198"/>
  <c r="M198"/>
  <c r="O198"/>
  <c r="Q198"/>
  <c r="V198"/>
  <c r="G199"/>
  <c r="M199" s="1"/>
  <c r="I199"/>
  <c r="K199"/>
  <c r="O199"/>
  <c r="Q199"/>
  <c r="V199"/>
  <c r="G200"/>
  <c r="I200"/>
  <c r="K200"/>
  <c r="M200"/>
  <c r="O200"/>
  <c r="Q200"/>
  <c r="V200"/>
  <c r="G201"/>
  <c r="M201" s="1"/>
  <c r="I201"/>
  <c r="K201"/>
  <c r="O201"/>
  <c r="Q201"/>
  <c r="V201"/>
  <c r="G202"/>
  <c r="I202"/>
  <c r="K202"/>
  <c r="M202"/>
  <c r="O202"/>
  <c r="Q202"/>
  <c r="V202"/>
  <c r="G203"/>
  <c r="M203" s="1"/>
  <c r="I203"/>
  <c r="K203"/>
  <c r="O203"/>
  <c r="Q203"/>
  <c r="V203"/>
  <c r="G206"/>
  <c r="G205" s="1"/>
  <c r="I206"/>
  <c r="K206"/>
  <c r="K205" s="1"/>
  <c r="O206"/>
  <c r="O205" s="1"/>
  <c r="Q206"/>
  <c r="V206"/>
  <c r="V205" s="1"/>
  <c r="G207"/>
  <c r="I207"/>
  <c r="I205" s="1"/>
  <c r="K207"/>
  <c r="M207"/>
  <c r="O207"/>
  <c r="Q207"/>
  <c r="Q205" s="1"/>
  <c r="V207"/>
  <c r="G208"/>
  <c r="M208" s="1"/>
  <c r="I208"/>
  <c r="K208"/>
  <c r="O208"/>
  <c r="Q208"/>
  <c r="V208"/>
  <c r="G209"/>
  <c r="I209"/>
  <c r="K209"/>
  <c r="M209"/>
  <c r="O209"/>
  <c r="Q209"/>
  <c r="V209"/>
  <c r="G210"/>
  <c r="M210" s="1"/>
  <c r="I210"/>
  <c r="K210"/>
  <c r="O210"/>
  <c r="Q210"/>
  <c r="V210"/>
  <c r="G211"/>
  <c r="I211"/>
  <c r="K211"/>
  <c r="M211"/>
  <c r="O211"/>
  <c r="Q211"/>
  <c r="V211"/>
  <c r="G212"/>
  <c r="M212" s="1"/>
  <c r="I212"/>
  <c r="K212"/>
  <c r="O212"/>
  <c r="Q212"/>
  <c r="V212"/>
  <c r="G215"/>
  <c r="G214" s="1"/>
  <c r="I215"/>
  <c r="K215"/>
  <c r="K214" s="1"/>
  <c r="O215"/>
  <c r="O214" s="1"/>
  <c r="Q215"/>
  <c r="V215"/>
  <c r="V214" s="1"/>
  <c r="G217"/>
  <c r="I217"/>
  <c r="I214" s="1"/>
  <c r="K217"/>
  <c r="M217"/>
  <c r="O217"/>
  <c r="Q217"/>
  <c r="Q214" s="1"/>
  <c r="V217"/>
  <c r="G219"/>
  <c r="M219" s="1"/>
  <c r="I219"/>
  <c r="K219"/>
  <c r="O219"/>
  <c r="Q219"/>
  <c r="V219"/>
  <c r="G220"/>
  <c r="I220"/>
  <c r="K220"/>
  <c r="M220"/>
  <c r="O220"/>
  <c r="Q220"/>
  <c r="V220"/>
  <c r="G221"/>
  <c r="M221" s="1"/>
  <c r="I221"/>
  <c r="K221"/>
  <c r="O221"/>
  <c r="Q221"/>
  <c r="V221"/>
  <c r="G222"/>
  <c r="I222"/>
  <c r="K222"/>
  <c r="M222"/>
  <c r="O222"/>
  <c r="Q222"/>
  <c r="V222"/>
  <c r="G223"/>
  <c r="M223" s="1"/>
  <c r="I223"/>
  <c r="K223"/>
  <c r="O223"/>
  <c r="Q223"/>
  <c r="V223"/>
  <c r="G224"/>
  <c r="I224"/>
  <c r="K224"/>
  <c r="M224"/>
  <c r="O224"/>
  <c r="Q224"/>
  <c r="V224"/>
  <c r="G225"/>
  <c r="M225" s="1"/>
  <c r="I225"/>
  <c r="K225"/>
  <c r="O225"/>
  <c r="Q225"/>
  <c r="V225"/>
  <c r="G226"/>
  <c r="I226"/>
  <c r="K226"/>
  <c r="M226"/>
  <c r="O226"/>
  <c r="Q226"/>
  <c r="V226"/>
  <c r="G227"/>
  <c r="M227" s="1"/>
  <c r="I227"/>
  <c r="K227"/>
  <c r="O227"/>
  <c r="Q227"/>
  <c r="V227"/>
  <c r="G228"/>
  <c r="I228"/>
  <c r="K228"/>
  <c r="M228"/>
  <c r="O228"/>
  <c r="Q228"/>
  <c r="V228"/>
  <c r="G229"/>
  <c r="M229" s="1"/>
  <c r="I229"/>
  <c r="K229"/>
  <c r="O229"/>
  <c r="Q229"/>
  <c r="V229"/>
  <c r="G231"/>
  <c r="I231"/>
  <c r="K231"/>
  <c r="M231"/>
  <c r="O231"/>
  <c r="Q231"/>
  <c r="V231"/>
  <c r="G232"/>
  <c r="M232" s="1"/>
  <c r="I232"/>
  <c r="K232"/>
  <c r="O232"/>
  <c r="Q232"/>
  <c r="V232"/>
  <c r="G233"/>
  <c r="I233"/>
  <c r="K233"/>
  <c r="M233"/>
  <c r="O233"/>
  <c r="Q233"/>
  <c r="V233"/>
  <c r="G234"/>
  <c r="M234" s="1"/>
  <c r="I234"/>
  <c r="K234"/>
  <c r="O234"/>
  <c r="Q234"/>
  <c r="V234"/>
  <c r="G236"/>
  <c r="I236"/>
  <c r="K236"/>
  <c r="M236"/>
  <c r="O236"/>
  <c r="Q236"/>
  <c r="V236"/>
  <c r="G237"/>
  <c r="M237" s="1"/>
  <c r="I237"/>
  <c r="K237"/>
  <c r="O237"/>
  <c r="Q237"/>
  <c r="V237"/>
  <c r="G238"/>
  <c r="I238"/>
  <c r="K238"/>
  <c r="M238"/>
  <c r="O238"/>
  <c r="Q238"/>
  <c r="V238"/>
  <c r="G239"/>
  <c r="M239" s="1"/>
  <c r="I239"/>
  <c r="K239"/>
  <c r="O239"/>
  <c r="Q239"/>
  <c r="V239"/>
  <c r="G241"/>
  <c r="I241"/>
  <c r="K241"/>
  <c r="M241"/>
  <c r="O241"/>
  <c r="Q241"/>
  <c r="V241"/>
  <c r="G242"/>
  <c r="M242" s="1"/>
  <c r="I242"/>
  <c r="K242"/>
  <c r="O242"/>
  <c r="Q242"/>
  <c r="V242"/>
  <c r="G243"/>
  <c r="I243"/>
  <c r="K243"/>
  <c r="M243"/>
  <c r="O243"/>
  <c r="Q243"/>
  <c r="V243"/>
  <c r="G246"/>
  <c r="I246"/>
  <c r="I245" s="1"/>
  <c r="K246"/>
  <c r="M246"/>
  <c r="O246"/>
  <c r="Q246"/>
  <c r="Q245" s="1"/>
  <c r="V246"/>
  <c r="G247"/>
  <c r="M247" s="1"/>
  <c r="I247"/>
  <c r="K247"/>
  <c r="K245" s="1"/>
  <c r="O247"/>
  <c r="Q247"/>
  <c r="V247"/>
  <c r="V245" s="1"/>
  <c r="G248"/>
  <c r="I248"/>
  <c r="K248"/>
  <c r="M248"/>
  <c r="O248"/>
  <c r="Q248"/>
  <c r="V248"/>
  <c r="G249"/>
  <c r="G245" s="1"/>
  <c r="I249"/>
  <c r="K249"/>
  <c r="O249"/>
  <c r="O245" s="1"/>
  <c r="Q249"/>
  <c r="V249"/>
  <c r="G250"/>
  <c r="I250"/>
  <c r="K250"/>
  <c r="M250"/>
  <c r="O250"/>
  <c r="Q250"/>
  <c r="V250"/>
  <c r="G251"/>
  <c r="M251" s="1"/>
  <c r="I251"/>
  <c r="K251"/>
  <c r="O251"/>
  <c r="Q251"/>
  <c r="V251"/>
  <c r="G252"/>
  <c r="I252"/>
  <c r="K252"/>
  <c r="M252"/>
  <c r="O252"/>
  <c r="Q252"/>
  <c r="V252"/>
  <c r="G253"/>
  <c r="M253" s="1"/>
  <c r="I253"/>
  <c r="K253"/>
  <c r="O253"/>
  <c r="Q253"/>
  <c r="V253"/>
  <c r="G254"/>
  <c r="I254"/>
  <c r="K254"/>
  <c r="M254"/>
  <c r="O254"/>
  <c r="Q254"/>
  <c r="V254"/>
  <c r="G255"/>
  <c r="M255" s="1"/>
  <c r="I255"/>
  <c r="K255"/>
  <c r="O255"/>
  <c r="Q255"/>
  <c r="V255"/>
  <c r="G256"/>
  <c r="I256"/>
  <c r="K256"/>
  <c r="M256"/>
  <c r="O256"/>
  <c r="Q256"/>
  <c r="V256"/>
  <c r="G257"/>
  <c r="M257" s="1"/>
  <c r="I257"/>
  <c r="K257"/>
  <c r="O257"/>
  <c r="Q257"/>
  <c r="V257"/>
  <c r="G258"/>
  <c r="I258"/>
  <c r="K258"/>
  <c r="M258"/>
  <c r="O258"/>
  <c r="Q258"/>
  <c r="V258"/>
  <c r="G259"/>
  <c r="M259" s="1"/>
  <c r="I259"/>
  <c r="K259"/>
  <c r="O259"/>
  <c r="Q259"/>
  <c r="V259"/>
  <c r="G260"/>
  <c r="I260"/>
  <c r="K260"/>
  <c r="M260"/>
  <c r="O260"/>
  <c r="Q260"/>
  <c r="V260"/>
  <c r="G261"/>
  <c r="M261" s="1"/>
  <c r="I261"/>
  <c r="K261"/>
  <c r="O261"/>
  <c r="Q261"/>
  <c r="V261"/>
  <c r="G262"/>
  <c r="I262"/>
  <c r="K262"/>
  <c r="M262"/>
  <c r="O262"/>
  <c r="Q262"/>
  <c r="V262"/>
  <c r="G264"/>
  <c r="M264" s="1"/>
  <c r="I264"/>
  <c r="K264"/>
  <c r="O264"/>
  <c r="Q264"/>
  <c r="V264"/>
  <c r="G266"/>
  <c r="I266"/>
  <c r="K266"/>
  <c r="M266"/>
  <c r="O266"/>
  <c r="Q266"/>
  <c r="V266"/>
  <c r="G268"/>
  <c r="M268" s="1"/>
  <c r="I268"/>
  <c r="K268"/>
  <c r="O268"/>
  <c r="Q268"/>
  <c r="V268"/>
  <c r="G269"/>
  <c r="I269"/>
  <c r="K269"/>
  <c r="M269"/>
  <c r="O269"/>
  <c r="Q269"/>
  <c r="V269"/>
  <c r="G270"/>
  <c r="M270" s="1"/>
  <c r="I270"/>
  <c r="K270"/>
  <c r="O270"/>
  <c r="Q270"/>
  <c r="V270"/>
  <c r="G271"/>
  <c r="I271"/>
  <c r="K271"/>
  <c r="M271"/>
  <c r="O271"/>
  <c r="Q271"/>
  <c r="V271"/>
  <c r="G272"/>
  <c r="M272" s="1"/>
  <c r="I272"/>
  <c r="K272"/>
  <c r="O272"/>
  <c r="Q272"/>
  <c r="V272"/>
  <c r="G273"/>
  <c r="I273"/>
  <c r="K273"/>
  <c r="M273"/>
  <c r="O273"/>
  <c r="Q273"/>
  <c r="V273"/>
  <c r="G274"/>
  <c r="M274" s="1"/>
  <c r="I274"/>
  <c r="K274"/>
  <c r="O274"/>
  <c r="Q274"/>
  <c r="V274"/>
  <c r="G275"/>
  <c r="I275"/>
  <c r="K275"/>
  <c r="M275"/>
  <c r="O275"/>
  <c r="Q275"/>
  <c r="V275"/>
  <c r="G276"/>
  <c r="M276" s="1"/>
  <c r="I276"/>
  <c r="K276"/>
  <c r="O276"/>
  <c r="Q276"/>
  <c r="V276"/>
  <c r="G277"/>
  <c r="I277"/>
  <c r="K277"/>
  <c r="M277"/>
  <c r="O277"/>
  <c r="Q277"/>
  <c r="V277"/>
  <c r="G278"/>
  <c r="M278" s="1"/>
  <c r="I278"/>
  <c r="K278"/>
  <c r="O278"/>
  <c r="Q278"/>
  <c r="V278"/>
  <c r="G279"/>
  <c r="I279"/>
  <c r="K279"/>
  <c r="M279"/>
  <c r="O279"/>
  <c r="Q279"/>
  <c r="V279"/>
  <c r="G280"/>
  <c r="M280" s="1"/>
  <c r="I280"/>
  <c r="K280"/>
  <c r="O280"/>
  <c r="Q280"/>
  <c r="V280"/>
  <c r="G281"/>
  <c r="I281"/>
  <c r="K281"/>
  <c r="M281"/>
  <c r="O281"/>
  <c r="Q281"/>
  <c r="V281"/>
  <c r="G282"/>
  <c r="M282" s="1"/>
  <c r="I282"/>
  <c r="K282"/>
  <c r="O282"/>
  <c r="Q282"/>
  <c r="V282"/>
  <c r="G283"/>
  <c r="I283"/>
  <c r="K283"/>
  <c r="M283"/>
  <c r="O283"/>
  <c r="Q283"/>
  <c r="V283"/>
  <c r="G284"/>
  <c r="M284" s="1"/>
  <c r="I284"/>
  <c r="K284"/>
  <c r="O284"/>
  <c r="Q284"/>
  <c r="V284"/>
  <c r="G286"/>
  <c r="I286"/>
  <c r="K286"/>
  <c r="M286"/>
  <c r="O286"/>
  <c r="Q286"/>
  <c r="V286"/>
  <c r="G288"/>
  <c r="M288" s="1"/>
  <c r="I288"/>
  <c r="K288"/>
  <c r="O288"/>
  <c r="Q288"/>
  <c r="V288"/>
  <c r="G290"/>
  <c r="I290"/>
  <c r="K290"/>
  <c r="M290"/>
  <c r="O290"/>
  <c r="Q290"/>
  <c r="V290"/>
  <c r="G291"/>
  <c r="M291" s="1"/>
  <c r="I291"/>
  <c r="K291"/>
  <c r="O291"/>
  <c r="Q291"/>
  <c r="V291"/>
  <c r="G293"/>
  <c r="I293"/>
  <c r="K293"/>
  <c r="M293"/>
  <c r="O293"/>
  <c r="Q293"/>
  <c r="V293"/>
  <c r="G296"/>
  <c r="I296"/>
  <c r="K296"/>
  <c r="M296"/>
  <c r="O296"/>
  <c r="Q296"/>
  <c r="V296"/>
  <c r="G297"/>
  <c r="M297" s="1"/>
  <c r="I297"/>
  <c r="K297"/>
  <c r="O297"/>
  <c r="Q297"/>
  <c r="V297"/>
  <c r="G298"/>
  <c r="I298"/>
  <c r="K298"/>
  <c r="M298"/>
  <c r="O298"/>
  <c r="Q298"/>
  <c r="V298"/>
  <c r="G299"/>
  <c r="M299" s="1"/>
  <c r="I299"/>
  <c r="K299"/>
  <c r="O299"/>
  <c r="Q299"/>
  <c r="V299"/>
  <c r="G300"/>
  <c r="I300"/>
  <c r="K300"/>
  <c r="M300"/>
  <c r="O300"/>
  <c r="Q300"/>
  <c r="V300"/>
  <c r="G301"/>
  <c r="M301" s="1"/>
  <c r="I301"/>
  <c r="K301"/>
  <c r="O301"/>
  <c r="Q301"/>
  <c r="V301"/>
  <c r="G302"/>
  <c r="I302"/>
  <c r="K302"/>
  <c r="M302"/>
  <c r="O302"/>
  <c r="Q302"/>
  <c r="V302"/>
  <c r="G303"/>
  <c r="M303" s="1"/>
  <c r="I303"/>
  <c r="K303"/>
  <c r="O303"/>
  <c r="Q303"/>
  <c r="V303"/>
  <c r="G304"/>
  <c r="I304"/>
  <c r="K304"/>
  <c r="M304"/>
  <c r="O304"/>
  <c r="Q304"/>
  <c r="V304"/>
  <c r="G305"/>
  <c r="M305" s="1"/>
  <c r="I305"/>
  <c r="K305"/>
  <c r="O305"/>
  <c r="Q305"/>
  <c r="V305"/>
  <c r="G306"/>
  <c r="I306"/>
  <c r="K306"/>
  <c r="M306"/>
  <c r="O306"/>
  <c r="Q306"/>
  <c r="V306"/>
  <c r="G307"/>
  <c r="M307" s="1"/>
  <c r="I307"/>
  <c r="K307"/>
  <c r="O307"/>
  <c r="Q307"/>
  <c r="V307"/>
  <c r="G308"/>
  <c r="I308"/>
  <c r="K308"/>
  <c r="M308"/>
  <c r="O308"/>
  <c r="Q308"/>
  <c r="V308"/>
  <c r="G309"/>
  <c r="M309" s="1"/>
  <c r="I309"/>
  <c r="K309"/>
  <c r="O309"/>
  <c r="Q309"/>
  <c r="V309"/>
  <c r="G310"/>
  <c r="I310"/>
  <c r="K310"/>
  <c r="M310"/>
  <c r="O310"/>
  <c r="Q310"/>
  <c r="V310"/>
  <c r="G311"/>
  <c r="M311" s="1"/>
  <c r="I311"/>
  <c r="K311"/>
  <c r="O311"/>
  <c r="Q311"/>
  <c r="V311"/>
  <c r="G312"/>
  <c r="I312"/>
  <c r="K312"/>
  <c r="M312"/>
  <c r="O312"/>
  <c r="Q312"/>
  <c r="V312"/>
  <c r="G313"/>
  <c r="M313" s="1"/>
  <c r="I313"/>
  <c r="K313"/>
  <c r="O313"/>
  <c r="Q313"/>
  <c r="V313"/>
  <c r="G314"/>
  <c r="I314"/>
  <c r="K314"/>
  <c r="M314"/>
  <c r="O314"/>
  <c r="Q314"/>
  <c r="V314"/>
  <c r="G315"/>
  <c r="M315" s="1"/>
  <c r="I315"/>
  <c r="K315"/>
  <c r="O315"/>
  <c r="Q315"/>
  <c r="V315"/>
  <c r="G316"/>
  <c r="I316"/>
  <c r="K316"/>
  <c r="M316"/>
  <c r="O316"/>
  <c r="Q316"/>
  <c r="V316"/>
  <c r="G317"/>
  <c r="M317" s="1"/>
  <c r="I317"/>
  <c r="K317"/>
  <c r="O317"/>
  <c r="Q317"/>
  <c r="V317"/>
  <c r="G318"/>
  <c r="I318"/>
  <c r="K318"/>
  <c r="M318"/>
  <c r="O318"/>
  <c r="Q318"/>
  <c r="V318"/>
  <c r="G319"/>
  <c r="M319" s="1"/>
  <c r="I319"/>
  <c r="K319"/>
  <c r="O319"/>
  <c r="Q319"/>
  <c r="V319"/>
  <c r="G320"/>
  <c r="I320"/>
  <c r="K320"/>
  <c r="M320"/>
  <c r="O320"/>
  <c r="Q320"/>
  <c r="V320"/>
  <c r="G321"/>
  <c r="M321" s="1"/>
  <c r="I321"/>
  <c r="K321"/>
  <c r="O321"/>
  <c r="Q321"/>
  <c r="V321"/>
  <c r="G322"/>
  <c r="I322"/>
  <c r="K322"/>
  <c r="M322"/>
  <c r="O322"/>
  <c r="Q322"/>
  <c r="V322"/>
  <c r="G323"/>
  <c r="M323" s="1"/>
  <c r="I323"/>
  <c r="K323"/>
  <c r="O323"/>
  <c r="Q323"/>
  <c r="V323"/>
  <c r="G324"/>
  <c r="I324"/>
  <c r="K324"/>
  <c r="M324"/>
  <c r="O324"/>
  <c r="Q324"/>
  <c r="V324"/>
  <c r="G325"/>
  <c r="M325" s="1"/>
  <c r="I325"/>
  <c r="K325"/>
  <c r="O325"/>
  <c r="Q325"/>
  <c r="V325"/>
  <c r="G326"/>
  <c r="I326"/>
  <c r="K326"/>
  <c r="M326"/>
  <c r="O326"/>
  <c r="Q326"/>
  <c r="V326"/>
  <c r="G327"/>
  <c r="M327" s="1"/>
  <c r="I327"/>
  <c r="K327"/>
  <c r="O327"/>
  <c r="Q327"/>
  <c r="V327"/>
  <c r="G328"/>
  <c r="I328"/>
  <c r="K328"/>
  <c r="M328"/>
  <c r="O328"/>
  <c r="Q328"/>
  <c r="V328"/>
  <c r="G329"/>
  <c r="M329" s="1"/>
  <c r="I329"/>
  <c r="K329"/>
  <c r="O329"/>
  <c r="Q329"/>
  <c r="V329"/>
  <c r="G330"/>
  <c r="I330"/>
  <c r="K330"/>
  <c r="M330"/>
  <c r="O330"/>
  <c r="Q330"/>
  <c r="V330"/>
  <c r="G331"/>
  <c r="M331" s="1"/>
  <c r="I331"/>
  <c r="K331"/>
  <c r="O331"/>
  <c r="Q331"/>
  <c r="V331"/>
  <c r="G332"/>
  <c r="I332"/>
  <c r="K332"/>
  <c r="M332"/>
  <c r="O332"/>
  <c r="Q332"/>
  <c r="V332"/>
  <c r="G333"/>
  <c r="M333" s="1"/>
  <c r="I333"/>
  <c r="K333"/>
  <c r="O333"/>
  <c r="Q333"/>
  <c r="V333"/>
  <c r="G334"/>
  <c r="I334"/>
  <c r="K334"/>
  <c r="M334"/>
  <c r="O334"/>
  <c r="Q334"/>
  <c r="V334"/>
  <c r="G335"/>
  <c r="M335" s="1"/>
  <c r="I335"/>
  <c r="K335"/>
  <c r="O335"/>
  <c r="Q335"/>
  <c r="V335"/>
  <c r="G336"/>
  <c r="I336"/>
  <c r="K336"/>
  <c r="M336"/>
  <c r="O336"/>
  <c r="Q336"/>
  <c r="V336"/>
  <c r="G337"/>
  <c r="M337" s="1"/>
  <c r="I337"/>
  <c r="K337"/>
  <c r="O337"/>
  <c r="Q337"/>
  <c r="V337"/>
  <c r="G338"/>
  <c r="I338"/>
  <c r="K338"/>
  <c r="M338"/>
  <c r="O338"/>
  <c r="Q338"/>
  <c r="V338"/>
  <c r="G339"/>
  <c r="M339" s="1"/>
  <c r="I339"/>
  <c r="K339"/>
  <c r="O339"/>
  <c r="Q339"/>
  <c r="V339"/>
  <c r="G340"/>
  <c r="I340"/>
  <c r="K340"/>
  <c r="M340"/>
  <c r="O340"/>
  <c r="Q340"/>
  <c r="V340"/>
  <c r="G341"/>
  <c r="M341" s="1"/>
  <c r="I341"/>
  <c r="K341"/>
  <c r="O341"/>
  <c r="Q341"/>
  <c r="V341"/>
  <c r="G343"/>
  <c r="I343"/>
  <c r="K343"/>
  <c r="M343"/>
  <c r="O343"/>
  <c r="Q343"/>
  <c r="V343"/>
  <c r="G344"/>
  <c r="M344" s="1"/>
  <c r="I344"/>
  <c r="K344"/>
  <c r="O344"/>
  <c r="Q344"/>
  <c r="V344"/>
  <c r="G346"/>
  <c r="I346"/>
  <c r="K346"/>
  <c r="M346"/>
  <c r="O346"/>
  <c r="Q346"/>
  <c r="V346"/>
  <c r="G349"/>
  <c r="I349"/>
  <c r="K349"/>
  <c r="M349"/>
  <c r="O349"/>
  <c r="Q349"/>
  <c r="V349"/>
  <c r="G350"/>
  <c r="M350" s="1"/>
  <c r="I350"/>
  <c r="K350"/>
  <c r="K348" s="1"/>
  <c r="O350"/>
  <c r="O348" s="1"/>
  <c r="Q350"/>
  <c r="V350"/>
  <c r="G351"/>
  <c r="I351"/>
  <c r="K351"/>
  <c r="M351"/>
  <c r="O351"/>
  <c r="Q351"/>
  <c r="V351"/>
  <c r="G352"/>
  <c r="M352" s="1"/>
  <c r="I352"/>
  <c r="K352"/>
  <c r="O352"/>
  <c r="Q352"/>
  <c r="V352"/>
  <c r="V348" s="1"/>
  <c r="G353"/>
  <c r="I353"/>
  <c r="K353"/>
  <c r="M353"/>
  <c r="O353"/>
  <c r="Q353"/>
  <c r="V353"/>
  <c r="G354"/>
  <c r="M354" s="1"/>
  <c r="I354"/>
  <c r="K354"/>
  <c r="O354"/>
  <c r="Q354"/>
  <c r="V354"/>
  <c r="G355"/>
  <c r="I355"/>
  <c r="K355"/>
  <c r="M355"/>
  <c r="O355"/>
  <c r="Q355"/>
  <c r="V355"/>
  <c r="G356"/>
  <c r="M356" s="1"/>
  <c r="I356"/>
  <c r="K356"/>
  <c r="O356"/>
  <c r="Q356"/>
  <c r="V356"/>
  <c r="G357"/>
  <c r="I357"/>
  <c r="K357"/>
  <c r="M357"/>
  <c r="O357"/>
  <c r="Q357"/>
  <c r="V357"/>
  <c r="G358"/>
  <c r="M358" s="1"/>
  <c r="I358"/>
  <c r="K358"/>
  <c r="O358"/>
  <c r="Q358"/>
  <c r="V358"/>
  <c r="G359"/>
  <c r="I359"/>
  <c r="K359"/>
  <c r="M359"/>
  <c r="O359"/>
  <c r="Q359"/>
  <c r="V359"/>
  <c r="G360"/>
  <c r="M360" s="1"/>
  <c r="I360"/>
  <c r="K360"/>
  <c r="O360"/>
  <c r="Q360"/>
  <c r="V360"/>
  <c r="G361"/>
  <c r="I361"/>
  <c r="K361"/>
  <c r="M361"/>
  <c r="O361"/>
  <c r="Q361"/>
  <c r="V361"/>
  <c r="G362"/>
  <c r="M362" s="1"/>
  <c r="I362"/>
  <c r="K362"/>
  <c r="O362"/>
  <c r="Q362"/>
  <c r="V362"/>
  <c r="G363"/>
  <c r="I363"/>
  <c r="K363"/>
  <c r="M363"/>
  <c r="O363"/>
  <c r="Q363"/>
  <c r="V363"/>
  <c r="G364"/>
  <c r="M364" s="1"/>
  <c r="I364"/>
  <c r="K364"/>
  <c r="O364"/>
  <c r="Q364"/>
  <c r="V364"/>
  <c r="G365"/>
  <c r="I365"/>
  <c r="K365"/>
  <c r="M365"/>
  <c r="O365"/>
  <c r="Q365"/>
  <c r="V365"/>
  <c r="G368"/>
  <c r="G367" s="1"/>
  <c r="I368"/>
  <c r="K368"/>
  <c r="M368"/>
  <c r="O368"/>
  <c r="Q368"/>
  <c r="V368"/>
  <c r="G369"/>
  <c r="M369" s="1"/>
  <c r="I369"/>
  <c r="K369"/>
  <c r="K367" s="1"/>
  <c r="O369"/>
  <c r="O367" s="1"/>
  <c r="Q369"/>
  <c r="V369"/>
  <c r="G370"/>
  <c r="M370" s="1"/>
  <c r="I370"/>
  <c r="K370"/>
  <c r="O370"/>
  <c r="Q370"/>
  <c r="V370"/>
  <c r="G371"/>
  <c r="I371"/>
  <c r="K371"/>
  <c r="M371"/>
  <c r="O371"/>
  <c r="Q371"/>
  <c r="V371"/>
  <c r="V367" s="1"/>
  <c r="G372"/>
  <c r="I372"/>
  <c r="K372"/>
  <c r="M372"/>
  <c r="O372"/>
  <c r="Q372"/>
  <c r="V372"/>
  <c r="G373"/>
  <c r="M373" s="1"/>
  <c r="I373"/>
  <c r="K373"/>
  <c r="O373"/>
  <c r="Q373"/>
  <c r="V373"/>
  <c r="G374"/>
  <c r="M374" s="1"/>
  <c r="I374"/>
  <c r="K374"/>
  <c r="O374"/>
  <c r="Q374"/>
  <c r="V374"/>
  <c r="G375"/>
  <c r="I375"/>
  <c r="K375"/>
  <c r="M375"/>
  <c r="O375"/>
  <c r="Q375"/>
  <c r="V375"/>
  <c r="G376"/>
  <c r="I376"/>
  <c r="K376"/>
  <c r="M376"/>
  <c r="O376"/>
  <c r="Q376"/>
  <c r="V376"/>
  <c r="G377"/>
  <c r="M377" s="1"/>
  <c r="I377"/>
  <c r="K377"/>
  <c r="O377"/>
  <c r="Q377"/>
  <c r="V377"/>
  <c r="G378"/>
  <c r="M378" s="1"/>
  <c r="I378"/>
  <c r="K378"/>
  <c r="O378"/>
  <c r="Q378"/>
  <c r="V378"/>
  <c r="G379"/>
  <c r="I379"/>
  <c r="K379"/>
  <c r="M379"/>
  <c r="O379"/>
  <c r="Q379"/>
  <c r="V379"/>
  <c r="G380"/>
  <c r="I380"/>
  <c r="K380"/>
  <c r="M380"/>
  <c r="O380"/>
  <c r="Q380"/>
  <c r="V380"/>
  <c r="G381"/>
  <c r="M381" s="1"/>
  <c r="I381"/>
  <c r="K381"/>
  <c r="O381"/>
  <c r="Q381"/>
  <c r="V381"/>
  <c r="G382"/>
  <c r="M382" s="1"/>
  <c r="I382"/>
  <c r="K382"/>
  <c r="O382"/>
  <c r="Q382"/>
  <c r="V382"/>
  <c r="G383"/>
  <c r="I383"/>
  <c r="K383"/>
  <c r="M383"/>
  <c r="O383"/>
  <c r="Q383"/>
  <c r="V383"/>
  <c r="G384"/>
  <c r="I384"/>
  <c r="K384"/>
  <c r="M384"/>
  <c r="O384"/>
  <c r="Q384"/>
  <c r="V384"/>
  <c r="G385"/>
  <c r="M385" s="1"/>
  <c r="I385"/>
  <c r="K385"/>
  <c r="O385"/>
  <c r="Q385"/>
  <c r="V385"/>
  <c r="G386"/>
  <c r="M386" s="1"/>
  <c r="I386"/>
  <c r="K386"/>
  <c r="O386"/>
  <c r="Q386"/>
  <c r="V386"/>
  <c r="G387"/>
  <c r="I387"/>
  <c r="K387"/>
  <c r="M387"/>
  <c r="O387"/>
  <c r="Q387"/>
  <c r="V387"/>
  <c r="G388"/>
  <c r="I388"/>
  <c r="K388"/>
  <c r="M388"/>
  <c r="O388"/>
  <c r="Q388"/>
  <c r="V388"/>
  <c r="G389"/>
  <c r="M389" s="1"/>
  <c r="I389"/>
  <c r="K389"/>
  <c r="O389"/>
  <c r="Q389"/>
  <c r="V389"/>
  <c r="G390"/>
  <c r="M390" s="1"/>
  <c r="I390"/>
  <c r="K390"/>
  <c r="O390"/>
  <c r="Q390"/>
  <c r="V390"/>
  <c r="G391"/>
  <c r="I391"/>
  <c r="K391"/>
  <c r="M391"/>
  <c r="O391"/>
  <c r="Q391"/>
  <c r="V391"/>
  <c r="G392"/>
  <c r="I392"/>
  <c r="K392"/>
  <c r="M392"/>
  <c r="O392"/>
  <c r="Q392"/>
  <c r="V392"/>
  <c r="G393"/>
  <c r="M393" s="1"/>
  <c r="I393"/>
  <c r="K393"/>
  <c r="O393"/>
  <c r="Q393"/>
  <c r="V393"/>
  <c r="G394"/>
  <c r="M394" s="1"/>
  <c r="I394"/>
  <c r="K394"/>
  <c r="O394"/>
  <c r="Q394"/>
  <c r="V394"/>
  <c r="G395"/>
  <c r="I395"/>
  <c r="K395"/>
  <c r="M395"/>
  <c r="O395"/>
  <c r="Q395"/>
  <c r="V395"/>
  <c r="G396"/>
  <c r="I396"/>
  <c r="K396"/>
  <c r="M396"/>
  <c r="O396"/>
  <c r="Q396"/>
  <c r="V396"/>
  <c r="G397"/>
  <c r="M397" s="1"/>
  <c r="I397"/>
  <c r="K397"/>
  <c r="O397"/>
  <c r="Q397"/>
  <c r="V397"/>
  <c r="G398"/>
  <c r="M398" s="1"/>
  <c r="I398"/>
  <c r="K398"/>
  <c r="O398"/>
  <c r="Q398"/>
  <c r="V398"/>
  <c r="G399"/>
  <c r="I399"/>
  <c r="K399"/>
  <c r="M399"/>
  <c r="O399"/>
  <c r="Q399"/>
  <c r="V399"/>
  <c r="G400"/>
  <c r="I400"/>
  <c r="K400"/>
  <c r="M400"/>
  <c r="O400"/>
  <c r="Q400"/>
  <c r="V400"/>
  <c r="G401"/>
  <c r="M401" s="1"/>
  <c r="I401"/>
  <c r="K401"/>
  <c r="O401"/>
  <c r="Q401"/>
  <c r="V401"/>
  <c r="G402"/>
  <c r="M402" s="1"/>
  <c r="I402"/>
  <c r="K402"/>
  <c r="O402"/>
  <c r="Q402"/>
  <c r="V402"/>
  <c r="G403"/>
  <c r="I403"/>
  <c r="K403"/>
  <c r="M403"/>
  <c r="O403"/>
  <c r="Q403"/>
  <c r="V403"/>
  <c r="G404"/>
  <c r="I404"/>
  <c r="K404"/>
  <c r="M404"/>
  <c r="O404"/>
  <c r="Q404"/>
  <c r="V404"/>
  <c r="G405"/>
  <c r="O405"/>
  <c r="G406"/>
  <c r="M406" s="1"/>
  <c r="M405" s="1"/>
  <c r="I406"/>
  <c r="I405" s="1"/>
  <c r="K406"/>
  <c r="K405" s="1"/>
  <c r="O406"/>
  <c r="Q406"/>
  <c r="Q405" s="1"/>
  <c r="V406"/>
  <c r="V405" s="1"/>
  <c r="K407"/>
  <c r="V407"/>
  <c r="G408"/>
  <c r="G407" s="1"/>
  <c r="I408"/>
  <c r="I407" s="1"/>
  <c r="K408"/>
  <c r="M408"/>
  <c r="M407" s="1"/>
  <c r="O408"/>
  <c r="O407" s="1"/>
  <c r="Q408"/>
  <c r="Q407" s="1"/>
  <c r="V408"/>
  <c r="G410"/>
  <c r="I410"/>
  <c r="I409" s="1"/>
  <c r="K410"/>
  <c r="K409" s="1"/>
  <c r="M410"/>
  <c r="O410"/>
  <c r="Q410"/>
  <c r="Q409" s="1"/>
  <c r="V410"/>
  <c r="V409" s="1"/>
  <c r="G411"/>
  <c r="M411" s="1"/>
  <c r="I411"/>
  <c r="K411"/>
  <c r="O411"/>
  <c r="Q411"/>
  <c r="V411"/>
  <c r="G412"/>
  <c r="I412"/>
  <c r="K412"/>
  <c r="M412"/>
  <c r="O412"/>
  <c r="Q412"/>
  <c r="V412"/>
  <c r="G413"/>
  <c r="M413" s="1"/>
  <c r="I413"/>
  <c r="K413"/>
  <c r="O413"/>
  <c r="O409" s="1"/>
  <c r="Q413"/>
  <c r="V413"/>
  <c r="G414"/>
  <c r="I414"/>
  <c r="K414"/>
  <c r="M414"/>
  <c r="O414"/>
  <c r="Q414"/>
  <c r="V414"/>
  <c r="G416"/>
  <c r="I416"/>
  <c r="I415" s="1"/>
  <c r="K416"/>
  <c r="M416"/>
  <c r="O416"/>
  <c r="Q416"/>
  <c r="Q415" s="1"/>
  <c r="V416"/>
  <c r="G417"/>
  <c r="G415" s="1"/>
  <c r="I417"/>
  <c r="K417"/>
  <c r="O417"/>
  <c r="O415" s="1"/>
  <c r="Q417"/>
  <c r="V417"/>
  <c r="G418"/>
  <c r="I418"/>
  <c r="K418"/>
  <c r="M418"/>
  <c r="O418"/>
  <c r="Q418"/>
  <c r="V418"/>
  <c r="G419"/>
  <c r="M419" s="1"/>
  <c r="I419"/>
  <c r="K419"/>
  <c r="K415" s="1"/>
  <c r="O419"/>
  <c r="Q419"/>
  <c r="V419"/>
  <c r="V415" s="1"/>
  <c r="G420"/>
  <c r="I420"/>
  <c r="K420"/>
  <c r="M420"/>
  <c r="O420"/>
  <c r="Q420"/>
  <c r="V420"/>
  <c r="G421"/>
  <c r="M421" s="1"/>
  <c r="I421"/>
  <c r="K421"/>
  <c r="O421"/>
  <c r="Q421"/>
  <c r="V421"/>
  <c r="G422"/>
  <c r="I422"/>
  <c r="K422"/>
  <c r="M422"/>
  <c r="O422"/>
  <c r="Q422"/>
  <c r="V422"/>
  <c r="G423"/>
  <c r="M423" s="1"/>
  <c r="I423"/>
  <c r="K423"/>
  <c r="O423"/>
  <c r="Q423"/>
  <c r="V423"/>
  <c r="G424"/>
  <c r="I424"/>
  <c r="K424"/>
  <c r="M424"/>
  <c r="O424"/>
  <c r="Q424"/>
  <c r="V424"/>
  <c r="G425"/>
  <c r="M425" s="1"/>
  <c r="I425"/>
  <c r="K425"/>
  <c r="O425"/>
  <c r="Q425"/>
  <c r="V425"/>
  <c r="G426"/>
  <c r="I426"/>
  <c r="K426"/>
  <c r="M426"/>
  <c r="O426"/>
  <c r="Q426"/>
  <c r="V426"/>
  <c r="G427"/>
  <c r="M427" s="1"/>
  <c r="I427"/>
  <c r="K427"/>
  <c r="O427"/>
  <c r="Q427"/>
  <c r="V427"/>
  <c r="G428"/>
  <c r="I428"/>
  <c r="K428"/>
  <c r="M428"/>
  <c r="O428"/>
  <c r="Q428"/>
  <c r="V428"/>
  <c r="G429"/>
  <c r="M429" s="1"/>
  <c r="I429"/>
  <c r="K429"/>
  <c r="O429"/>
  <c r="Q429"/>
  <c r="V429"/>
  <c r="G430"/>
  <c r="I430"/>
  <c r="K430"/>
  <c r="M430"/>
  <c r="O430"/>
  <c r="Q430"/>
  <c r="V430"/>
  <c r="G431"/>
  <c r="M431" s="1"/>
  <c r="I431"/>
  <c r="K431"/>
  <c r="O431"/>
  <c r="Q431"/>
  <c r="V431"/>
  <c r="G432"/>
  <c r="I432"/>
  <c r="K432"/>
  <c r="M432"/>
  <c r="O432"/>
  <c r="Q432"/>
  <c r="V432"/>
  <c r="G433"/>
  <c r="M433" s="1"/>
  <c r="I433"/>
  <c r="K433"/>
  <c r="O433"/>
  <c r="Q433"/>
  <c r="V433"/>
  <c r="G434"/>
  <c r="I434"/>
  <c r="K434"/>
  <c r="M434"/>
  <c r="O434"/>
  <c r="Q434"/>
  <c r="V434"/>
  <c r="G436"/>
  <c r="I436"/>
  <c r="I435" s="1"/>
  <c r="K436"/>
  <c r="M436"/>
  <c r="O436"/>
  <c r="Q436"/>
  <c r="Q435" s="1"/>
  <c r="V436"/>
  <c r="G437"/>
  <c r="G435" s="1"/>
  <c r="I437"/>
  <c r="K437"/>
  <c r="O437"/>
  <c r="O435" s="1"/>
  <c r="Q437"/>
  <c r="V437"/>
  <c r="G438"/>
  <c r="I438"/>
  <c r="K438"/>
  <c r="M438"/>
  <c r="O438"/>
  <c r="Q438"/>
  <c r="V438"/>
  <c r="G439"/>
  <c r="M439" s="1"/>
  <c r="I439"/>
  <c r="K439"/>
  <c r="K435" s="1"/>
  <c r="O439"/>
  <c r="Q439"/>
  <c r="V439"/>
  <c r="V435" s="1"/>
  <c r="G440"/>
  <c r="I440"/>
  <c r="K440"/>
  <c r="M440"/>
  <c r="O440"/>
  <c r="Q440"/>
  <c r="V440"/>
  <c r="G441"/>
  <c r="M441" s="1"/>
  <c r="I441"/>
  <c r="K441"/>
  <c r="O441"/>
  <c r="Q441"/>
  <c r="V441"/>
  <c r="G442"/>
  <c r="I442"/>
  <c r="K442"/>
  <c r="M442"/>
  <c r="O442"/>
  <c r="Q442"/>
  <c r="V442"/>
  <c r="G443"/>
  <c r="M443" s="1"/>
  <c r="I443"/>
  <c r="K443"/>
  <c r="O443"/>
  <c r="Q443"/>
  <c r="V443"/>
  <c r="G444"/>
  <c r="I444"/>
  <c r="K444"/>
  <c r="M444"/>
  <c r="O444"/>
  <c r="Q444"/>
  <c r="V444"/>
  <c r="G446"/>
  <c r="I446"/>
  <c r="I445" s="1"/>
  <c r="K446"/>
  <c r="M446"/>
  <c r="O446"/>
  <c r="Q446"/>
  <c r="Q445" s="1"/>
  <c r="V446"/>
  <c r="G447"/>
  <c r="M447" s="1"/>
  <c r="I447"/>
  <c r="K447"/>
  <c r="K445" s="1"/>
  <c r="O447"/>
  <c r="Q447"/>
  <c r="V447"/>
  <c r="V445" s="1"/>
  <c r="G448"/>
  <c r="I448"/>
  <c r="K448"/>
  <c r="M448"/>
  <c r="O448"/>
  <c r="Q448"/>
  <c r="V448"/>
  <c r="G449"/>
  <c r="M449" s="1"/>
  <c r="I449"/>
  <c r="K449"/>
  <c r="O449"/>
  <c r="O445" s="1"/>
  <c r="Q449"/>
  <c r="V449"/>
  <c r="G450"/>
  <c r="I450"/>
  <c r="K450"/>
  <c r="M450"/>
  <c r="O450"/>
  <c r="Q450"/>
  <c r="V450"/>
  <c r="G451"/>
  <c r="M451" s="1"/>
  <c r="I451"/>
  <c r="K451"/>
  <c r="O451"/>
  <c r="Q451"/>
  <c r="V451"/>
  <c r="G452"/>
  <c r="I452"/>
  <c r="K452"/>
  <c r="M452"/>
  <c r="O452"/>
  <c r="Q452"/>
  <c r="V452"/>
  <c r="G453"/>
  <c r="M453" s="1"/>
  <c r="I453"/>
  <c r="K453"/>
  <c r="O453"/>
  <c r="Q453"/>
  <c r="V453"/>
  <c r="G454"/>
  <c r="I454"/>
  <c r="K454"/>
  <c r="M454"/>
  <c r="O454"/>
  <c r="Q454"/>
  <c r="V454"/>
  <c r="G455"/>
  <c r="M455" s="1"/>
  <c r="I455"/>
  <c r="K455"/>
  <c r="O455"/>
  <c r="Q455"/>
  <c r="V455"/>
  <c r="G456"/>
  <c r="I456"/>
  <c r="K456"/>
  <c r="M456"/>
  <c r="O456"/>
  <c r="Q456"/>
  <c r="V456"/>
  <c r="G457"/>
  <c r="M457" s="1"/>
  <c r="I457"/>
  <c r="K457"/>
  <c r="O457"/>
  <c r="Q457"/>
  <c r="V457"/>
  <c r="G458"/>
  <c r="I458"/>
  <c r="K458"/>
  <c r="M458"/>
  <c r="O458"/>
  <c r="Q458"/>
  <c r="V458"/>
  <c r="G459"/>
  <c r="M459" s="1"/>
  <c r="I459"/>
  <c r="K459"/>
  <c r="O459"/>
  <c r="Q459"/>
  <c r="V459"/>
  <c r="G460"/>
  <c r="I460"/>
  <c r="K460"/>
  <c r="M460"/>
  <c r="O460"/>
  <c r="Q460"/>
  <c r="V460"/>
  <c r="G461"/>
  <c r="M461" s="1"/>
  <c r="I461"/>
  <c r="K461"/>
  <c r="O461"/>
  <c r="Q461"/>
  <c r="V461"/>
  <c r="G462"/>
  <c r="I462"/>
  <c r="K462"/>
  <c r="M462"/>
  <c r="O462"/>
  <c r="Q462"/>
  <c r="V462"/>
  <c r="G463"/>
  <c r="M463" s="1"/>
  <c r="I463"/>
  <c r="K463"/>
  <c r="O463"/>
  <c r="Q463"/>
  <c r="V463"/>
  <c r="G464"/>
  <c r="I464"/>
  <c r="K464"/>
  <c r="M464"/>
  <c r="O464"/>
  <c r="Q464"/>
  <c r="V464"/>
  <c r="G465"/>
  <c r="M465" s="1"/>
  <c r="I465"/>
  <c r="K465"/>
  <c r="O465"/>
  <c r="Q465"/>
  <c r="V465"/>
  <c r="G466"/>
  <c r="I466"/>
  <c r="K466"/>
  <c r="M466"/>
  <c r="O466"/>
  <c r="Q466"/>
  <c r="V466"/>
  <c r="G467"/>
  <c r="M467" s="1"/>
  <c r="I467"/>
  <c r="K467"/>
  <c r="O467"/>
  <c r="Q467"/>
  <c r="V467"/>
  <c r="G468"/>
  <c r="I468"/>
  <c r="K468"/>
  <c r="M468"/>
  <c r="O468"/>
  <c r="Q468"/>
  <c r="V468"/>
  <c r="G469"/>
  <c r="M469" s="1"/>
  <c r="I469"/>
  <c r="K469"/>
  <c r="O469"/>
  <c r="Q469"/>
  <c r="V469"/>
  <c r="G470"/>
  <c r="I470"/>
  <c r="K470"/>
  <c r="M470"/>
  <c r="O470"/>
  <c r="Q470"/>
  <c r="V470"/>
  <c r="G471"/>
  <c r="M471" s="1"/>
  <c r="I471"/>
  <c r="K471"/>
  <c r="O471"/>
  <c r="Q471"/>
  <c r="V471"/>
  <c r="G472"/>
  <c r="I472"/>
  <c r="K472"/>
  <c r="M472"/>
  <c r="O472"/>
  <c r="Q472"/>
  <c r="V472"/>
  <c r="G473"/>
  <c r="M473" s="1"/>
  <c r="I473"/>
  <c r="K473"/>
  <c r="O473"/>
  <c r="Q473"/>
  <c r="V473"/>
  <c r="G474"/>
  <c r="I474"/>
  <c r="K474"/>
  <c r="M474"/>
  <c r="O474"/>
  <c r="Q474"/>
  <c r="V474"/>
  <c r="G475"/>
  <c r="M475" s="1"/>
  <c r="I475"/>
  <c r="K475"/>
  <c r="O475"/>
  <c r="Q475"/>
  <c r="V475"/>
  <c r="G477"/>
  <c r="G476" s="1"/>
  <c r="I477"/>
  <c r="K477"/>
  <c r="O477"/>
  <c r="Q477"/>
  <c r="V477"/>
  <c r="G478"/>
  <c r="I478"/>
  <c r="K478"/>
  <c r="M478"/>
  <c r="O478"/>
  <c r="Q478"/>
  <c r="V478"/>
  <c r="G479"/>
  <c r="M479" s="1"/>
  <c r="I479"/>
  <c r="K479"/>
  <c r="O479"/>
  <c r="Q479"/>
  <c r="V479"/>
  <c r="G481"/>
  <c r="I481"/>
  <c r="K481"/>
  <c r="M481"/>
  <c r="O481"/>
  <c r="Q481"/>
  <c r="V481"/>
  <c r="G483"/>
  <c r="M483" s="1"/>
  <c r="I483"/>
  <c r="K483"/>
  <c r="O483"/>
  <c r="Q483"/>
  <c r="V483"/>
  <c r="G485"/>
  <c r="I485"/>
  <c r="K485"/>
  <c r="M485"/>
  <c r="O485"/>
  <c r="Q485"/>
  <c r="V485"/>
  <c r="G487"/>
  <c r="M487" s="1"/>
  <c r="I487"/>
  <c r="K487"/>
  <c r="O487"/>
  <c r="Q487"/>
  <c r="V487"/>
  <c r="G488"/>
  <c r="I488"/>
  <c r="K488"/>
  <c r="M488"/>
  <c r="O488"/>
  <c r="Q488"/>
  <c r="V488"/>
  <c r="G489"/>
  <c r="M489" s="1"/>
  <c r="I489"/>
  <c r="K489"/>
  <c r="O489"/>
  <c r="Q489"/>
  <c r="V489"/>
  <c r="G490"/>
  <c r="I490"/>
  <c r="K490"/>
  <c r="M490"/>
  <c r="O490"/>
  <c r="Q490"/>
  <c r="V490"/>
  <c r="G491"/>
  <c r="M491" s="1"/>
  <c r="I491"/>
  <c r="K491"/>
  <c r="O491"/>
  <c r="Q491"/>
  <c r="V491"/>
  <c r="G492"/>
  <c r="I492"/>
  <c r="K492"/>
  <c r="M492"/>
  <c r="O492"/>
  <c r="Q492"/>
  <c r="V492"/>
  <c r="G493"/>
  <c r="M493" s="1"/>
  <c r="I493"/>
  <c r="K493"/>
  <c r="O493"/>
  <c r="Q493"/>
  <c r="V493"/>
  <c r="G494"/>
  <c r="I494"/>
  <c r="K494"/>
  <c r="M494"/>
  <c r="O494"/>
  <c r="Q494"/>
  <c r="V494"/>
  <c r="G495"/>
  <c r="M495" s="1"/>
  <c r="I495"/>
  <c r="K495"/>
  <c r="O495"/>
  <c r="Q495"/>
  <c r="V495"/>
  <c r="G496"/>
  <c r="I496"/>
  <c r="K496"/>
  <c r="M496"/>
  <c r="O496"/>
  <c r="Q496"/>
  <c r="V496"/>
  <c r="G497"/>
  <c r="M497" s="1"/>
  <c r="I497"/>
  <c r="K497"/>
  <c r="O497"/>
  <c r="Q497"/>
  <c r="V497"/>
  <c r="G498"/>
  <c r="I498"/>
  <c r="K498"/>
  <c r="M498"/>
  <c r="O498"/>
  <c r="Q498"/>
  <c r="V498"/>
  <c r="G499"/>
  <c r="M499" s="1"/>
  <c r="I499"/>
  <c r="K499"/>
  <c r="O499"/>
  <c r="Q499"/>
  <c r="V499"/>
  <c r="G500"/>
  <c r="I500"/>
  <c r="K500"/>
  <c r="M500"/>
  <c r="O500"/>
  <c r="Q500"/>
  <c r="V500"/>
  <c r="G501"/>
  <c r="M501" s="1"/>
  <c r="I501"/>
  <c r="K501"/>
  <c r="O501"/>
  <c r="Q501"/>
  <c r="V501"/>
  <c r="G502"/>
  <c r="I502"/>
  <c r="K502"/>
  <c r="M502"/>
  <c r="O502"/>
  <c r="Q502"/>
  <c r="V502"/>
  <c r="G503"/>
  <c r="M503" s="1"/>
  <c r="I503"/>
  <c r="K503"/>
  <c r="O503"/>
  <c r="Q503"/>
  <c r="V503"/>
  <c r="G504"/>
  <c r="I504"/>
  <c r="K504"/>
  <c r="M504"/>
  <c r="O504"/>
  <c r="Q504"/>
  <c r="V504"/>
  <c r="G505"/>
  <c r="M505" s="1"/>
  <c r="I505"/>
  <c r="K505"/>
  <c r="O505"/>
  <c r="Q505"/>
  <c r="V505"/>
  <c r="G506"/>
  <c r="I506"/>
  <c r="K506"/>
  <c r="M506"/>
  <c r="O506"/>
  <c r="Q506"/>
  <c r="V506"/>
  <c r="G507"/>
  <c r="M507" s="1"/>
  <c r="I507"/>
  <c r="K507"/>
  <c r="O507"/>
  <c r="Q507"/>
  <c r="V507"/>
  <c r="G508"/>
  <c r="I508"/>
  <c r="K508"/>
  <c r="M508"/>
  <c r="O508"/>
  <c r="Q508"/>
  <c r="V508"/>
  <c r="G509"/>
  <c r="M509" s="1"/>
  <c r="I509"/>
  <c r="K509"/>
  <c r="O509"/>
  <c r="Q509"/>
  <c r="V509"/>
  <c r="G510"/>
  <c r="I510"/>
  <c r="K510"/>
  <c r="M510"/>
  <c r="O510"/>
  <c r="Q510"/>
  <c r="V510"/>
  <c r="G511"/>
  <c r="M511" s="1"/>
  <c r="I511"/>
  <c r="K511"/>
  <c r="O511"/>
  <c r="Q511"/>
  <c r="V511"/>
  <c r="G512"/>
  <c r="I512"/>
  <c r="K512"/>
  <c r="M512"/>
  <c r="O512"/>
  <c r="Q512"/>
  <c r="V512"/>
  <c r="G513"/>
  <c r="M513" s="1"/>
  <c r="I513"/>
  <c r="K513"/>
  <c r="O513"/>
  <c r="Q513"/>
  <c r="V513"/>
  <c r="G514"/>
  <c r="I514"/>
  <c r="K514"/>
  <c r="M514"/>
  <c r="O514"/>
  <c r="Q514"/>
  <c r="V514"/>
  <c r="G515"/>
  <c r="M515" s="1"/>
  <c r="I515"/>
  <c r="K515"/>
  <c r="O515"/>
  <c r="Q515"/>
  <c r="V515"/>
  <c r="G516"/>
  <c r="I516"/>
  <c r="K516"/>
  <c r="M516"/>
  <c r="O516"/>
  <c r="Q516"/>
  <c r="V516"/>
  <c r="G517"/>
  <c r="M517" s="1"/>
  <c r="I517"/>
  <c r="K517"/>
  <c r="O517"/>
  <c r="Q517"/>
  <c r="V517"/>
  <c r="G518"/>
  <c r="I518"/>
  <c r="K518"/>
  <c r="M518"/>
  <c r="O518"/>
  <c r="Q518"/>
  <c r="V518"/>
  <c r="G519"/>
  <c r="M519" s="1"/>
  <c r="I519"/>
  <c r="K519"/>
  <c r="O519"/>
  <c r="Q519"/>
  <c r="V519"/>
  <c r="G520"/>
  <c r="I520"/>
  <c r="K520"/>
  <c r="M520"/>
  <c r="O520"/>
  <c r="Q520"/>
  <c r="V520"/>
  <c r="G521"/>
  <c r="M521" s="1"/>
  <c r="I521"/>
  <c r="K521"/>
  <c r="O521"/>
  <c r="Q521"/>
  <c r="V521"/>
  <c r="G522"/>
  <c r="I522"/>
  <c r="K522"/>
  <c r="M522"/>
  <c r="O522"/>
  <c r="Q522"/>
  <c r="V522"/>
  <c r="G523"/>
  <c r="M523" s="1"/>
  <c r="I523"/>
  <c r="K523"/>
  <c r="O523"/>
  <c r="Q523"/>
  <c r="V523"/>
  <c r="G524"/>
  <c r="I524"/>
  <c r="K524"/>
  <c r="M524"/>
  <c r="O524"/>
  <c r="Q524"/>
  <c r="V524"/>
  <c r="G525"/>
  <c r="M525" s="1"/>
  <c r="I525"/>
  <c r="K525"/>
  <c r="O525"/>
  <c r="Q525"/>
  <c r="V525"/>
  <c r="G526"/>
  <c r="I526"/>
  <c r="K526"/>
  <c r="M526"/>
  <c r="O526"/>
  <c r="Q526"/>
  <c r="V526"/>
  <c r="G527"/>
  <c r="M527" s="1"/>
  <c r="I527"/>
  <c r="K527"/>
  <c r="O527"/>
  <c r="Q527"/>
  <c r="V527"/>
  <c r="G528"/>
  <c r="I528"/>
  <c r="K528"/>
  <c r="M528"/>
  <c r="O528"/>
  <c r="Q528"/>
  <c r="V528"/>
  <c r="G529"/>
  <c r="M529" s="1"/>
  <c r="I529"/>
  <c r="K529"/>
  <c r="O529"/>
  <c r="Q529"/>
  <c r="V529"/>
  <c r="G530"/>
  <c r="I530"/>
  <c r="K530"/>
  <c r="M530"/>
  <c r="O530"/>
  <c r="Q530"/>
  <c r="V530"/>
  <c r="G531"/>
  <c r="M531" s="1"/>
  <c r="I531"/>
  <c r="K531"/>
  <c r="O531"/>
  <c r="Q531"/>
  <c r="V531"/>
  <c r="G533"/>
  <c r="I533"/>
  <c r="K533"/>
  <c r="M533"/>
  <c r="O533"/>
  <c r="Q533"/>
  <c r="V533"/>
  <c r="G534"/>
  <c r="M534" s="1"/>
  <c r="I534"/>
  <c r="K534"/>
  <c r="O534"/>
  <c r="Q534"/>
  <c r="V534"/>
  <c r="G535"/>
  <c r="I535"/>
  <c r="K535"/>
  <c r="M535"/>
  <c r="O535"/>
  <c r="Q535"/>
  <c r="V535"/>
  <c r="G536"/>
  <c r="M536" s="1"/>
  <c r="I536"/>
  <c r="K536"/>
  <c r="O536"/>
  <c r="Q536"/>
  <c r="V536"/>
  <c r="G537"/>
  <c r="I537"/>
  <c r="K537"/>
  <c r="M537"/>
  <c r="O537"/>
  <c r="Q537"/>
  <c r="V537"/>
  <c r="G538"/>
  <c r="M538" s="1"/>
  <c r="I538"/>
  <c r="K538"/>
  <c r="O538"/>
  <c r="Q538"/>
  <c r="V538"/>
  <c r="G539"/>
  <c r="I539"/>
  <c r="K539"/>
  <c r="M539"/>
  <c r="O539"/>
  <c r="Q539"/>
  <c r="V539"/>
  <c r="G540"/>
  <c r="M540" s="1"/>
  <c r="I540"/>
  <c r="K540"/>
  <c r="O540"/>
  <c r="Q540"/>
  <c r="V540"/>
  <c r="G541"/>
  <c r="I541"/>
  <c r="K541"/>
  <c r="M541"/>
  <c r="O541"/>
  <c r="Q541"/>
  <c r="V541"/>
  <c r="G542"/>
  <c r="M542" s="1"/>
  <c r="I542"/>
  <c r="K542"/>
  <c r="O542"/>
  <c r="Q542"/>
  <c r="V542"/>
  <c r="G543"/>
  <c r="I543"/>
  <c r="K543"/>
  <c r="M543"/>
  <c r="O543"/>
  <c r="Q543"/>
  <c r="V543"/>
  <c r="G544"/>
  <c r="M544" s="1"/>
  <c r="I544"/>
  <c r="K544"/>
  <c r="O544"/>
  <c r="Q544"/>
  <c r="V544"/>
  <c r="G545"/>
  <c r="I545"/>
  <c r="K545"/>
  <c r="M545"/>
  <c r="O545"/>
  <c r="Q545"/>
  <c r="V545"/>
  <c r="G546"/>
  <c r="M546" s="1"/>
  <c r="I546"/>
  <c r="K546"/>
  <c r="O546"/>
  <c r="Q546"/>
  <c r="V546"/>
  <c r="G547"/>
  <c r="I547"/>
  <c r="K547"/>
  <c r="M547"/>
  <c r="O547"/>
  <c r="Q547"/>
  <c r="V547"/>
  <c r="G548"/>
  <c r="M548" s="1"/>
  <c r="I548"/>
  <c r="K548"/>
  <c r="O548"/>
  <c r="Q548"/>
  <c r="V548"/>
  <c r="G549"/>
  <c r="I549"/>
  <c r="K549"/>
  <c r="M549"/>
  <c r="O549"/>
  <c r="Q549"/>
  <c r="V549"/>
  <c r="G550"/>
  <c r="M550" s="1"/>
  <c r="I550"/>
  <c r="K550"/>
  <c r="O550"/>
  <c r="Q550"/>
  <c r="V550"/>
  <c r="G551"/>
  <c r="I551"/>
  <c r="K551"/>
  <c r="M551"/>
  <c r="O551"/>
  <c r="Q551"/>
  <c r="V551"/>
  <c r="G552"/>
  <c r="M552" s="1"/>
  <c r="I552"/>
  <c r="K552"/>
  <c r="O552"/>
  <c r="Q552"/>
  <c r="V552"/>
  <c r="G553"/>
  <c r="I553"/>
  <c r="K553"/>
  <c r="M553"/>
  <c r="O553"/>
  <c r="Q553"/>
  <c r="V553"/>
  <c r="G554"/>
  <c r="M554" s="1"/>
  <c r="I554"/>
  <c r="K554"/>
  <c r="O554"/>
  <c r="Q554"/>
  <c r="V554"/>
  <c r="G555"/>
  <c r="I555"/>
  <c r="K555"/>
  <c r="M555"/>
  <c r="O555"/>
  <c r="Q555"/>
  <c r="V555"/>
  <c r="G556"/>
  <c r="M556" s="1"/>
  <c r="I556"/>
  <c r="K556"/>
  <c r="O556"/>
  <c r="Q556"/>
  <c r="V556"/>
  <c r="G557"/>
  <c r="I557"/>
  <c r="K557"/>
  <c r="M557"/>
  <c r="O557"/>
  <c r="Q557"/>
  <c r="V557"/>
  <c r="G558"/>
  <c r="M558" s="1"/>
  <c r="I558"/>
  <c r="K558"/>
  <c r="O558"/>
  <c r="Q558"/>
  <c r="V558"/>
  <c r="G559"/>
  <c r="I559"/>
  <c r="K559"/>
  <c r="M559"/>
  <c r="O559"/>
  <c r="Q559"/>
  <c r="V559"/>
  <c r="G560"/>
  <c r="M560" s="1"/>
  <c r="I560"/>
  <c r="K560"/>
  <c r="O560"/>
  <c r="Q560"/>
  <c r="V560"/>
  <c r="G561"/>
  <c r="I561"/>
  <c r="K561"/>
  <c r="M561"/>
  <c r="O561"/>
  <c r="Q561"/>
  <c r="V561"/>
  <c r="G562"/>
  <c r="M562" s="1"/>
  <c r="I562"/>
  <c r="K562"/>
  <c r="O562"/>
  <c r="Q562"/>
  <c r="V562"/>
  <c r="G563"/>
  <c r="I563"/>
  <c r="K563"/>
  <c r="M563"/>
  <c r="O563"/>
  <c r="Q563"/>
  <c r="V563"/>
  <c r="G564"/>
  <c r="M564" s="1"/>
  <c r="I564"/>
  <c r="K564"/>
  <c r="O564"/>
  <c r="Q564"/>
  <c r="V564"/>
  <c r="G565"/>
  <c r="I565"/>
  <c r="K565"/>
  <c r="M565"/>
  <c r="O565"/>
  <c r="Q565"/>
  <c r="V565"/>
  <c r="G566"/>
  <c r="M566" s="1"/>
  <c r="I566"/>
  <c r="K566"/>
  <c r="O566"/>
  <c r="Q566"/>
  <c r="V566"/>
  <c r="G567"/>
  <c r="I567"/>
  <c r="K567"/>
  <c r="M567"/>
  <c r="O567"/>
  <c r="Q567"/>
  <c r="V567"/>
  <c r="G568"/>
  <c r="M568" s="1"/>
  <c r="I568"/>
  <c r="K568"/>
  <c r="O568"/>
  <c r="Q568"/>
  <c r="V568"/>
  <c r="G569"/>
  <c r="I569"/>
  <c r="K569"/>
  <c r="M569"/>
  <c r="O569"/>
  <c r="Q569"/>
  <c r="V569"/>
  <c r="G570"/>
  <c r="M570" s="1"/>
  <c r="I570"/>
  <c r="K570"/>
  <c r="O570"/>
  <c r="Q570"/>
  <c r="V570"/>
  <c r="G571"/>
  <c r="I571"/>
  <c r="K571"/>
  <c r="M571"/>
  <c r="O571"/>
  <c r="Q571"/>
  <c r="V571"/>
  <c r="G572"/>
  <c r="M572" s="1"/>
  <c r="I572"/>
  <c r="K572"/>
  <c r="O572"/>
  <c r="Q572"/>
  <c r="V572"/>
  <c r="G573"/>
  <c r="I573"/>
  <c r="K573"/>
  <c r="M573"/>
  <c r="O573"/>
  <c r="Q573"/>
  <c r="V573"/>
  <c r="G574"/>
  <c r="M574" s="1"/>
  <c r="I574"/>
  <c r="K574"/>
  <c r="O574"/>
  <c r="Q574"/>
  <c r="V574"/>
  <c r="G575"/>
  <c r="I575"/>
  <c r="K575"/>
  <c r="M575"/>
  <c r="O575"/>
  <c r="Q575"/>
  <c r="V575"/>
  <c r="G576"/>
  <c r="M576" s="1"/>
  <c r="I576"/>
  <c r="K576"/>
  <c r="O576"/>
  <c r="Q576"/>
  <c r="V576"/>
  <c r="G577"/>
  <c r="I577"/>
  <c r="K577"/>
  <c r="M577"/>
  <c r="O577"/>
  <c r="Q577"/>
  <c r="V577"/>
  <c r="G578"/>
  <c r="M578" s="1"/>
  <c r="I578"/>
  <c r="K578"/>
  <c r="O578"/>
  <c r="Q578"/>
  <c r="V578"/>
  <c r="G579"/>
  <c r="I579"/>
  <c r="K579"/>
  <c r="M579"/>
  <c r="O579"/>
  <c r="Q579"/>
  <c r="V579"/>
  <c r="G580"/>
  <c r="M580" s="1"/>
  <c r="I580"/>
  <c r="K580"/>
  <c r="O580"/>
  <c r="Q580"/>
  <c r="V580"/>
  <c r="G581"/>
  <c r="I581"/>
  <c r="K581"/>
  <c r="M581"/>
  <c r="O581"/>
  <c r="Q581"/>
  <c r="V581"/>
  <c r="G582"/>
  <c r="M582" s="1"/>
  <c r="I582"/>
  <c r="K582"/>
  <c r="O582"/>
  <c r="Q582"/>
  <c r="V582"/>
  <c r="G583"/>
  <c r="I583"/>
  <c r="K583"/>
  <c r="M583"/>
  <c r="O583"/>
  <c r="Q583"/>
  <c r="V583"/>
  <c r="G584"/>
  <c r="M584" s="1"/>
  <c r="I584"/>
  <c r="K584"/>
  <c r="O584"/>
  <c r="Q584"/>
  <c r="V584"/>
  <c r="G585"/>
  <c r="I585"/>
  <c r="K585"/>
  <c r="M585"/>
  <c r="O585"/>
  <c r="Q585"/>
  <c r="V585"/>
  <c r="G586"/>
  <c r="M586" s="1"/>
  <c r="I586"/>
  <c r="K586"/>
  <c r="O586"/>
  <c r="Q586"/>
  <c r="V586"/>
  <c r="G587"/>
  <c r="I587"/>
  <c r="K587"/>
  <c r="M587"/>
  <c r="O587"/>
  <c r="Q587"/>
  <c r="V587"/>
  <c r="G588"/>
  <c r="M588" s="1"/>
  <c r="I588"/>
  <c r="K588"/>
  <c r="O588"/>
  <c r="Q588"/>
  <c r="V588"/>
  <c r="G589"/>
  <c r="I589"/>
  <c r="K589"/>
  <c r="M589"/>
  <c r="O589"/>
  <c r="Q589"/>
  <c r="V589"/>
  <c r="G590"/>
  <c r="M590" s="1"/>
  <c r="I590"/>
  <c r="K590"/>
  <c r="O590"/>
  <c r="Q590"/>
  <c r="V590"/>
  <c r="G591"/>
  <c r="I591"/>
  <c r="K591"/>
  <c r="M591"/>
  <c r="O591"/>
  <c r="Q591"/>
  <c r="V591"/>
  <c r="G592"/>
  <c r="M592" s="1"/>
  <c r="I592"/>
  <c r="K592"/>
  <c r="O592"/>
  <c r="Q592"/>
  <c r="V592"/>
  <c r="G593"/>
  <c r="I593"/>
  <c r="K593"/>
  <c r="M593"/>
  <c r="O593"/>
  <c r="Q593"/>
  <c r="V593"/>
  <c r="G594"/>
  <c r="M594" s="1"/>
  <c r="I594"/>
  <c r="K594"/>
  <c r="O594"/>
  <c r="Q594"/>
  <c r="V594"/>
  <c r="G595"/>
  <c r="I595"/>
  <c r="K595"/>
  <c r="M595"/>
  <c r="O595"/>
  <c r="Q595"/>
  <c r="V595"/>
  <c r="G596"/>
  <c r="M596" s="1"/>
  <c r="I596"/>
  <c r="K596"/>
  <c r="O596"/>
  <c r="Q596"/>
  <c r="V596"/>
  <c r="G597"/>
  <c r="I597"/>
  <c r="K597"/>
  <c r="M597"/>
  <c r="O597"/>
  <c r="Q597"/>
  <c r="V597"/>
  <c r="G598"/>
  <c r="M598" s="1"/>
  <c r="I598"/>
  <c r="K598"/>
  <c r="O598"/>
  <c r="Q598"/>
  <c r="V598"/>
  <c r="G599"/>
  <c r="I599"/>
  <c r="K599"/>
  <c r="M599"/>
  <c r="O599"/>
  <c r="Q599"/>
  <c r="V599"/>
  <c r="G600"/>
  <c r="M600" s="1"/>
  <c r="I600"/>
  <c r="K600"/>
  <c r="O600"/>
  <c r="Q600"/>
  <c r="V600"/>
  <c r="G601"/>
  <c r="I601"/>
  <c r="K601"/>
  <c r="M601"/>
  <c r="O601"/>
  <c r="Q601"/>
  <c r="V601"/>
  <c r="G602"/>
  <c r="M602" s="1"/>
  <c r="I602"/>
  <c r="K602"/>
  <c r="O602"/>
  <c r="Q602"/>
  <c r="V602"/>
  <c r="G603"/>
  <c r="I603"/>
  <c r="K603"/>
  <c r="M603"/>
  <c r="O603"/>
  <c r="Q603"/>
  <c r="V603"/>
  <c r="G604"/>
  <c r="M604" s="1"/>
  <c r="I604"/>
  <c r="K604"/>
  <c r="O604"/>
  <c r="Q604"/>
  <c r="V604"/>
  <c r="G605"/>
  <c r="I605"/>
  <c r="K605"/>
  <c r="M605"/>
  <c r="O605"/>
  <c r="Q605"/>
  <c r="V605"/>
  <c r="G606"/>
  <c r="M606" s="1"/>
  <c r="I606"/>
  <c r="K606"/>
  <c r="O606"/>
  <c r="Q606"/>
  <c r="V606"/>
  <c r="G607"/>
  <c r="I607"/>
  <c r="K607"/>
  <c r="M607"/>
  <c r="O607"/>
  <c r="Q607"/>
  <c r="V607"/>
  <c r="G608"/>
  <c r="M608" s="1"/>
  <c r="I608"/>
  <c r="K608"/>
  <c r="O608"/>
  <c r="Q608"/>
  <c r="V608"/>
  <c r="G609"/>
  <c r="I609"/>
  <c r="K609"/>
  <c r="M609"/>
  <c r="O609"/>
  <c r="Q609"/>
  <c r="V609"/>
  <c r="G610"/>
  <c r="M610" s="1"/>
  <c r="I610"/>
  <c r="K610"/>
  <c r="O610"/>
  <c r="Q610"/>
  <c r="V610"/>
  <c r="G611"/>
  <c r="I611"/>
  <c r="K611"/>
  <c r="M611"/>
  <c r="O611"/>
  <c r="Q611"/>
  <c r="V611"/>
  <c r="G612"/>
  <c r="M612" s="1"/>
  <c r="I612"/>
  <c r="K612"/>
  <c r="O612"/>
  <c r="Q612"/>
  <c r="V612"/>
  <c r="G613"/>
  <c r="I613"/>
  <c r="K613"/>
  <c r="M613"/>
  <c r="O613"/>
  <c r="Q613"/>
  <c r="V613"/>
  <c r="G614"/>
  <c r="M614" s="1"/>
  <c r="I614"/>
  <c r="K614"/>
  <c r="O614"/>
  <c r="Q614"/>
  <c r="V614"/>
  <c r="G615"/>
  <c r="I615"/>
  <c r="K615"/>
  <c r="M615"/>
  <c r="O615"/>
  <c r="Q615"/>
  <c r="V615"/>
  <c r="G616"/>
  <c r="M616" s="1"/>
  <c r="I616"/>
  <c r="K616"/>
  <c r="O616"/>
  <c r="Q616"/>
  <c r="V616"/>
  <c r="G617"/>
  <c r="I617"/>
  <c r="K617"/>
  <c r="M617"/>
  <c r="O617"/>
  <c r="Q617"/>
  <c r="V617"/>
  <c r="G618"/>
  <c r="M618" s="1"/>
  <c r="I618"/>
  <c r="K618"/>
  <c r="O618"/>
  <c r="Q618"/>
  <c r="V618"/>
  <c r="G619"/>
  <c r="I619"/>
  <c r="K619"/>
  <c r="M619"/>
  <c r="O619"/>
  <c r="Q619"/>
  <c r="V619"/>
  <c r="V620"/>
  <c r="G621"/>
  <c r="I621"/>
  <c r="I620" s="1"/>
  <c r="K621"/>
  <c r="M621"/>
  <c r="O621"/>
  <c r="Q621"/>
  <c r="Q620" s="1"/>
  <c r="V621"/>
  <c r="G622"/>
  <c r="M622" s="1"/>
  <c r="I622"/>
  <c r="K622"/>
  <c r="K620" s="1"/>
  <c r="O622"/>
  <c r="O620" s="1"/>
  <c r="Q622"/>
  <c r="V622"/>
  <c r="G625"/>
  <c r="I625"/>
  <c r="K625"/>
  <c r="O625"/>
  <c r="Q625"/>
  <c r="V625"/>
  <c r="G626"/>
  <c r="I626"/>
  <c r="I624" s="1"/>
  <c r="K626"/>
  <c r="M626"/>
  <c r="O626"/>
  <c r="Q626"/>
  <c r="Q624" s="1"/>
  <c r="V626"/>
  <c r="G627"/>
  <c r="M627" s="1"/>
  <c r="I627"/>
  <c r="K627"/>
  <c r="O627"/>
  <c r="Q627"/>
  <c r="V627"/>
  <c r="G628"/>
  <c r="I628"/>
  <c r="K628"/>
  <c r="M628"/>
  <c r="O628"/>
  <c r="Q628"/>
  <c r="V628"/>
  <c r="G629"/>
  <c r="M629" s="1"/>
  <c r="I629"/>
  <c r="K629"/>
  <c r="O629"/>
  <c r="Q629"/>
  <c r="V629"/>
  <c r="G630"/>
  <c r="I630"/>
  <c r="K630"/>
  <c r="M630"/>
  <c r="O630"/>
  <c r="Q630"/>
  <c r="V630"/>
  <c r="G631"/>
  <c r="M631" s="1"/>
  <c r="I631"/>
  <c r="K631"/>
  <c r="O631"/>
  <c r="Q631"/>
  <c r="V631"/>
  <c r="G632"/>
  <c r="I632"/>
  <c r="K632"/>
  <c r="M632"/>
  <c r="O632"/>
  <c r="Q632"/>
  <c r="V632"/>
  <c r="G633"/>
  <c r="M633" s="1"/>
  <c r="I633"/>
  <c r="K633"/>
  <c r="O633"/>
  <c r="Q633"/>
  <c r="V633"/>
  <c r="G634"/>
  <c r="I634"/>
  <c r="K634"/>
  <c r="M634"/>
  <c r="O634"/>
  <c r="Q634"/>
  <c r="V634"/>
  <c r="G635"/>
  <c r="M635" s="1"/>
  <c r="I635"/>
  <c r="K635"/>
  <c r="O635"/>
  <c r="Q635"/>
  <c r="V635"/>
  <c r="G636"/>
  <c r="M636" s="1"/>
  <c r="I636"/>
  <c r="K636"/>
  <c r="O636"/>
  <c r="Q636"/>
  <c r="V636"/>
  <c r="G637"/>
  <c r="M637" s="1"/>
  <c r="I637"/>
  <c r="K637"/>
  <c r="O637"/>
  <c r="Q637"/>
  <c r="V637"/>
  <c r="G639"/>
  <c r="M639" s="1"/>
  <c r="M638" s="1"/>
  <c r="I639"/>
  <c r="I638" s="1"/>
  <c r="K639"/>
  <c r="O639"/>
  <c r="O638" s="1"/>
  <c r="Q639"/>
  <c r="Q638" s="1"/>
  <c r="V639"/>
  <c r="G640"/>
  <c r="M640" s="1"/>
  <c r="I640"/>
  <c r="K640"/>
  <c r="K638" s="1"/>
  <c r="O640"/>
  <c r="Q640"/>
  <c r="V640"/>
  <c r="V638" s="1"/>
  <c r="G641"/>
  <c r="I641"/>
  <c r="K641"/>
  <c r="M641"/>
  <c r="O641"/>
  <c r="Q641"/>
  <c r="V641"/>
  <c r="G644"/>
  <c r="M644" s="1"/>
  <c r="M643" s="1"/>
  <c r="I644"/>
  <c r="I643" s="1"/>
  <c r="K644"/>
  <c r="O644"/>
  <c r="O643" s="1"/>
  <c r="Q644"/>
  <c r="Q643" s="1"/>
  <c r="V644"/>
  <c r="G645"/>
  <c r="M645" s="1"/>
  <c r="I645"/>
  <c r="K645"/>
  <c r="K643" s="1"/>
  <c r="O645"/>
  <c r="Q645"/>
  <c r="V645"/>
  <c r="V643" s="1"/>
  <c r="G648"/>
  <c r="G647" s="1"/>
  <c r="I648"/>
  <c r="K648"/>
  <c r="M648"/>
  <c r="O648"/>
  <c r="O647" s="1"/>
  <c r="Q648"/>
  <c r="V648"/>
  <c r="G649"/>
  <c r="M649" s="1"/>
  <c r="I649"/>
  <c r="I647" s="1"/>
  <c r="K649"/>
  <c r="O649"/>
  <c r="Q649"/>
  <c r="Q647" s="1"/>
  <c r="V649"/>
  <c r="G650"/>
  <c r="M650" s="1"/>
  <c r="I650"/>
  <c r="K650"/>
  <c r="O650"/>
  <c r="Q650"/>
  <c r="V650"/>
  <c r="G651"/>
  <c r="I651"/>
  <c r="K651"/>
  <c r="K647" s="1"/>
  <c r="M651"/>
  <c r="O651"/>
  <c r="Q651"/>
  <c r="V651"/>
  <c r="V647" s="1"/>
  <c r="G652"/>
  <c r="I652"/>
  <c r="K652"/>
  <c r="M652"/>
  <c r="O652"/>
  <c r="Q652"/>
  <c r="V652"/>
  <c r="G653"/>
  <c r="M653" s="1"/>
  <c r="I653"/>
  <c r="K653"/>
  <c r="O653"/>
  <c r="Q653"/>
  <c r="V653"/>
  <c r="G654"/>
  <c r="M654" s="1"/>
  <c r="I654"/>
  <c r="K654"/>
  <c r="O654"/>
  <c r="Q654"/>
  <c r="V654"/>
  <c r="G655"/>
  <c r="I655"/>
  <c r="K655"/>
  <c r="M655"/>
  <c r="O655"/>
  <c r="Q655"/>
  <c r="V655"/>
  <c r="G656"/>
  <c r="I656"/>
  <c r="K656"/>
  <c r="M656"/>
  <c r="O656"/>
  <c r="Q656"/>
  <c r="V656"/>
  <c r="G657"/>
  <c r="M657" s="1"/>
  <c r="I657"/>
  <c r="K657"/>
  <c r="O657"/>
  <c r="Q657"/>
  <c r="V657"/>
  <c r="G658"/>
  <c r="M658" s="1"/>
  <c r="I658"/>
  <c r="K658"/>
  <c r="O658"/>
  <c r="Q658"/>
  <c r="V658"/>
  <c r="G659"/>
  <c r="I659"/>
  <c r="K659"/>
  <c r="M659"/>
  <c r="O659"/>
  <c r="Q659"/>
  <c r="V659"/>
  <c r="G660"/>
  <c r="I660"/>
  <c r="K660"/>
  <c r="M660"/>
  <c r="O660"/>
  <c r="Q660"/>
  <c r="V660"/>
  <c r="G661"/>
  <c r="M661" s="1"/>
  <c r="I661"/>
  <c r="K661"/>
  <c r="O661"/>
  <c r="Q661"/>
  <c r="V661"/>
  <c r="G662"/>
  <c r="M662" s="1"/>
  <c r="I662"/>
  <c r="K662"/>
  <c r="O662"/>
  <c r="Q662"/>
  <c r="V662"/>
  <c r="G663"/>
  <c r="I663"/>
  <c r="K663"/>
  <c r="M663"/>
  <c r="O663"/>
  <c r="Q663"/>
  <c r="V663"/>
  <c r="G664"/>
  <c r="I664"/>
  <c r="K664"/>
  <c r="M664"/>
  <c r="O664"/>
  <c r="Q664"/>
  <c r="V664"/>
  <c r="G665"/>
  <c r="M665" s="1"/>
  <c r="I665"/>
  <c r="K665"/>
  <c r="O665"/>
  <c r="Q665"/>
  <c r="V665"/>
  <c r="G666"/>
  <c r="M666" s="1"/>
  <c r="I666"/>
  <c r="K666"/>
  <c r="O666"/>
  <c r="Q666"/>
  <c r="V666"/>
  <c r="G667"/>
  <c r="I667"/>
  <c r="K667"/>
  <c r="M667"/>
  <c r="O667"/>
  <c r="Q667"/>
  <c r="V667"/>
  <c r="G668"/>
  <c r="I668"/>
  <c r="K668"/>
  <c r="M668"/>
  <c r="O668"/>
  <c r="Q668"/>
  <c r="V668"/>
  <c r="G669"/>
  <c r="M669" s="1"/>
  <c r="I669"/>
  <c r="K669"/>
  <c r="O669"/>
  <c r="Q669"/>
  <c r="V669"/>
  <c r="G670"/>
  <c r="M670" s="1"/>
  <c r="I670"/>
  <c r="K670"/>
  <c r="O670"/>
  <c r="Q670"/>
  <c r="V670"/>
  <c r="G673"/>
  <c r="G672" s="1"/>
  <c r="I673"/>
  <c r="K673"/>
  <c r="M673"/>
  <c r="O673"/>
  <c r="O672" s="1"/>
  <c r="Q673"/>
  <c r="V673"/>
  <c r="G674"/>
  <c r="M674" s="1"/>
  <c r="I674"/>
  <c r="I672" s="1"/>
  <c r="K674"/>
  <c r="O674"/>
  <c r="Q674"/>
  <c r="Q672" s="1"/>
  <c r="V674"/>
  <c r="G675"/>
  <c r="M675" s="1"/>
  <c r="I675"/>
  <c r="K675"/>
  <c r="O675"/>
  <c r="Q675"/>
  <c r="V675"/>
  <c r="G676"/>
  <c r="I676"/>
  <c r="K676"/>
  <c r="K672" s="1"/>
  <c r="M676"/>
  <c r="O676"/>
  <c r="Q676"/>
  <c r="V676"/>
  <c r="V672" s="1"/>
  <c r="G677"/>
  <c r="I677"/>
  <c r="K677"/>
  <c r="M677"/>
  <c r="O677"/>
  <c r="Q677"/>
  <c r="V677"/>
  <c r="G678"/>
  <c r="M678" s="1"/>
  <c r="I678"/>
  <c r="K678"/>
  <c r="O678"/>
  <c r="Q678"/>
  <c r="V678"/>
  <c r="G679"/>
  <c r="M679" s="1"/>
  <c r="I679"/>
  <c r="K679"/>
  <c r="O679"/>
  <c r="Q679"/>
  <c r="V679"/>
  <c r="G680"/>
  <c r="I680"/>
  <c r="K680"/>
  <c r="M680"/>
  <c r="O680"/>
  <c r="Q680"/>
  <c r="V680"/>
  <c r="G681"/>
  <c r="I681"/>
  <c r="K681"/>
  <c r="M681"/>
  <c r="O681"/>
  <c r="Q681"/>
  <c r="V681"/>
  <c r="G682"/>
  <c r="M682" s="1"/>
  <c r="I682"/>
  <c r="K682"/>
  <c r="O682"/>
  <c r="Q682"/>
  <c r="V682"/>
  <c r="G683"/>
  <c r="M683" s="1"/>
  <c r="I683"/>
  <c r="K683"/>
  <c r="O683"/>
  <c r="Q683"/>
  <c r="V683"/>
  <c r="G684"/>
  <c r="I684"/>
  <c r="K684"/>
  <c r="M684"/>
  <c r="O684"/>
  <c r="Q684"/>
  <c r="V684"/>
  <c r="G685"/>
  <c r="I685"/>
  <c r="K685"/>
  <c r="M685"/>
  <c r="O685"/>
  <c r="Q685"/>
  <c r="V685"/>
  <c r="G686"/>
  <c r="M686" s="1"/>
  <c r="I686"/>
  <c r="K686"/>
  <c r="O686"/>
  <c r="Q686"/>
  <c r="V686"/>
  <c r="G688"/>
  <c r="M688" s="1"/>
  <c r="I688"/>
  <c r="K688"/>
  <c r="O688"/>
  <c r="Q688"/>
  <c r="V688"/>
  <c r="G690"/>
  <c r="I690"/>
  <c r="K690"/>
  <c r="M690"/>
  <c r="O690"/>
  <c r="Q690"/>
  <c r="V690"/>
  <c r="G691"/>
  <c r="I691"/>
  <c r="K691"/>
  <c r="M691"/>
  <c r="O691"/>
  <c r="Q691"/>
  <c r="V691"/>
  <c r="G692"/>
  <c r="M692" s="1"/>
  <c r="I692"/>
  <c r="K692"/>
  <c r="O692"/>
  <c r="Q692"/>
  <c r="V692"/>
  <c r="G693"/>
  <c r="M693" s="1"/>
  <c r="I693"/>
  <c r="K693"/>
  <c r="O693"/>
  <c r="Q693"/>
  <c r="V693"/>
  <c r="G694"/>
  <c r="I694"/>
  <c r="K694"/>
  <c r="M694"/>
  <c r="O694"/>
  <c r="Q694"/>
  <c r="V694"/>
  <c r="G695"/>
  <c r="I695"/>
  <c r="K695"/>
  <c r="M695"/>
  <c r="O695"/>
  <c r="Q695"/>
  <c r="V695"/>
  <c r="G696"/>
  <c r="M696" s="1"/>
  <c r="I696"/>
  <c r="K696"/>
  <c r="O696"/>
  <c r="Q696"/>
  <c r="V696"/>
  <c r="G697"/>
  <c r="M697" s="1"/>
  <c r="I697"/>
  <c r="K697"/>
  <c r="O697"/>
  <c r="Q697"/>
  <c r="V697"/>
  <c r="G698"/>
  <c r="I698"/>
  <c r="K698"/>
  <c r="M698"/>
  <c r="O698"/>
  <c r="Q698"/>
  <c r="V698"/>
  <c r="G699"/>
  <c r="I699"/>
  <c r="K699"/>
  <c r="M699"/>
  <c r="O699"/>
  <c r="Q699"/>
  <c r="V699"/>
  <c r="G700"/>
  <c r="M700" s="1"/>
  <c r="I700"/>
  <c r="K700"/>
  <c r="O700"/>
  <c r="Q700"/>
  <c r="V700"/>
  <c r="G703"/>
  <c r="I703"/>
  <c r="K703"/>
  <c r="K702" s="1"/>
  <c r="M703"/>
  <c r="O703"/>
  <c r="Q703"/>
  <c r="V703"/>
  <c r="V702" s="1"/>
  <c r="G704"/>
  <c r="G702" s="1"/>
  <c r="I704"/>
  <c r="K704"/>
  <c r="M704"/>
  <c r="O704"/>
  <c r="O702" s="1"/>
  <c r="Q704"/>
  <c r="V704"/>
  <c r="G705"/>
  <c r="M705" s="1"/>
  <c r="I705"/>
  <c r="K705"/>
  <c r="O705"/>
  <c r="Q705"/>
  <c r="V705"/>
  <c r="G706"/>
  <c r="M706" s="1"/>
  <c r="I706"/>
  <c r="I702" s="1"/>
  <c r="K706"/>
  <c r="O706"/>
  <c r="Q706"/>
  <c r="Q702" s="1"/>
  <c r="V706"/>
  <c r="G707"/>
  <c r="I707"/>
  <c r="K707"/>
  <c r="M707"/>
  <c r="O707"/>
  <c r="Q707"/>
  <c r="V707"/>
  <c r="G708"/>
  <c r="I708"/>
  <c r="K708"/>
  <c r="M708"/>
  <c r="O708"/>
  <c r="Q708"/>
  <c r="V708"/>
  <c r="G709"/>
  <c r="M709" s="1"/>
  <c r="I709"/>
  <c r="K709"/>
  <c r="O709"/>
  <c r="Q709"/>
  <c r="V709"/>
  <c r="G710"/>
  <c r="M710" s="1"/>
  <c r="I710"/>
  <c r="K710"/>
  <c r="O710"/>
  <c r="Q710"/>
  <c r="V710"/>
  <c r="G711"/>
  <c r="I711"/>
  <c r="K711"/>
  <c r="M711"/>
  <c r="O711"/>
  <c r="Q711"/>
  <c r="V711"/>
  <c r="G714"/>
  <c r="M714" s="1"/>
  <c r="I714"/>
  <c r="I713" s="1"/>
  <c r="K714"/>
  <c r="O714"/>
  <c r="O713" s="1"/>
  <c r="Q714"/>
  <c r="Q713" s="1"/>
  <c r="V714"/>
  <c r="G715"/>
  <c r="M715" s="1"/>
  <c r="I715"/>
  <c r="K715"/>
  <c r="K713" s="1"/>
  <c r="O715"/>
  <c r="Q715"/>
  <c r="V715"/>
  <c r="V713" s="1"/>
  <c r="G716"/>
  <c r="I716"/>
  <c r="K716"/>
  <c r="M716"/>
  <c r="O716"/>
  <c r="Q716"/>
  <c r="V716"/>
  <c r="G717"/>
  <c r="I717"/>
  <c r="K717"/>
  <c r="M717"/>
  <c r="O717"/>
  <c r="Q717"/>
  <c r="V717"/>
  <c r="G718"/>
  <c r="M718" s="1"/>
  <c r="I718"/>
  <c r="K718"/>
  <c r="O718"/>
  <c r="Q718"/>
  <c r="V718"/>
  <c r="G719"/>
  <c r="M719" s="1"/>
  <c r="I719"/>
  <c r="K719"/>
  <c r="O719"/>
  <c r="Q719"/>
  <c r="V719"/>
  <c r="G720"/>
  <c r="I720"/>
  <c r="K720"/>
  <c r="M720"/>
  <c r="O720"/>
  <c r="Q720"/>
  <c r="V720"/>
  <c r="G721"/>
  <c r="I721"/>
  <c r="K721"/>
  <c r="M721"/>
  <c r="O721"/>
  <c r="Q721"/>
  <c r="V721"/>
  <c r="G722"/>
  <c r="M722" s="1"/>
  <c r="I722"/>
  <c r="K722"/>
  <c r="O722"/>
  <c r="Q722"/>
  <c r="V722"/>
  <c r="G724"/>
  <c r="M724" s="1"/>
  <c r="I724"/>
  <c r="K724"/>
  <c r="O724"/>
  <c r="Q724"/>
  <c r="V724"/>
  <c r="G727"/>
  <c r="G726" s="1"/>
  <c r="I727"/>
  <c r="K727"/>
  <c r="M727"/>
  <c r="O727"/>
  <c r="O726" s="1"/>
  <c r="Q727"/>
  <c r="V727"/>
  <c r="G728"/>
  <c r="M728" s="1"/>
  <c r="I728"/>
  <c r="I726" s="1"/>
  <c r="K728"/>
  <c r="O728"/>
  <c r="Q728"/>
  <c r="Q726" s="1"/>
  <c r="V728"/>
  <c r="G729"/>
  <c r="M729" s="1"/>
  <c r="I729"/>
  <c r="K729"/>
  <c r="O729"/>
  <c r="Q729"/>
  <c r="V729"/>
  <c r="G730"/>
  <c r="I730"/>
  <c r="K730"/>
  <c r="K726" s="1"/>
  <c r="M730"/>
  <c r="O730"/>
  <c r="Q730"/>
  <c r="V730"/>
  <c r="V726" s="1"/>
  <c r="G731"/>
  <c r="I731"/>
  <c r="K731"/>
  <c r="M731"/>
  <c r="O731"/>
  <c r="Q731"/>
  <c r="V731"/>
  <c r="G732"/>
  <c r="M732" s="1"/>
  <c r="I732"/>
  <c r="K732"/>
  <c r="O732"/>
  <c r="Q732"/>
  <c r="V732"/>
  <c r="G733"/>
  <c r="M733" s="1"/>
  <c r="I733"/>
  <c r="K733"/>
  <c r="O733"/>
  <c r="Q733"/>
  <c r="V733"/>
  <c r="G734"/>
  <c r="I734"/>
  <c r="K734"/>
  <c r="M734"/>
  <c r="O734"/>
  <c r="Q734"/>
  <c r="V734"/>
  <c r="G736"/>
  <c r="M736" s="1"/>
  <c r="M735" s="1"/>
  <c r="I736"/>
  <c r="I735" s="1"/>
  <c r="K736"/>
  <c r="O736"/>
  <c r="O735" s="1"/>
  <c r="Q736"/>
  <c r="Q735" s="1"/>
  <c r="V736"/>
  <c r="G737"/>
  <c r="M737" s="1"/>
  <c r="I737"/>
  <c r="K737"/>
  <c r="K735" s="1"/>
  <c r="O737"/>
  <c r="Q737"/>
  <c r="V737"/>
  <c r="V735" s="1"/>
  <c r="K738"/>
  <c r="V738"/>
  <c r="G739"/>
  <c r="G738" s="1"/>
  <c r="I739"/>
  <c r="K739"/>
  <c r="M739"/>
  <c r="O739"/>
  <c r="O738" s="1"/>
  <c r="Q739"/>
  <c r="V739"/>
  <c r="G740"/>
  <c r="M740" s="1"/>
  <c r="I740"/>
  <c r="I738" s="1"/>
  <c r="K740"/>
  <c r="O740"/>
  <c r="Q740"/>
  <c r="Q738" s="1"/>
  <c r="V740"/>
  <c r="G741"/>
  <c r="M741" s="1"/>
  <c r="I741"/>
  <c r="K741"/>
  <c r="O741"/>
  <c r="Q741"/>
  <c r="V741"/>
  <c r="K742"/>
  <c r="V742"/>
  <c r="G743"/>
  <c r="G742" s="1"/>
  <c r="I743"/>
  <c r="K743"/>
  <c r="M743"/>
  <c r="O743"/>
  <c r="O742" s="1"/>
  <c r="Q743"/>
  <c r="V743"/>
  <c r="G744"/>
  <c r="M744" s="1"/>
  <c r="I744"/>
  <c r="I742" s="1"/>
  <c r="K744"/>
  <c r="O744"/>
  <c r="Q744"/>
  <c r="Q742" s="1"/>
  <c r="V744"/>
  <c r="G745"/>
  <c r="M745" s="1"/>
  <c r="I745"/>
  <c r="K745"/>
  <c r="O745"/>
  <c r="Q745"/>
  <c r="V745"/>
  <c r="I746"/>
  <c r="K746"/>
  <c r="Q746"/>
  <c r="V746"/>
  <c r="G747"/>
  <c r="G746" s="1"/>
  <c r="I747"/>
  <c r="K747"/>
  <c r="M747"/>
  <c r="M746" s="1"/>
  <c r="O747"/>
  <c r="O746" s="1"/>
  <c r="Q747"/>
  <c r="V747"/>
  <c r="AE749"/>
  <c r="F44" i="1" s="1"/>
  <c r="I44" s="1"/>
  <c r="AF749" i="13"/>
  <c r="G44" i="1" s="1"/>
  <c r="G44" i="12"/>
  <c r="BA42"/>
  <c r="BA40"/>
  <c r="BA38"/>
  <c r="BA36"/>
  <c r="BA34"/>
  <c r="BA32"/>
  <c r="BA30"/>
  <c r="BA28"/>
  <c r="BA23"/>
  <c r="BA21"/>
  <c r="BA19"/>
  <c r="BA17"/>
  <c r="BA11"/>
  <c r="G9"/>
  <c r="M9" s="1"/>
  <c r="I9"/>
  <c r="I8" s="1"/>
  <c r="K9"/>
  <c r="K8" s="1"/>
  <c r="O9"/>
  <c r="Q9"/>
  <c r="Q8" s="1"/>
  <c r="V9"/>
  <c r="V8" s="1"/>
  <c r="G12"/>
  <c r="I12"/>
  <c r="K12"/>
  <c r="M12"/>
  <c r="O12"/>
  <c r="Q12"/>
  <c r="V12"/>
  <c r="G14"/>
  <c r="I14"/>
  <c r="K14"/>
  <c r="M14"/>
  <c r="O14"/>
  <c r="Q14"/>
  <c r="V14"/>
  <c r="G16"/>
  <c r="M16" s="1"/>
  <c r="I16"/>
  <c r="K16"/>
  <c r="O16"/>
  <c r="O8" s="1"/>
  <c r="Q16"/>
  <c r="V16"/>
  <c r="G18"/>
  <c r="I18"/>
  <c r="K18"/>
  <c r="M18"/>
  <c r="O18"/>
  <c r="Q18"/>
  <c r="V18"/>
  <c r="G20"/>
  <c r="M20" s="1"/>
  <c r="I20"/>
  <c r="K20"/>
  <c r="O20"/>
  <c r="Q20"/>
  <c r="V20"/>
  <c r="G22"/>
  <c r="I22"/>
  <c r="K22"/>
  <c r="M22"/>
  <c r="O22"/>
  <c r="Q22"/>
  <c r="V22"/>
  <c r="G24"/>
  <c r="G25"/>
  <c r="I25"/>
  <c r="I24" s="1"/>
  <c r="K25"/>
  <c r="K24" s="1"/>
  <c r="M25"/>
  <c r="O25"/>
  <c r="Q25"/>
  <c r="Q24" s="1"/>
  <c r="V25"/>
  <c r="V24" s="1"/>
  <c r="G27"/>
  <c r="M27" s="1"/>
  <c r="I27"/>
  <c r="K27"/>
  <c r="O27"/>
  <c r="Q27"/>
  <c r="V27"/>
  <c r="G29"/>
  <c r="I29"/>
  <c r="K29"/>
  <c r="M29"/>
  <c r="O29"/>
  <c r="Q29"/>
  <c r="V29"/>
  <c r="G31"/>
  <c r="M31" s="1"/>
  <c r="I31"/>
  <c r="K31"/>
  <c r="O31"/>
  <c r="O24" s="1"/>
  <c r="Q31"/>
  <c r="V31"/>
  <c r="G33"/>
  <c r="I33"/>
  <c r="K33"/>
  <c r="M33"/>
  <c r="O33"/>
  <c r="Q33"/>
  <c r="V33"/>
  <c r="G35"/>
  <c r="M35" s="1"/>
  <c r="I35"/>
  <c r="K35"/>
  <c r="O35"/>
  <c r="Q35"/>
  <c r="V35"/>
  <c r="G37"/>
  <c r="I37"/>
  <c r="K37"/>
  <c r="M37"/>
  <c r="O37"/>
  <c r="Q37"/>
  <c r="V37"/>
  <c r="G39"/>
  <c r="M39" s="1"/>
  <c r="I39"/>
  <c r="K39"/>
  <c r="O39"/>
  <c r="Q39"/>
  <c r="V39"/>
  <c r="G41"/>
  <c r="I41"/>
  <c r="K41"/>
  <c r="M41"/>
  <c r="O41"/>
  <c r="Q41"/>
  <c r="V41"/>
  <c r="AE44"/>
  <c r="I19" i="1"/>
  <c r="AZ211"/>
  <c r="AZ209"/>
  <c r="AZ208"/>
  <c r="AZ206"/>
  <c r="AZ205"/>
  <c r="AZ204"/>
  <c r="AZ202"/>
  <c r="AZ201"/>
  <c r="AZ200"/>
  <c r="AZ199"/>
  <c r="AZ198"/>
  <c r="AZ197"/>
  <c r="AZ195"/>
  <c r="AZ193"/>
  <c r="AZ191"/>
  <c r="AZ189"/>
  <c r="AZ188"/>
  <c r="AZ186"/>
  <c r="AZ185"/>
  <c r="AZ184"/>
  <c r="AZ182"/>
  <c r="AZ181"/>
  <c r="AZ180"/>
  <c r="AZ178"/>
  <c r="AZ177"/>
  <c r="AZ176"/>
  <c r="AZ175"/>
  <c r="AZ174"/>
  <c r="AZ173"/>
  <c r="AZ172"/>
  <c r="AZ171"/>
  <c r="AZ170"/>
  <c r="AZ168"/>
  <c r="AZ167"/>
  <c r="AZ166"/>
  <c r="AZ165"/>
  <c r="AZ164"/>
  <c r="AZ163"/>
  <c r="AZ162"/>
  <c r="AZ161"/>
  <c r="AZ160"/>
  <c r="AZ159"/>
  <c r="AZ158"/>
  <c r="AZ157"/>
  <c r="AZ155"/>
  <c r="AZ154"/>
  <c r="AZ152"/>
  <c r="AZ151"/>
  <c r="AZ150"/>
  <c r="AZ149"/>
  <c r="AZ148"/>
  <c r="AZ147"/>
  <c r="AZ145"/>
  <c r="AZ144"/>
  <c r="AZ143"/>
  <c r="AZ142"/>
  <c r="AZ141"/>
  <c r="AZ140"/>
  <c r="AZ139"/>
  <c r="AZ137"/>
  <c r="AZ136"/>
  <c r="AZ134"/>
  <c r="AZ132"/>
  <c r="AZ131"/>
  <c r="AZ130"/>
  <c r="AZ129"/>
  <c r="AZ128"/>
  <c r="AZ127"/>
  <c r="AZ126"/>
  <c r="AZ125"/>
  <c r="AZ124"/>
  <c r="AZ123"/>
  <c r="AZ122"/>
  <c r="AZ120"/>
  <c r="AZ119"/>
  <c r="AZ118"/>
  <c r="AZ117"/>
  <c r="AZ116"/>
  <c r="AZ115"/>
  <c r="AZ113"/>
  <c r="AZ112"/>
  <c r="H77"/>
  <c r="I76"/>
  <c r="I74"/>
  <c r="I73"/>
  <c r="I72"/>
  <c r="I71"/>
  <c r="I70"/>
  <c r="I68"/>
  <c r="I67"/>
  <c r="I66"/>
  <c r="I65"/>
  <c r="I64"/>
  <c r="I62"/>
  <c r="I61"/>
  <c r="I60"/>
  <c r="I59"/>
  <c r="I58"/>
  <c r="I56"/>
  <c r="I55"/>
  <c r="I54"/>
  <c r="I53"/>
  <c r="I52"/>
  <c r="I50"/>
  <c r="I49"/>
  <c r="I48"/>
  <c r="I46"/>
  <c r="I41"/>
  <c r="I40"/>
  <c r="J28"/>
  <c r="J26"/>
  <c r="G38"/>
  <c r="F38"/>
  <c r="J23"/>
  <c r="J24"/>
  <c r="J25"/>
  <c r="J27"/>
  <c r="E24"/>
  <c r="G24"/>
  <c r="E26"/>
  <c r="G26"/>
  <c r="F39" l="1"/>
  <c r="I39" s="1"/>
  <c r="I77" s="1"/>
  <c r="J76" s="1"/>
  <c r="G39"/>
  <c r="G77" s="1"/>
  <c r="G25" s="1"/>
  <c r="G43"/>
  <c r="G105" i="16"/>
  <c r="F43" i="1"/>
  <c r="G47"/>
  <c r="F47"/>
  <c r="M8" i="41"/>
  <c r="AF43"/>
  <c r="G8"/>
  <c r="M235" i="40"/>
  <c r="M16"/>
  <c r="M133"/>
  <c r="G235"/>
  <c r="M177"/>
  <c r="M176" s="1"/>
  <c r="G133"/>
  <c r="M25"/>
  <c r="M24" s="1"/>
  <c r="M31" i="39"/>
  <c r="G31"/>
  <c r="G27"/>
  <c r="M19"/>
  <c r="M10" s="1"/>
  <c r="M162" i="38"/>
  <c r="M125"/>
  <c r="M8"/>
  <c r="G162"/>
  <c r="G125"/>
  <c r="G8"/>
  <c r="M91"/>
  <c r="M87" s="1"/>
  <c r="M83"/>
  <c r="M77" s="1"/>
  <c r="M316" i="37"/>
  <c r="M232"/>
  <c r="M126"/>
  <c r="M8"/>
  <c r="M26"/>
  <c r="G232"/>
  <c r="G126"/>
  <c r="G26"/>
  <c r="G8"/>
  <c r="M19"/>
  <c r="M14" s="1"/>
  <c r="M42" i="36"/>
  <c r="M8"/>
  <c r="AF70"/>
  <c r="M63"/>
  <c r="M55" s="1"/>
  <c r="G52"/>
  <c r="M49"/>
  <c r="M48" s="1"/>
  <c r="M34"/>
  <c r="M30" s="1"/>
  <c r="G8"/>
  <c r="G52" i="35"/>
  <c r="M50"/>
  <c r="M36" s="1"/>
  <c r="M17"/>
  <c r="M8" s="1"/>
  <c r="AF57"/>
  <c r="M64" i="34"/>
  <c r="M12"/>
  <c r="G64"/>
  <c r="G12"/>
  <c r="G92"/>
  <c r="M90"/>
  <c r="M41" i="33"/>
  <c r="M19"/>
  <c r="M33"/>
  <c r="M11"/>
  <c r="M39"/>
  <c r="M38" s="1"/>
  <c r="G36"/>
  <c r="M30"/>
  <c r="M27" s="1"/>
  <c r="G11"/>
  <c r="M25" i="32"/>
  <c r="M13"/>
  <c r="M8" s="1"/>
  <c r="M19" i="31"/>
  <c r="M113"/>
  <c r="M112" s="1"/>
  <c r="M100"/>
  <c r="M99" s="1"/>
  <c r="M88"/>
  <c r="M87" s="1"/>
  <c r="M79"/>
  <c r="M78" s="1"/>
  <c r="M16"/>
  <c r="M15" s="1"/>
  <c r="M76" i="30"/>
  <c r="M227"/>
  <c r="M171"/>
  <c r="M55"/>
  <c r="M189"/>
  <c r="M137"/>
  <c r="M8"/>
  <c r="G137"/>
  <c r="G86"/>
  <c r="G73"/>
  <c r="G18"/>
  <c r="M109"/>
  <c r="M89" s="1"/>
  <c r="M167" i="29"/>
  <c r="M133"/>
  <c r="M74"/>
  <c r="M55"/>
  <c r="M269"/>
  <c r="M268" s="1"/>
  <c r="M186"/>
  <c r="M185" s="1"/>
  <c r="G86"/>
  <c r="G18"/>
  <c r="G74"/>
  <c r="M109"/>
  <c r="M89" s="1"/>
  <c r="M343" i="28"/>
  <c r="M266"/>
  <c r="M226"/>
  <c r="G420"/>
  <c r="G266"/>
  <c r="G226"/>
  <c r="M198"/>
  <c r="M186" s="1"/>
  <c r="M182"/>
  <c r="M178" s="1"/>
  <c r="M152"/>
  <c r="M134" s="1"/>
  <c r="M123"/>
  <c r="M117" s="1"/>
  <c r="M82"/>
  <c r="M81" s="1"/>
  <c r="G64"/>
  <c r="M62"/>
  <c r="M56" s="1"/>
  <c r="M12" i="27"/>
  <c r="M8" s="1"/>
  <c r="M8" i="26"/>
  <c r="G8"/>
  <c r="M102"/>
  <c r="M101" s="1"/>
  <c r="M52"/>
  <c r="M51" s="1"/>
  <c r="M45"/>
  <c r="M40" s="1"/>
  <c r="M8" i="25"/>
  <c r="M102"/>
  <c r="M101" s="1"/>
  <c r="G91"/>
  <c r="G8"/>
  <c r="M71"/>
  <c r="M59" s="1"/>
  <c r="M47"/>
  <c r="M39" s="1"/>
  <c r="M66" i="24"/>
  <c r="AF137"/>
  <c r="G112"/>
  <c r="G66"/>
  <c r="M24"/>
  <c r="M16" s="1"/>
  <c r="M278" i="23"/>
  <c r="M255"/>
  <c r="M227"/>
  <c r="M294"/>
  <c r="M293" s="1"/>
  <c r="M274"/>
  <c r="M273" s="1"/>
  <c r="M241"/>
  <c r="M240" s="1"/>
  <c r="G237"/>
  <c r="G227"/>
  <c r="G222"/>
  <c r="M220"/>
  <c r="M219" s="1"/>
  <c r="G211"/>
  <c r="M207"/>
  <c r="M206" s="1"/>
  <c r="M166"/>
  <c r="M165" s="1"/>
  <c r="M98"/>
  <c r="M94" s="1"/>
  <c r="M18"/>
  <c r="M8" s="1"/>
  <c r="G278"/>
  <c r="G255"/>
  <c r="M20" i="22"/>
  <c r="M12"/>
  <c r="M8" s="1"/>
  <c r="M12" i="21"/>
  <c r="M8" s="1"/>
  <c r="M60" i="20"/>
  <c r="M12"/>
  <c r="M8" s="1"/>
  <c r="M32" i="19"/>
  <c r="M12"/>
  <c r="M8" s="1"/>
  <c r="AF47" i="18"/>
  <c r="M12"/>
  <c r="M8" s="1"/>
  <c r="M49" i="17"/>
  <c r="M12"/>
  <c r="M8" s="1"/>
  <c r="M88" i="16"/>
  <c r="M12"/>
  <c r="M8" s="1"/>
  <c r="M111" i="15"/>
  <c r="M99"/>
  <c r="M50"/>
  <c r="M8"/>
  <c r="M55"/>
  <c r="G111"/>
  <c r="M108"/>
  <c r="M107" s="1"/>
  <c r="G99"/>
  <c r="M65"/>
  <c r="M64" s="1"/>
  <c r="G55"/>
  <c r="G8"/>
  <c r="M36" i="14"/>
  <c r="M48"/>
  <c r="G48"/>
  <c r="G36"/>
  <c r="G8"/>
  <c r="M62"/>
  <c r="M60" s="1"/>
  <c r="AF75"/>
  <c r="M713" i="13"/>
  <c r="M702"/>
  <c r="M672"/>
  <c r="M647"/>
  <c r="M726"/>
  <c r="M742"/>
  <c r="M738"/>
  <c r="V624"/>
  <c r="K476"/>
  <c r="G735"/>
  <c r="G713"/>
  <c r="G643"/>
  <c r="G638"/>
  <c r="M625"/>
  <c r="M624" s="1"/>
  <c r="G624"/>
  <c r="G620"/>
  <c r="V476"/>
  <c r="O624"/>
  <c r="M620"/>
  <c r="M445"/>
  <c r="M409"/>
  <c r="K624"/>
  <c r="Q476"/>
  <c r="I476"/>
  <c r="O476"/>
  <c r="G445"/>
  <c r="G409"/>
  <c r="M367"/>
  <c r="K295"/>
  <c r="Q295"/>
  <c r="I295"/>
  <c r="M23"/>
  <c r="M8"/>
  <c r="M477"/>
  <c r="M476" s="1"/>
  <c r="M437"/>
  <c r="M435" s="1"/>
  <c r="M417"/>
  <c r="M415" s="1"/>
  <c r="Q348"/>
  <c r="I348"/>
  <c r="V295"/>
  <c r="M245"/>
  <c r="M76"/>
  <c r="Q367"/>
  <c r="I367"/>
  <c r="G348"/>
  <c r="O295"/>
  <c r="M295"/>
  <c r="M348"/>
  <c r="M121"/>
  <c r="M39"/>
  <c r="M249"/>
  <c r="M215"/>
  <c r="M214" s="1"/>
  <c r="M206"/>
  <c r="M205" s="1"/>
  <c r="M193"/>
  <c r="M192" s="1"/>
  <c r="M184"/>
  <c r="M183" s="1"/>
  <c r="G181"/>
  <c r="M180"/>
  <c r="M176" s="1"/>
  <c r="G121"/>
  <c r="G76"/>
  <c r="G39"/>
  <c r="G23"/>
  <c r="G8"/>
  <c r="G295"/>
  <c r="M95"/>
  <c r="M93" s="1"/>
  <c r="M24" i="12"/>
  <c r="M8"/>
  <c r="G8"/>
  <c r="AF44"/>
  <c r="F77" i="1" l="1"/>
  <c r="G23" s="1"/>
  <c r="A27" s="1"/>
  <c r="A28" s="1"/>
  <c r="I217"/>
  <c r="G749" i="13"/>
  <c r="I47" i="1"/>
  <c r="J58"/>
  <c r="J51"/>
  <c r="J60"/>
  <c r="J59"/>
  <c r="J55"/>
  <c r="J53"/>
  <c r="J62"/>
  <c r="J71"/>
  <c r="J57"/>
  <c r="I43"/>
  <c r="J43" s="1"/>
  <c r="J45"/>
  <c r="J47"/>
  <c r="J64"/>
  <c r="J39"/>
  <c r="J77" s="1"/>
  <c r="J61"/>
  <c r="J56"/>
  <c r="J66"/>
  <c r="J68"/>
  <c r="J65"/>
  <c r="J49"/>
  <c r="J70"/>
  <c r="J72"/>
  <c r="J48"/>
  <c r="J69"/>
  <c r="J54"/>
  <c r="J63"/>
  <c r="J41"/>
  <c r="J44"/>
  <c r="J46"/>
  <c r="J67"/>
  <c r="J74"/>
  <c r="J50"/>
  <c r="J73"/>
  <c r="J52"/>
  <c r="J75"/>
  <c r="J40"/>
  <c r="G28" l="1"/>
  <c r="G27" s="1"/>
  <c r="G29" s="1"/>
  <c r="I16"/>
  <c r="I21" s="1"/>
  <c r="I286"/>
  <c r="J285" l="1"/>
  <c r="J221"/>
  <c r="J249"/>
  <c r="J224"/>
  <c r="J258"/>
  <c r="J241"/>
  <c r="J220"/>
  <c r="J256"/>
  <c r="J218"/>
  <c r="J273"/>
  <c r="J265"/>
  <c r="J277"/>
  <c r="J245"/>
  <c r="J260"/>
  <c r="J225"/>
  <c r="J254"/>
  <c r="J230"/>
  <c r="J228"/>
  <c r="J275"/>
  <c r="J279"/>
  <c r="J252"/>
  <c r="J284"/>
  <c r="J243"/>
  <c r="J247"/>
  <c r="J244"/>
  <c r="J280"/>
  <c r="J232"/>
  <c r="J259"/>
  <c r="J263"/>
  <c r="J248"/>
  <c r="J282"/>
  <c r="J235"/>
  <c r="J239"/>
  <c r="J240"/>
  <c r="J278"/>
  <c r="J227"/>
  <c r="J262"/>
  <c r="J231"/>
  <c r="J236"/>
  <c r="J276"/>
  <c r="J264"/>
  <c r="J257"/>
  <c r="J219"/>
  <c r="J217"/>
  <c r="J234"/>
  <c r="J268"/>
  <c r="J269"/>
  <c r="J271"/>
  <c r="J226"/>
  <c r="J250"/>
  <c r="J272"/>
  <c r="J251"/>
  <c r="J281"/>
  <c r="J266"/>
  <c r="J246"/>
  <c r="J253"/>
  <c r="J242"/>
  <c r="J274"/>
  <c r="J267"/>
  <c r="J233"/>
  <c r="J229"/>
  <c r="J261"/>
  <c r="J238"/>
  <c r="J283"/>
  <c r="J223"/>
  <c r="J255"/>
  <c r="J237"/>
  <c r="J222"/>
  <c r="J270"/>
  <c r="J286"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1.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2.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3.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4.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5.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6.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7.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8.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9.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0.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1.xml><?xml version="1.0" encoding="utf-8"?>
<comments xmlns="http://schemas.openxmlformats.org/spreadsheetml/2006/main">
  <authors>
    <author>RTS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<sst xmlns="http://schemas.openxmlformats.org/spreadsheetml/2006/main" count="21640" uniqueCount="5122">
  <si>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</si>
  <si>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</si>
  <si>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</si>
  <si>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</si>
  <si>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</si>
  <si>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</si>
  <si>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</si>
  <si>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</si>
  <si>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</si>
  <si>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</si>
  <si>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</si>
  <si>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</si>
  <si>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</si>
  <si>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</si>
  <si>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</si>
  <si>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</si>
  <si>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</si>
  <si>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</si>
  <si>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</si>
  <si>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</si>
  <si>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</si>
  <si>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</si>
  <si>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</si>
  <si>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</si>
  <si>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</si>
  <si>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</si>
  <si>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</si>
  <si>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</si>
  <si>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</si>
  <si>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</si>
  <si>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</si>
  <si>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</si>
  <si>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</si>
  <si>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</si>
  <si>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</si>
  <si>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</si>
  <si>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</si>
  <si>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</si>
  <si>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</si>
  <si>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</si>
  <si>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</si>
  <si>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</si>
  <si>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</si>
  <si>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2205 - R3</t>
  </si>
  <si>
    <t>Modulární přístavba pavilonu A v areálu Nemocnice Nymburk</t>
  </si>
  <si>
    <t>Stavba</t>
  </si>
  <si>
    <t>Ostatní a vedlejší náklady</t>
  </si>
  <si>
    <t>01</t>
  </si>
  <si>
    <t>VRN</t>
  </si>
  <si>
    <t>Stavební objekt</t>
  </si>
  <si>
    <t xml:space="preserve">Stavební úpravy pavilonu A </t>
  </si>
  <si>
    <t>2</t>
  </si>
  <si>
    <t>01 - Rekonstrukce objektu</t>
  </si>
  <si>
    <t>3</t>
  </si>
  <si>
    <t>02 - Komunikace</t>
  </si>
  <si>
    <t>4</t>
  </si>
  <si>
    <t>03 - Venkovní kanalizace</t>
  </si>
  <si>
    <t>91</t>
  </si>
  <si>
    <t>Silnoproud</t>
  </si>
  <si>
    <t>92</t>
  </si>
  <si>
    <t>Strukturovaná kabeláž (SK)</t>
  </si>
  <si>
    <t>93</t>
  </si>
  <si>
    <t>Signalizace sestra-pacient (SP)</t>
  </si>
  <si>
    <t>94</t>
  </si>
  <si>
    <t>Společná televizní anténa (STA)</t>
  </si>
  <si>
    <t>95</t>
  </si>
  <si>
    <t>Elektrická požární signalizace (EPS)</t>
  </si>
  <si>
    <t>96</t>
  </si>
  <si>
    <t>Místní evakuační rozhlas (MR)</t>
  </si>
  <si>
    <t>97</t>
  </si>
  <si>
    <t>Společné kabelové trasy</t>
  </si>
  <si>
    <t>02</t>
  </si>
  <si>
    <t>Hrubá stavba</t>
  </si>
  <si>
    <t>Základové konstrukce</t>
  </si>
  <si>
    <t>Nadzákladové konstrukce 1.NP</t>
  </si>
  <si>
    <t>03</t>
  </si>
  <si>
    <t>Nadzákladové konstrukce 2.NP</t>
  </si>
  <si>
    <t>04</t>
  </si>
  <si>
    <t>Nadzákladové konstrukce 3.NP</t>
  </si>
  <si>
    <t>05</t>
  </si>
  <si>
    <t>Montážní práce - Sestavení modulů 1.NP až 3.NP</t>
  </si>
  <si>
    <t>Dokončovací práce</t>
  </si>
  <si>
    <t>Dokončovací práce 1.NP</t>
  </si>
  <si>
    <t>Dokončovací práce 2.NP</t>
  </si>
  <si>
    <t>Dokončovací práce 3.NP</t>
  </si>
  <si>
    <t>Vnější obálka budovy</t>
  </si>
  <si>
    <t>Výplně otvorů</t>
  </si>
  <si>
    <t>06</t>
  </si>
  <si>
    <t>Střešní krytina</t>
  </si>
  <si>
    <t>Vnější objekty</t>
  </si>
  <si>
    <t>Ocelové schodiště a rampa k výtahu</t>
  </si>
  <si>
    <t>Střešní plošina se zábradlím</t>
  </si>
  <si>
    <t>Zpevněné plochy</t>
  </si>
  <si>
    <t>Technické zařízení budov</t>
  </si>
  <si>
    <t>D.1.4.(1+2).c.1</t>
  </si>
  <si>
    <t>Zdravotně technické instalace</t>
  </si>
  <si>
    <t>D.1.4.2.c.2</t>
  </si>
  <si>
    <t>Splašková a dešťová kanalizace (vnější) a v základech</t>
  </si>
  <si>
    <t>D.1.4.3.c.1</t>
  </si>
  <si>
    <t>Vzduchotechnika</t>
  </si>
  <si>
    <t>D.1.4.4.c.1</t>
  </si>
  <si>
    <t>Vytápění</t>
  </si>
  <si>
    <t>D.1.4.6.c.1</t>
  </si>
  <si>
    <t>Chlazení</t>
  </si>
  <si>
    <t>Celkem za stavbu</t>
  </si>
  <si>
    <t>CZK</t>
  </si>
  <si>
    <t>#POPS</t>
  </si>
  <si>
    <t>Popis stavby: 2205 - R3 - Modulární přístavba pavilonu A v areálu Nemocnice Nymburk</t>
  </si>
  <si>
    <t>#POPO</t>
  </si>
  <si>
    <t>Popis objektu: 00 - Vedlejší a ostatní náklady</t>
  </si>
  <si>
    <t>#POPR</t>
  </si>
  <si>
    <t>Popis rozpočtu: 01 - VRN</t>
  </si>
  <si>
    <t xml:space="preserve">Popis objektu: 01 - Stavební úpravy pavilonu A </t>
  </si>
  <si>
    <t>Popis rozpočtu: 2 - 01 - Rekonstrukce objektu</t>
  </si>
  <si>
    <t>Popis rozpočtu: 3 - 02 - Komunikace</t>
  </si>
  <si>
    <t>Popis rozpočtu: 4 - 03 - Venkovní kanalizace</t>
  </si>
  <si>
    <t>Popis rozpočtu: 91 - Silnoproud</t>
  </si>
  <si>
    <t>Popis rozpočtu: 92 - Strukturovaná kabeláž (SK)</t>
  </si>
  <si>
    <t>Popis rozpočtu: 93 - Signalizace sestra-pacient (SP)</t>
  </si>
  <si>
    <t>Popis rozpočtu: 94 - Společná televizní anténa (STA)</t>
  </si>
  <si>
    <t>Popis rozpočtu: 95 - Elektrická požární signalizace (EPS)</t>
  </si>
  <si>
    <t>Popis rozpočtu: 96 - Místní evakuační rozhlas (MR)</t>
  </si>
  <si>
    <t>Popis rozpočtu: 97 - Společné kabelové trasy</t>
  </si>
  <si>
    <t>Popis objektu: 02 - Hrubá stavba</t>
  </si>
  <si>
    <t>Popis rozpočtu: 01 - Základové konstrukce</t>
  </si>
  <si>
    <t>Popis rozpočtu: 02 - Nadzákladové konstrukce 1.NP</t>
  </si>
  <si>
    <t>Popis rozpočtu: 03 - Nadzákladové konstrukce 2.NP</t>
  </si>
  <si>
    <t>Popis rozpočtu: 04 - Nadzákladové konstrukce 3.NP</t>
  </si>
  <si>
    <t>Popis rozpočtu: 05 - Montážní práce - Sestavení modulů 1.NP až 3.NP</t>
  </si>
  <si>
    <t>Popis objektu: 03 - Dokončovací práce</t>
  </si>
  <si>
    <t>Popis rozpočtu: 01 - Dokončovací práce 1.NP</t>
  </si>
  <si>
    <t>Popis rozpočtu: 02 - Dokončovací práce 2.NP</t>
  </si>
  <si>
    <t>Popis rozpočtu: 03 - Dokončovací práce 3.NP</t>
  </si>
  <si>
    <t>Popis rozpočtu: 04 - Vnější obálka budovy</t>
  </si>
  <si>
    <t>Popis rozpočtu: 05 - Výplně otvorů</t>
  </si>
  <si>
    <t>Popis rozpočtu: 06 - Střešní krytina</t>
  </si>
  <si>
    <t>Popis objektu: 04 - Vnější objekty</t>
  </si>
  <si>
    <t>Popis rozpočtu: 01 - Ocelové schodiště a rampa k výtahu</t>
  </si>
  <si>
    <t>Popis rozpočtu: 02 - Střešní plošina se zábradlím</t>
  </si>
  <si>
    <t>Popis rozpočtu: 03 - Zpevněné plochy</t>
  </si>
  <si>
    <t>Popis objektu: 05 - Technické zařízení budov</t>
  </si>
  <si>
    <t>Popis rozpočtu: D.1.4.(1+2).c.1 - Zdravotně technické instalace</t>
  </si>
  <si>
    <t>Položkový rozpočet obsahuje zdravotně technické instalace - vnitřní vodovod, vnitřní kanalizaci a zařizovací předměty. Hranice položkového rozpočtu vnitřního vodovodu začíná napojením na stávající potrubí pod stropem v 1.NP (mimo připravené uzavírací armatury) dle výkresové části PD. Vnitřní kanalizace končí potrubím HT v úrovni podlahy vyvýšeného 1.NP.</t>
  </si>
  <si>
    <t>Součástí přípravy pro napojení vnitřního vodovodu musí být zajištěna kvalita pitné vody plnící ukazatele mikrobiologické, biologické, fyzikální, chemické a organoleptické dle vyhlášky č. 252/2004 Sb. v platném znění. Předmětem projektové dokumentace ani rozpočtu není úprava parametrů pitné vody dle legislativních požadavků a musí být zajištěna na primární části systému vnitřního vodovodu objektu, na nějž se předmětný rozvod připojuje.</t>
  </si>
  <si>
    <t>Obsahuje:</t>
  </si>
  <si>
    <t>- Nerezové / bronzové armatury v systému vnitřního vodovodu,</t>
  </si>
  <si>
    <t>- dřezy,</t>
  </si>
  <si>
    <t>- provedení prostupů a odstranění odpadu je nutné zohlednit do ceny práce potrubí,</t>
  </si>
  <si>
    <t>- bezbariérové prvky WC a příslušenství (madla, zrcadlo, aj.),</t>
  </si>
  <si>
    <t>- vnitřní dešťová kanalizace, bez střešních vtoků.</t>
  </si>
  <si>
    <t>Neobsahuje:</t>
  </si>
  <si>
    <t>- Vnější splašková a dešťová kanalizace,</t>
  </si>
  <si>
    <t>- speciální zařizovací předměty,</t>
  </si>
  <si>
    <t>- mycí komplet pro novorozence,</t>
  </si>
  <si>
    <t>- střešní vtoky,</t>
  </si>
  <si>
    <t>- napojovací prvky na hydroizolaci a parozábrany,</t>
  </si>
  <si>
    <t>- zástěny ke sprchovým koutům, kuchyňské linky vč. vybavení,</t>
  </si>
  <si>
    <t>- venkovní klempířské prvky odvodnění (svody, žlaby),</t>
  </si>
  <si>
    <t>- elektroinstalace,</t>
  </si>
  <si>
    <t>- zásobník demineralizované vody,</t>
  </si>
  <si>
    <t>- zařízení pro výrobu demineralizované vody,</t>
  </si>
  <si>
    <t>Položkové rozpočty jsou spočítány na základě projektové dokumentace ve stupni DPS z 07/2022.</t>
  </si>
  <si>
    <t>Popis rozpočtu: D.1.4.2.c.2 - Splašková a dešťová kanalizace (vnější) a v základech</t>
  </si>
  <si>
    <t>Položkový rozpočet obsahuje vnější splaškovou a dešťovou kanalizaci, vč. vedení v základovém prostoru stavby, mezi základy a vně objektu.</t>
  </si>
  <si>
    <t>- kanalizační splaškové a dešťové potrubí KG (PVC) vně objektu a pod stropem 1.NP</t>
  </si>
  <si>
    <t>- napojení na stávající šachty dešťové a splaškové kanalizace, v případě dešťových šachet včetně vyčištění dna šachty in situ</t>
  </si>
  <si>
    <t>- kompletní zemní práce pro potřebu provedení kanalizačních systémů v základech bez ohledu na zemní práce stavebního charakteru</t>
  </si>
  <si>
    <t>- drenážní potrubí, vč. inspekční šachty DN 315 a obalení geotextílií</t>
  </si>
  <si>
    <t>- odvoz přebytečné zeminy na skládku vzniklé zásypem sypkým materiálem a štěrkem pod zpevněnými plochami</t>
  </si>
  <si>
    <t>- likvidaci suti</t>
  </si>
  <si>
    <t>- kanalizační splaškové a dešťové potrubí HT (PP) uvnitř objektu a nad stropem 1.NP</t>
  </si>
  <si>
    <t>- vnitřní rozvody zdravotechniky v budově</t>
  </si>
  <si>
    <t>- neobsahuje podlahovou vpusť (součást vnitřní ZTI)</t>
  </si>
  <si>
    <t>- bourání zpevněných ploch a zpevněné plochy v rozsahu nového vedení potrubí</t>
  </si>
  <si>
    <t>- koordinaci zemních prací se zemními pracemi stavby</t>
  </si>
  <si>
    <t>Popis rozpočtu: D.1.4.3.c.1 - Vzduchotechnika</t>
  </si>
  <si>
    <t>Položkový rozpočet obsahuje profesi vzduchotechnika, nástřešní větrací jednotku, venkovní kondenzační jednotky,parní zvlhčovač, rozvody potrubí, koncové elementy,potrubní ventilátory, regulační prvky. Součástí jsou i rozvody potrubí procházející přístavbou ze stávající části na střechu objektu. Neobsahuje prvky související s VZT systémem ve stávající části, které jsou umístěny na střeše objektu.</t>
  </si>
  <si>
    <t>Součástí je:</t>
  </si>
  <si>
    <t>- Větrací jednotka s rekuperací tepla, teplovodním ohřívačem a dohřívačem, přímým výparníkem a dvoustupňovou filtrací v nástřešním provedení</t>
  </si>
  <si>
    <t>- parní zvlhčovač pro vzduchotechnickou jednotku a parní vyvíječ včetně instalační skříně</t>
  </si>
  <si>
    <t>- venkovní kondenzační jednotky včetně připojovacího regulačního modulu a komunikační kabeláže</t>
  </si>
  <si>
    <t>- potrubní diagonální ventilátory</t>
  </si>
  <si>
    <t>- čistý nástavec tlakové propusti umístěné ve stávající budově</t>
  </si>
  <si>
    <t>- revizní dvířka</t>
  </si>
  <si>
    <t>- uvedení do provozu</t>
  </si>
  <si>
    <t>- koncové elementy</t>
  </si>
  <si>
    <t>- vyregulování soustavy</t>
  </si>
  <si>
    <t>- provedení prostupů a odstranění odpadu je nutné zohlednit do ceny práce potrubí</t>
  </si>
  <si>
    <t>- potrubí procházející přístavbou, které souvisí s větráním stávající části (vedení v instalační šachtě)</t>
  </si>
  <si>
    <t>- profesi MaR</t>
  </si>
  <si>
    <t>- elektroinstalace</t>
  </si>
  <si>
    <t>- konstrukci pro uložení pro VZT nástřešní jednotky, parního vyvíječe a kondenzačních jednotek</t>
  </si>
  <si>
    <t>- hydroizolaci prostupů střešní hydroizolace (manžety)</t>
  </si>
  <si>
    <t>- oplechování potrubí v exteriéru</t>
  </si>
  <si>
    <t>- sifon pro odvod kondenzátu z VZT jednotky</t>
  </si>
  <si>
    <t>- směšovací uzel pro napojení vodních ohřívačů ve VZT jednotce</t>
  </si>
  <si>
    <t>- zařízení sloužící k větrání stávající budovy, které je umístěno na střeše přístavby -  SO 02 (potrubí, VZT jednotka, parní vyvíječ, kondenzační jednotky apod.).</t>
  </si>
  <si>
    <t>Poznámka k potrubí přístavby:</t>
  </si>
  <si>
    <t>Potrubní rozvod v prostorech JIP musí splňovat předepsanou třídu těsnosti "C".</t>
  </si>
  <si>
    <t>Uvažuje se vzduchotechnický rozvod s nízkotlakým provozem tvořený plechovým potrubí kruhového průřezu (tl. plechu 0,6 mm) a čtyřhranného průřezu (tl. 0,8 mm). Spojování rozvodů dle výše předepsané těsnosti.</t>
  </si>
  <si>
    <t>Poznámka k potrubí stávající části:</t>
  </si>
  <si>
    <t>Potrubní rozvod musí splňovat předepsanou třídu těsnosti "B".</t>
  </si>
  <si>
    <t>Popis rozpočtu: D.1.4.4.c.1 - Vytápění</t>
  </si>
  <si>
    <t>Položkový rozpočet obsahuje profesi vytápění, otopnou soustavu s deskovými otopnými tělesy.</t>
  </si>
  <si>
    <t>Rozsah položkového rozpočtu začíná přípravou přívodního a vratného otopného potrubí pod stropem v 1.NP max. 0,5 m od obvodového zdiva.</t>
  </si>
  <si>
    <t>Potrubní rozvody jsou vedeny v instalačním meziprostoru, SDK předstěnách a v podlaze ve vrstvě tepelné izolace (TI). Vytvoření instalační drážky/kanálu v TI je třeba zohlednit v ceně instalace potrubí prováděcí firmou.</t>
  </si>
  <si>
    <t>V objektu se nacházejí rozvody k VZT jednotkám, které vedou v instalační šachtě, v podhledu 3.NP a následně na střeše, kde budou kotveny k nosným konstrukcím VZT jednotek, nosné konstrukce nejsou součástí tohoto rozpočtu. Kotvení je třeba zohlednit v ceně instalace potrubí prováděcí firmou.</t>
  </si>
  <si>
    <t>- Vytápění s deskovými otopnými tělesy a rozvody z měděného potrubí spojovaného lisováním,</t>
  </si>
  <si>
    <t>- protipožární revizní dvířka EI 60 (3ks) a požární manžety na topném potrubí Cu 54 pro výměníky VZT umístěné na střeše,</t>
  </si>
  <si>
    <t>- zaregulování otopných těles,</t>
  </si>
  <si>
    <t>- napojení obou vzduchotechnických jednotek (teplovodní výměníky) na otopné potrubí na střeše objektu, vč. tepelné izolace rozvodů a armatur.</t>
  </si>
  <si>
    <t>Součástí není:</t>
  </si>
  <si>
    <t>- Kabeláž a čidla pro regulaci a MaR, která musí být specifikována prováděcí firmou či projektantem MaR. Kabeláž a čidla musí umožňovat vzdálené ovládání elektrotermických těles z centrálního pracoviště dle přání investora,</t>
  </si>
  <si>
    <t>- otopná soustava ve stávajícím objektu pavilonu A.</t>
  </si>
  <si>
    <t>Popis rozpočtu: D.1.4.6.c.1 - Chlazení</t>
  </si>
  <si>
    <t>Součástí rozpočtu nejsou uvažovány systémové prvky pro prostup potrubí, dopojení vnější a vnitřních jednotek (viz profese elektro) a zajištění odtoku kondenzátu (viz profese ZTI). Provedení prostupů a odstranění odpadu je nutné zohlednit do ceny práce potrubí.</t>
  </si>
  <si>
    <t>Součástí rozpočtu je ovládání  nástěnnými kabelovými ovladači, vč. propojení komunikační kabeláže.</t>
  </si>
  <si>
    <t>Rozpočet byl sestaven na základě vypracované projektové dokumentace z 07/2022.</t>
  </si>
  <si>
    <t>Rekapitulace dílů</t>
  </si>
  <si>
    <t>Typ dílu</t>
  </si>
  <si>
    <t>1</t>
  </si>
  <si>
    <t>Zemní práce</t>
  </si>
  <si>
    <t>Zakládání</t>
  </si>
  <si>
    <t>Základy a zvláštní zakládání</t>
  </si>
  <si>
    <t>Základy,zvláštní zakládání</t>
  </si>
  <si>
    <t>Svislé a kompletní konstrukce</t>
  </si>
  <si>
    <t>Vodorovné konstrukce</t>
  </si>
  <si>
    <t>5</t>
  </si>
  <si>
    <t>Komunikace</t>
  </si>
  <si>
    <t>Komunikace pozemní</t>
  </si>
  <si>
    <t>6</t>
  </si>
  <si>
    <t>Úpravy povrchu, podlahy</t>
  </si>
  <si>
    <t>Úpravy povrchů, podlahy a osazování výplní</t>
  </si>
  <si>
    <t>61</t>
  </si>
  <si>
    <t>Úpravy povrchů vnitřní</t>
  </si>
  <si>
    <t>62</t>
  </si>
  <si>
    <t>Úpravy povrchů vnější</t>
  </si>
  <si>
    <t>63</t>
  </si>
  <si>
    <t>Podlahy a podlahové konstrukce</t>
  </si>
  <si>
    <t>64</t>
  </si>
  <si>
    <t>8</t>
  </si>
  <si>
    <t>Trubní vedení</t>
  </si>
  <si>
    <t>9</t>
  </si>
  <si>
    <t>Ostatní konstrukce a práce, bourání</t>
  </si>
  <si>
    <t>Doplňující práce na komunikaci</t>
  </si>
  <si>
    <t>Lešení a stavební výtahy</t>
  </si>
  <si>
    <t>Dokončovací konstrukce na pozemních stavbách</t>
  </si>
  <si>
    <t>Bourání konstrukcí</t>
  </si>
  <si>
    <t>Odvoz suti</t>
  </si>
  <si>
    <t>99</t>
  </si>
  <si>
    <t>Staveništní přesun hmot</t>
  </si>
  <si>
    <t>997</t>
  </si>
  <si>
    <t>Přesun sutě</t>
  </si>
  <si>
    <t>998</t>
  </si>
  <si>
    <t>Přesun hmot</t>
  </si>
  <si>
    <t>INTSTEN</t>
  </si>
  <si>
    <t>Interiérové stěny</t>
  </si>
  <si>
    <t>MOD</t>
  </si>
  <si>
    <t>Moduly</t>
  </si>
  <si>
    <t>MONT</t>
  </si>
  <si>
    <t>Montážní práce - sestavení modulů</t>
  </si>
  <si>
    <t>OBVSTEN</t>
  </si>
  <si>
    <t>Obvodové stěny</t>
  </si>
  <si>
    <t>PODL</t>
  </si>
  <si>
    <t>Podlahy</t>
  </si>
  <si>
    <t>STR</t>
  </si>
  <si>
    <t>Stropy</t>
  </si>
  <si>
    <t>711</t>
  </si>
  <si>
    <t>Izolace proti vodě</t>
  </si>
  <si>
    <t>712</t>
  </si>
  <si>
    <t>Povlakové krytiny</t>
  </si>
  <si>
    <t>713</t>
  </si>
  <si>
    <t>Izolace tepelné</t>
  </si>
  <si>
    <t>721</t>
  </si>
  <si>
    <t>Vnitřní kanalizace</t>
  </si>
  <si>
    <t>722</t>
  </si>
  <si>
    <t>Vnitřní vodovod</t>
  </si>
  <si>
    <t>723</t>
  </si>
  <si>
    <t>Vnitřní plynovod</t>
  </si>
  <si>
    <t>Zdravotechnika - vnitřní plynovod</t>
  </si>
  <si>
    <t>724</t>
  </si>
  <si>
    <t>725</t>
  </si>
  <si>
    <t>Zařizovací předměty</t>
  </si>
  <si>
    <t>726</t>
  </si>
  <si>
    <t>Předstěnové systémy</t>
  </si>
  <si>
    <t>727</t>
  </si>
  <si>
    <t>Zdravotechnika - požární ochrana</t>
  </si>
  <si>
    <t>728</t>
  </si>
  <si>
    <t>731</t>
  </si>
  <si>
    <t>Kotelny</t>
  </si>
  <si>
    <t>733</t>
  </si>
  <si>
    <t>Rozvod potrubí</t>
  </si>
  <si>
    <t>734</t>
  </si>
  <si>
    <t>Armatury</t>
  </si>
  <si>
    <t>735</t>
  </si>
  <si>
    <t>Otopná tělesa</t>
  </si>
  <si>
    <t>762</t>
  </si>
  <si>
    <t>Konstrukce tesařské</t>
  </si>
  <si>
    <t>763</t>
  </si>
  <si>
    <t>Dřevostavby</t>
  </si>
  <si>
    <t>Konstrukce suché výstavby</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</si>
  <si>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</si>
  <si>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</si>
  <si>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</si>
  <si>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</si>
  <si>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</si>
  <si>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</si>
  <si>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</si>
  <si>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</si>
  <si>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</si>
  <si>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</si>
  <si>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</si>
  <si>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</si>
  <si>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</si>
  <si>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</si>
  <si>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</si>
  <si>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Dokončovací práce - nátěry</t>
  </si>
  <si>
    <t>Nátěry</t>
  </si>
  <si>
    <t>784</t>
  </si>
  <si>
    <t>Dokončovací práce - malby a tapety</t>
  </si>
  <si>
    <t>Malby</t>
  </si>
  <si>
    <t>787</t>
  </si>
  <si>
    <t>Dokončovací práce - zasklívání</t>
  </si>
  <si>
    <t>Zasklívání</t>
  </si>
  <si>
    <t>M21</t>
  </si>
  <si>
    <t>Elektromontáže</t>
  </si>
  <si>
    <t>M22</t>
  </si>
  <si>
    <t>Montáž sdělovací a zabezp. techniky</t>
  </si>
  <si>
    <t>M33</t>
  </si>
  <si>
    <t>Montáže dopravních zařízení a vah-výtahy</t>
  </si>
  <si>
    <t>M46</t>
  </si>
  <si>
    <t>Zemní práce při montážích</t>
  </si>
  <si>
    <t>D96</t>
  </si>
  <si>
    <t>Přesuny suti a vybouraných hmot</t>
  </si>
  <si>
    <t>PSU</t>
  </si>
  <si>
    <t>VN</t>
  </si>
  <si>
    <t>ON</t>
  </si>
  <si>
    <t>Soupis vedlejších a ostatních nákladů</t>
  </si>
  <si>
    <t>#TypZaznamu#</t>
  </si>
  <si>
    <t>STA</t>
  </si>
  <si>
    <t>00</t>
  </si>
  <si>
    <t>Vedlejší a ostatní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</si>
  <si>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</si>
  <si>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</si>
  <si>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</si>
  <si>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</si>
  <si>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</si>
  <si>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</si>
  <si>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</si>
  <si>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</si>
  <si>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</si>
  <si>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</si>
  <si>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</si>
  <si>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</si>
  <si>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</si>
  <si>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</si>
  <si>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</si>
  <si>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</si>
  <si>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</si>
  <si>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</si>
  <si>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</si>
  <si>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</si>
  <si>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</si>
  <si>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</si>
  <si>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</si>
  <si>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</si>
  <si>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</si>
  <si>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</si>
  <si>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</si>
  <si>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</si>
  <si>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</si>
  <si>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22/ II</t>
  </si>
  <si>
    <t>Indiv</t>
  </si>
  <si>
    <t>OPN</t>
  </si>
  <si>
    <t>POL13_0</t>
  </si>
  <si>
    <t>POP</t>
  </si>
  <si>
    <t>Vyhotovení protokolu o vytyčení stavby se seznamem souřadnic vytyčených bodů a jejich polohopisnými (S-JTSK) a výškopisnými (Bpv) hodnotami.</t>
  </si>
  <si>
    <t>005124010R</t>
  </si>
  <si>
    <t>Koordinační činnost</t>
  </si>
  <si>
    <t>Koordinace stavebních a technologických dodávek stavby.</t>
  </si>
  <si>
    <t>005121 R</t>
  </si>
  <si>
    <t>Zařízení staveniště</t>
  </si>
  <si>
    <t>POL99_8</t>
  </si>
  <si>
    <t>Veškeré náklady spojené s vybudováním, provozem a odstraněním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</si>
  <si>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</si>
  <si>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</si>
  <si>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</si>
  <si>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</si>
  <si>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</si>
  <si>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</si>
  <si>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</si>
  <si>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</si>
  <si>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</si>
  <si>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</si>
  <si>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</si>
  <si>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</si>
  <si>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005211010R</t>
  </si>
  <si>
    <t>Předání a převzetí staveniště</t>
  </si>
  <si>
    <t>Náklady spojené s účastí zhotovitele na předání a převzetí staveniště.</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</si>
  <si>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</si>
  <si>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</si>
  <si>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</si>
  <si>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</si>
  <si>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</si>
  <si>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</si>
  <si>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</si>
  <si>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</si>
  <si>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</si>
  <si>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</si>
  <si>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</si>
  <si>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</si>
  <si>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</si>
  <si>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</si>
  <si>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</si>
  <si>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</si>
  <si>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</si>
  <si>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</si>
  <si>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</si>
  <si>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</si>
  <si>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</si>
  <si>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</si>
  <si>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</si>
  <si>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</si>
  <si>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SUM</t>
  </si>
  <si>
    <t>Geodetické zaměření rohů stavby, stabilizace bodů a sestavení laviček.</t>
  </si>
  <si>
    <t>END</t>
  </si>
  <si>
    <t>Položkový soupis prací a dodávek</t>
  </si>
  <si>
    <t>131213711</t>
  </si>
  <si>
    <t>Hloubení zapažených jam v soudržných horninách třídy těžitelnosti I skupiny 3 ručně  - ruční, dokopávka 5% výměry</t>
  </si>
  <si>
    <t>m3</t>
  </si>
  <si>
    <t>Vlastní</t>
  </si>
  <si>
    <t>Práce</t>
  </si>
  <si>
    <t>POL1_1</t>
  </si>
  <si>
    <t>131251203</t>
  </si>
  <si>
    <t>Hloubení jam zapažených v hornině třídy těžitelnosti I skupiny 3 objem do 100 m3 strojně - 95%, výměry</t>
  </si>
  <si>
    <t>133212811</t>
  </si>
  <si>
    <t>Hloubení pro zákl.patky v hornině třídy těžitelnosti I skupiny 3 plocha výkopu do 4 m2 ručně</t>
  </si>
  <si>
    <t>151101201R00</t>
  </si>
  <si>
    <t>Zřízení pažení stěn výkopu bez rozepření, vzepření příložné, hloubky do 4 m</t>
  </si>
  <si>
    <t>m2</t>
  </si>
  <si>
    <t>800-1</t>
  </si>
  <si>
    <t>151101211R00</t>
  </si>
  <si>
    <t>Odstranění pažení stěn výkopu příložné, hloubky do 4 m</t>
  </si>
  <si>
    <t>s uložením pažin na vzdálenost do 3 m od okraje výkopu,</t>
  </si>
  <si>
    <t>SPI</t>
  </si>
  <si>
    <t>151101401R00</t>
  </si>
  <si>
    <t>Zřízení vzepření zapažených stěn výkopů při roubení příložném, hloubky do 4 m</t>
  </si>
  <si>
    <t>s potřebným přepažováním,</t>
  </si>
  <si>
    <t>151101411R00</t>
  </si>
  <si>
    <t>Odstranění vzepření stěn výkopů při roubení příložném, hloubky do 4 m</t>
  </si>
  <si>
    <t>s uložením materiálu na vzdálenost do 3 m od kraje výkopu,</t>
  </si>
  <si>
    <t>161151603</t>
  </si>
  <si>
    <t>Vytažení výkopku těženého z prostoru pod základy z hl přes 3 do 6 m v hornině třídy těžitelnosti I, skupiny 1 až 3</t>
  </si>
  <si>
    <t>162751117</t>
  </si>
  <si>
    <t>Vodorovné přemístění přes 9 000 do 10000 m výkopku/sypaniny z horniny třídy těžitelnosti I skupiny 1, až 3</t>
  </si>
  <si>
    <t>162751119</t>
  </si>
  <si>
    <t>Příplatek k vodorovnému přemístění výkopku/sypaniny z horniny třídy těžitelnosti I skupiny 1 až 3, ZKD 1000 m přes 10000 m</t>
  </si>
  <si>
    <t>171201231</t>
  </si>
  <si>
    <t>Poplatek za uložení zeminy a kamení na recyklační skládce (skládkovné) kód odpadu 17 05 04</t>
  </si>
  <si>
    <t>t</t>
  </si>
  <si>
    <t>213141111</t>
  </si>
  <si>
    <t>Zřízení vrstvy z geotextilie v rovině nebo ve sklonu do 1:5 š do 3 m</t>
  </si>
  <si>
    <t>69311081</t>
  </si>
  <si>
    <t>geotextilie netkaná separační, ochranná, filtrační, drenážní PES 300g/m2</t>
  </si>
  <si>
    <t>Specifikace</t>
  </si>
  <si>
    <t>POL3_0</t>
  </si>
  <si>
    <t>271532211</t>
  </si>
  <si>
    <t>Podsyp pod základové konstrukce se zhutněním z hrubého kameniva frakce 4 až 63 mm</t>
  </si>
  <si>
    <t>273313511R00</t>
  </si>
  <si>
    <t>Beton základových desek prostý třídy C 12/15, Beton čerstvý obyčejný;  C 12/15;  prostředí: X0;  cement: CEM II;  Dmax = 22 mm;  S 3</t>
  </si>
  <si>
    <t>801-1</t>
  </si>
  <si>
    <t>dodávka a uložení betonu do připravené konstrukce,</t>
  </si>
  <si>
    <t>273323511</t>
  </si>
  <si>
    <t>Základové desky ze ŽB pro konstrukce bílých van tř. C 25/30</t>
  </si>
  <si>
    <t>273361821R00</t>
  </si>
  <si>
    <t>Výztuž základových desek z betonářské oceli 10 505(R), Výztuž ocelová betonářská - tyč;  úprava: střih, ohyb;  povrch: žebírkový;  značka: B500B (1.0439);  d = 12,0 mm</t>
  </si>
  <si>
    <t>včetně distančních prvků</t>
  </si>
  <si>
    <t>279232511R00</t>
  </si>
  <si>
    <t>Postupná podezdívka základového zdiva na maltu cementovou</t>
  </si>
  <si>
    <t>801-4</t>
  </si>
  <si>
    <t>jakékoliv tloušťky bez výkopu a zapažení jakýmikoliv cihlami pálenými min. P20,</t>
  </si>
  <si>
    <t>279323111</t>
  </si>
  <si>
    <t>Základová zeď ze ŽB pro konstrukce bílých van tř. C 25/30</t>
  </si>
  <si>
    <t>279351121</t>
  </si>
  <si>
    <t>Zřízení oboustranného bednění základových zdí</t>
  </si>
  <si>
    <t>279351122</t>
  </si>
  <si>
    <t>Odstranění oboustranného bednění základových zdí</t>
  </si>
  <si>
    <t>279361821R00</t>
  </si>
  <si>
    <t>Výztuž základových zdí z betonářské oceli 10 505(R)</t>
  </si>
  <si>
    <t>310238211R00</t>
  </si>
  <si>
    <t>Zazdívka otvorů o ploše přes 0,25 m2 do 1 m2 ve zdivu nadzákladovém cihlami pálenými pro jakoukoliv maltu vápenocementovou</t>
  </si>
  <si>
    <t>včetně pomocného pracovního lešení</t>
  </si>
  <si>
    <t>310239211R00</t>
  </si>
  <si>
    <t>Zazdívka otvorů o ploše přes 1 m2 do 4 m2 ve zdivu nadzákladovém cihlami pálenými pro jakoukoliv maltu vápenocementovou</t>
  </si>
  <si>
    <t>311113153</t>
  </si>
  <si>
    <t>Nosná zeď tl přes 200 do 250 mm z hladkých tvárnic ztraceného bednění včetně výplně z betonu tř. C, 25/30</t>
  </si>
  <si>
    <t>311231115R00</t>
  </si>
  <si>
    <t>Zdivo nosné z cihel a tvarovek pálených pod omítku z cihel plných, 290x140x65 mm, P 15, na maltu 5 MPa, Prvek zdicí pálený P;  funkce: cihla plná;  tvar: základní;  l = 290 mm;  w = 140 mm;  h = 65 mm;  styčná plocha: hladká;  fb = 20,0 N/mm2;  barva:...</t>
  </si>
  <si>
    <t>311272031</t>
  </si>
  <si>
    <t>Zdivo z pórobetonových tvárnic hladkých přes P2 do P4 přes 450 do 600 kg/m3 na tenkovrstvou maltu tl, 200 mm</t>
  </si>
  <si>
    <t>31127312</t>
  </si>
  <si>
    <t>Zazdívka otvoru z pórobetových izolačních tvárnic, tl zdiva 450 mm</t>
  </si>
  <si>
    <t>311361821R00</t>
  </si>
  <si>
    <t>Výztuž nadzákladových zdí z betonářské oceli 10 505(R), Výztuž ocelová betonářská - tyč;  úprava: střih, ohyb;  povrch: žebírkový;  značka: B500B (1.0439);  d = 12,0 mm</t>
  </si>
  <si>
    <t>31336132</t>
  </si>
  <si>
    <t>Kotevní výztuž ocel 11373</t>
  </si>
  <si>
    <t>317141422</t>
  </si>
  <si>
    <t>Překlad plochý z pórobetonu š 125 mm dl přes 1200 do 1300 mm</t>
  </si>
  <si>
    <t>kus</t>
  </si>
  <si>
    <t>317141423</t>
  </si>
  <si>
    <t>Překlad plochý z pórobetonu š 125 mm dl přes 1300 do 1500 mm</t>
  </si>
  <si>
    <t>317141425</t>
  </si>
  <si>
    <t>Překlad plochý z pórobetonu š 125 mm dl přes 1800 do 2000 mm</t>
  </si>
  <si>
    <t>317141427</t>
  </si>
  <si>
    <t>Překlad plochý z pórobetonu š 125 mm dl přes 2300 do 2500 mm</t>
  </si>
  <si>
    <t>317234410R00</t>
  </si>
  <si>
    <t>Vyzdívka mezi nosníky cementovou</t>
  </si>
  <si>
    <t>jakýmikoliv cihlami pálenými na jakoukoliv maltu,</t>
  </si>
  <si>
    <t>317944321</t>
  </si>
  <si>
    <t>Válcované nosníky do č.12 dodatečně osazované do připravených otvorů</t>
  </si>
  <si>
    <t>317944323I10</t>
  </si>
  <si>
    <t>Válcované nosníky č.14 až 22 dodatečně osazované do připravených otvorů</t>
  </si>
  <si>
    <t>3179999</t>
  </si>
  <si>
    <t>Příplatek za provedení svarů v rozsahu dle PD pro přepásování nosníků ocelovými pásky</t>
  </si>
  <si>
    <t>m</t>
  </si>
  <si>
    <t>319201321</t>
  </si>
  <si>
    <t>Vyrovnání nerovného povrchu zdiva tl do 30 mm maltou</t>
  </si>
  <si>
    <t>331231117</t>
  </si>
  <si>
    <t>Zdivo pilířů z cihel dl 290 mm pevnosti P 7,5 až 15 na SMS 10 MPa</t>
  </si>
  <si>
    <t>340239212R00</t>
  </si>
  <si>
    <t>Zazdívka otvorů o ploše přes 1 m2 do 4 m2 v příčkách nebo stěnách cihlami  pálenými  tloušťky nad 100 mm</t>
  </si>
  <si>
    <t>34132110</t>
  </si>
  <si>
    <t>ŽB monierka pro zesílení, tl betonu 60 mm, výztuž svislá 12/150mm, vodorovná 10/150mm, spřáhnuto se, zdivem navrtáním a vlepením trnů pr.12mm, rastr 300x300mm, opatř.hákem k uchycení za svislou výztuž</t>
  </si>
  <si>
    <t>, beton C 20/26, výztuž B 500B, krytí 20mm, atd dle PD</t>
  </si>
  <si>
    <t>341941001R00</t>
  </si>
  <si>
    <t>Spojovací svary stěn. dílců nosných tl. do 10 mm</t>
  </si>
  <si>
    <t>342241161R00</t>
  </si>
  <si>
    <t>Příčky z tvárnic pálených Příčky z tvárnic keramických pálených tloušťky 65 mm, z cihel plných, P 15, na maltu MVC 2,5</t>
  </si>
  <si>
    <t>jednoduché nebo příčky zděné do svislé dřevěné, cihelné, betonové nebo ocelové konstrukce na jakoukoliv maltu vápenocementovou (MVC) nebo cementovou (MC),</t>
  </si>
  <si>
    <t>342241162R00</t>
  </si>
  <si>
    <t>Příčky z tvárnic pálených Příčky z tvárnic keramických pálených tloušťky 140 mm, z cihel plných, P 15, na maltu MVC 2,5</t>
  </si>
  <si>
    <t>342272225</t>
  </si>
  <si>
    <t>Příčka z pórobetonových hladkých tvárnic na tenkovrstvou maltu tl 100 mm</t>
  </si>
  <si>
    <t>342272235</t>
  </si>
  <si>
    <t>Příčka z pórobetonových hladkých tvárnic na tenkovrstvou maltu tl 125 mm</t>
  </si>
  <si>
    <t>342272245</t>
  </si>
  <si>
    <t>Příčka z pórobetonových hladkých tvárnic na tenkovrstvou maltu tl 150 mm</t>
  </si>
  <si>
    <t>346244381R00</t>
  </si>
  <si>
    <t>Plentování ocelových nosníků jednostranné výšky do 200 mm, Prvek zdicí pálený P;  funkce: cihla plná;  tvar: základní;  l = 290 mm;  w = 140 mm;  h = 65 mm;  styčná plocha: hladká;  fb = 20,0 N/mm2;  barva:...</t>
  </si>
  <si>
    <t>jakýmikoliv cihlami,</t>
  </si>
  <si>
    <t>411321414R00</t>
  </si>
  <si>
    <t>Beton stropů železový stropů deskových, desek plochých střech, desek balkónových, desek hřibových stropů včetně hlavic hřibových sloupů, železový (bez výztuže) třídy C 25/30, Beton čerstvý obyčejný;  C 25/30;  prostředí: X0;  cement: CEM I;  Dmax = 22 mm;  S 3</t>
  </si>
  <si>
    <t>411322424R00</t>
  </si>
  <si>
    <t>Beton stropů železový stropů trámových (žebrových),  kazetových, nebo vložkových z tvárnic, nebo z hraněných či zaoblených vln zabudovaného plechového bednění, železový (bez výztuže) třídy C 25/30, Beton čerstvý obyčejný;  C 25/30;  prostředí: X0;  cement: CEM I;  Dmax = 22 mm;  S 3</t>
  </si>
  <si>
    <t>411351011</t>
  </si>
  <si>
    <t>Zřízení bednění stropů deskových tl přes 5 do 25 cm bez podpěrné kce</t>
  </si>
  <si>
    <t>411351012</t>
  </si>
  <si>
    <t>Odstranění bednění stropů deskových tl přes 5 do 25 cm bez podpěrné kce</t>
  </si>
  <si>
    <t>411354233</t>
  </si>
  <si>
    <t>Bednění stropů ztracené z hraněných trapézových vln TR 35/207/0,63</t>
  </si>
  <si>
    <t>411354311</t>
  </si>
  <si>
    <t>Zřízení podpěrné konstrukce stropů výšky do 4 m tl přes 5 do 15 cm</t>
  </si>
  <si>
    <t>411354312</t>
  </si>
  <si>
    <t>Odstranění podpěrné konstrukce stropů výšky do 4 m tl přes 5 do 15 cm</t>
  </si>
  <si>
    <t>411354313</t>
  </si>
  <si>
    <t>Zřízení podpěrné konstrukce stropů výšky do 4 m tl přes 15 do 25 cm</t>
  </si>
  <si>
    <t>411354314</t>
  </si>
  <si>
    <t>Odstranění podpěrné konstrukce stropů výšky do 4 m tl přes 15 do 25 cm</t>
  </si>
  <si>
    <t>411361821R00</t>
  </si>
  <si>
    <t>Výztuž stropů z betonářské oceli 10 505(R), Výztuž ocelová betonářská - tyč;  úprava: střih, ohyb;  povrch: žebírkový;  značka: B500B (1.0439);  d = 12,0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</si>
  <si>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</si>
  <si>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411362021R00</t>
  </si>
  <si>
    <t>Výztuž stropů ze svařovaných sítí</t>
  </si>
  <si>
    <t>413941121R00</t>
  </si>
  <si>
    <t>Osazení ocelových válcovaných nosníků ve stropech bez materiálu, výšky do 120 mm</t>
  </si>
  <si>
    <t>I , IE, U , UE nebo L</t>
  </si>
  <si>
    <t>13010424</t>
  </si>
  <si>
    <t>úhelník ocelový rovnostranný jakost S235JR (11 375) 60x60x6mm</t>
  </si>
  <si>
    <t>611325416</t>
  </si>
  <si>
    <t>Oprava vnitřní vápenocementové hladké omítky stropů v rozsahu plochy do 10 % s celoplošným, přeštukováním</t>
  </si>
  <si>
    <t>612321141</t>
  </si>
  <si>
    <t>Vápenocementová omítka štuková dvouvrstvá vnitřních stěn nanášená ručně</t>
  </si>
  <si>
    <t>612321191</t>
  </si>
  <si>
    <t>Příplatek k vápenocementové omítce vnitřních stěn za každých dalších 5 mm tloušťky ručně</t>
  </si>
  <si>
    <t>612325419</t>
  </si>
  <si>
    <t>Oprava vnitřní vápenocementové hladké omítky stěn v rozsahu plochy přes 30 do 50 %  s celoplošným, přeštukováním</t>
  </si>
  <si>
    <t>615142012</t>
  </si>
  <si>
    <t>Potažení vnitřních nosníků rabicovým pletivem</t>
  </si>
  <si>
    <t>622131121</t>
  </si>
  <si>
    <t>Penetrační nátěr vnějších stěn nanášený ručně</t>
  </si>
  <si>
    <t>622142001</t>
  </si>
  <si>
    <t>Potažení vnějších stěn sklovláknitým pletivem vtlačeným do tenkovrstvé hmoty</t>
  </si>
  <si>
    <t>62252510</t>
  </si>
  <si>
    <t>Doplnění vnější VPC omítky stěn po zazdívkách vč a povrchové úpravy</t>
  </si>
  <si>
    <t>62253101</t>
  </si>
  <si>
    <t>Tenkovrstvá silikonová probarvená omítka vnějších stěn</t>
  </si>
  <si>
    <t>6324501</t>
  </si>
  <si>
    <t>Spádová vrstva 2-4 cm</t>
  </si>
  <si>
    <t>63245146</t>
  </si>
  <si>
    <t>Potěr pískocementový tl 65 mm</t>
  </si>
  <si>
    <t>642942111R00</t>
  </si>
  <si>
    <t>Osazení zárubní dveřních ocelových bez dveřních křídel, do zdiva včetně kotvení, na jakoukoliv cementovou maltu, s vybetonováním prahu v zárubni a s osazením špalíků nebo latí pro dřevěný práh  plocha do 2,5 m2</t>
  </si>
  <si>
    <t>5533146</t>
  </si>
  <si>
    <t>zárubeň jednokřídlá ocelová pro zdění rozměru 700/2100mm</t>
  </si>
  <si>
    <t>5533147</t>
  </si>
  <si>
    <t>zárubeň jednokřídlá ocelová pro zdění rozměru 800/2100mm</t>
  </si>
  <si>
    <t>5533148</t>
  </si>
  <si>
    <t>zárubeň jednokřídlá ocelová pro zdění rozměru 1000/2100mm</t>
  </si>
  <si>
    <t>5533149</t>
  </si>
  <si>
    <t>zárubeň jednokřídlá ocelová pro zdění  rozměru 1100/1980mm</t>
  </si>
  <si>
    <t>642945111R00</t>
  </si>
  <si>
    <t>Osazení ocelových zárubní protipožárních jednokřídlových, obetonováním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</si>
  <si>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</si>
  <si>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5533153</t>
  </si>
  <si>
    <t>zárubeň jednokřídlá ocelová pro zdění s protipožární úpravou rozměru 900/1970, 2100mm</t>
  </si>
  <si>
    <t>5533152</t>
  </si>
  <si>
    <t>zárubeň jednokřídlá ocelová pro zdění s protipožární úpravou  rozměru 800/1980, 2100 mm</t>
  </si>
  <si>
    <t>5533156</t>
  </si>
  <si>
    <t>zárubeň jednokřídlá ocelová pro zdění s protipožární úpravou rozměru 1100/1960, 1980 mm</t>
  </si>
  <si>
    <t>5533157</t>
  </si>
  <si>
    <t>zárubeň jednokřídlá ocelová pro zdění s protipožární úpravou rozměru 1200/2100mm</t>
  </si>
  <si>
    <t>642945112R00</t>
  </si>
  <si>
    <t>Osazení ocelových zárubní protipožárních dvoukřídlových, obetonováním</t>
  </si>
  <si>
    <t>5533172</t>
  </si>
  <si>
    <t>zárubeň dvoukřídlá ocelová pro zdění s protipožární úpravou rozměru 1350/1970, 2100mm</t>
  </si>
  <si>
    <t>5533173</t>
  </si>
  <si>
    <t>zárubeň dvoukřídlá ocelová pro zdění s protipožární úpravou rozměru 1600/1970, 2100mm</t>
  </si>
  <si>
    <t>5533176</t>
  </si>
  <si>
    <t>zárubeň dvoukřídlá ocelová pro zdění s protipožární úpravou  rozměru 1800/1970, 2100mm</t>
  </si>
  <si>
    <t>941111</t>
  </si>
  <si>
    <t>Montáž a demontáž lešení fasádního vč příplatku za použití</t>
  </si>
  <si>
    <t>94611111</t>
  </si>
  <si>
    <t>Pojízdné lešení pro doplnění venk.omítky zazděných otvorů vč příplatku za použití a demontáže</t>
  </si>
  <si>
    <t>kpl</t>
  </si>
  <si>
    <t>949101112I10</t>
  </si>
  <si>
    <t>Lešení pomocné pro objekty pozemních staveb s lešeňovou podlahou v do 3,5 m zatížení do 150 kg/m2, K</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</si>
  <si>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</si>
  <si>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</si>
  <si>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9535599</t>
  </si>
  <si>
    <t>D+M  protidešťové žaluzie 200/200 mm do tubusu výtahu</t>
  </si>
  <si>
    <t>9601111</t>
  </si>
  <si>
    <t>Ostatní práce, stavební přípomoce</t>
  </si>
  <si>
    <t>962031132R00</t>
  </si>
  <si>
    <t xml:space="preserve">Bourání příček </t>
  </si>
  <si>
    <t>801-3</t>
  </si>
  <si>
    <t>RTS 17/ I</t>
  </si>
  <si>
    <t>nebo vybourání otvorů průřezové plochy přes 4 m2 v příčkách, včetně pomocného lešení o výšce podlahy do 1900 mm a pro zatížení do 1,5 kPa  (150 kg/m2),</t>
  </si>
  <si>
    <t>962031133R00</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</si>
  <si>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</si>
  <si>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</si>
  <si>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</si>
  <si>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96205221</t>
  </si>
  <si>
    <t>Ubourání betonové stěny odvodňovacího kanálu</t>
  </si>
  <si>
    <t>962081141R00</t>
  </si>
  <si>
    <t>Bourání zdiva příček ze skleněných tvárnic, tloušťky do 150 mm</t>
  </si>
  <si>
    <t>nebo vybourání otvorů jakýchkoliv rozměrů, včetně pomocného lešení o výšce podlahy do 1900 mm a pro zatížení do 1,5 kPa  (150 kg/m2),</t>
  </si>
  <si>
    <t>96302281</t>
  </si>
  <si>
    <t>Bourání kamenných schodišťových stupňů</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</si>
  <si>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</si>
  <si>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</si>
  <si>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</si>
  <si>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96806235</t>
  </si>
  <si>
    <t>Vybourání plastových rámů oken včetně křídel</t>
  </si>
  <si>
    <t>968062747R00</t>
  </si>
  <si>
    <t>Vybourání dřevěných rámů stěn plných, zesklených nebo výkladních, pevných nebo otevíravých, plochy přes 4 m2</t>
  </si>
  <si>
    <t>včetně pomocného lešení o výšce podlahy do 1900 mm a pro zatížení do 1,5 kPa  (150 kg/m2),</t>
  </si>
  <si>
    <t>968072355R00</t>
  </si>
  <si>
    <t>Vybourání a vyjmutí kovových rámů a rolet rámů, včetně pomocného lešení o výšce podlahy do 1900 mm a pro zatížení do 1,5 kPa  (150 kg/m2) okenních zdvojených, plochy do 2 m2</t>
  </si>
  <si>
    <t>968072455R00</t>
  </si>
  <si>
    <t>Vybourání a vyjmutí kovových rámů a rolet rámů, včetně pomocného lešení o výšce podlahy do 1900 mm a pro zatížení do 1,5 kPa  (150 kg/m2) dveřních zárubní, plochy do 2 m2</t>
  </si>
  <si>
    <t>96807264</t>
  </si>
  <si>
    <t>Vybourání hliníkové prosklené stěny na rameni schodiště</t>
  </si>
  <si>
    <t>96808201</t>
  </si>
  <si>
    <t>Vybourání prosklené plastové stěny</t>
  </si>
  <si>
    <t>971033371R00</t>
  </si>
  <si>
    <t>Vybourání otvorů ve zdivu cihelném z jakýchkoliv cihel pálených  na jakoukoliv maltu vápenou nebo vápenocementovou, plochy do 0,09 m2, tloušťky do 750 mm</t>
  </si>
  <si>
    <t>základovém nebo nadzákladovém,</t>
  </si>
  <si>
    <t>971033381R00</t>
  </si>
  <si>
    <t>Vybourání otvorů ve zdivu cihelném z jakýchkoliv cihel pálených  na jakoukoliv maltu vápenou nebo vápenocementovou, plochy do 0,09 m2, tloušťky do 900 mm</t>
  </si>
  <si>
    <t>971033531R00</t>
  </si>
  <si>
    <t>Vybourání otvorů ve zdivu cihelném z jakýchkoliv cihel pálených  na jakoukoliv maltu vápenou nebo vápenocementovou, plochy do 1 m2, tloušťky do 150 mm</t>
  </si>
  <si>
    <t>971033561R00</t>
  </si>
  <si>
    <t>Vybourání otvorů ve zdivu cihelném z jakýchkoliv cihel pálených  na jakoukoliv maltu vápenou nebo vápenocementovou, plochy do 1 m2, tloušťky do 600 mm</t>
  </si>
  <si>
    <t>971033621R00</t>
  </si>
  <si>
    <t>Vybourání otvorů ve zdivu cihelném z jakýchkoliv cihel pálených  na jakoukoliv maltu vápenou nebo vápenocementovou, plochy do 4 m2, tloušťky do 100 mm</t>
  </si>
  <si>
    <t>971033631R00</t>
  </si>
  <si>
    <t>Vybourání otvorů ve zdivu cihelném z jakýchkoliv cihel pálených  na jakoukoliv maltu vápenou nebo vápenocementovou, plochy do 4 m2, tloušťky do 150 mm</t>
  </si>
  <si>
    <t>971033641R00</t>
  </si>
  <si>
    <t>Vybourání otvorů ve zdivu cihelném z jakýchkoliv cihel pálených  na jakoukoliv maltu vápenou nebo vápenocementovou, plochy do 4 m2, tloušťky do 300 mm</t>
  </si>
  <si>
    <t>971033651R00</t>
  </si>
  <si>
    <t>Vybourání otvorů ve zdivu cihelném z jakýchkoliv cihel pálených  na jakoukoliv maltu vápenou nebo vápenocementovou, plochy do 4 m2, tloušťky do 600 mm</t>
  </si>
  <si>
    <t>971033681R00</t>
  </si>
  <si>
    <t>Vybourání otvorů ve zdivu cihelném z jakýchkoliv cihel pálených  na jakoukoliv maltu vápenou nebo vápenocementovou, plochy do 4 m2, tloušťky do 900 mm</t>
  </si>
  <si>
    <t>972054141R00</t>
  </si>
  <si>
    <t>Vybourání otvorů ve stropech nebo klenbách železobetonových plochy do 0,0225 m2, tloušťky do 150 mm</t>
  </si>
  <si>
    <t>bez odstranění podlahy a násypu,</t>
  </si>
  <si>
    <t>973042351R00</t>
  </si>
  <si>
    <t>Vysekání výklenků a kapes ve zdivu betonovém kapes  plochy do 0,16 m2, hloubky do 300 mm</t>
  </si>
  <si>
    <t>974031154R00</t>
  </si>
  <si>
    <t>Vysekání rýh v jakémkoliv zdivu cihelném v ploše  do hloubky 100 mm, šířky do 150 mm</t>
  </si>
  <si>
    <t>974031664R00</t>
  </si>
  <si>
    <t>Vysekání rýh v jakémkoliv zdivu cihelném pro vtahování nosníků do zdí, před vybouráním otvorů  do hloubky 150 mm, při výšce nosníku do 150 mm</t>
  </si>
  <si>
    <t>974031666R00</t>
  </si>
  <si>
    <t>Vysekání rýh v jakémkoliv zdivu cihelném pro vtahování nosníků do zdí, před vybouráním otvorů  do hloubky 150 mm, při výšce nosníku do 250 mm</t>
  </si>
  <si>
    <t>975021</t>
  </si>
  <si>
    <t>Podchycení konstrukcí dle PD</t>
  </si>
  <si>
    <t>975022</t>
  </si>
  <si>
    <t>Provizorní podepření nadchodu dle popisu v části ST</t>
  </si>
  <si>
    <t>978011121R00</t>
  </si>
  <si>
    <t>Otlučení omítek vápenných nebo vápenocementových vnitřních s vyškrabáním spár, s očištěním zdiva stropů, v rozsahu do 10 %</t>
  </si>
  <si>
    <t>978013191R00</t>
  </si>
  <si>
    <t>Otlučení omítek vápenných nebo vápenocementových vnitřních s vyškrabáním spár, s očištěním zdiva stěn, v rozsahu do 100 %</t>
  </si>
  <si>
    <t>9800111</t>
  </si>
  <si>
    <t>Demontáž stávajícího přístupového systému v prostoru schodiště A, kabeláž 20bm, lišty 20bm, koncové, prvky 2x</t>
  </si>
  <si>
    <t>997013157</t>
  </si>
  <si>
    <t>Vnitrostaveništní doprava suti a vybouraných hmot pro budovy v přes 21 do 24 m s omezením, mechanizace</t>
  </si>
  <si>
    <t>997013501I10</t>
  </si>
  <si>
    <t>Odvoz suti a vybouraných hmot na skládku nebo meziskládku do 1 km se složením</t>
  </si>
  <si>
    <t>997013509</t>
  </si>
  <si>
    <t>Příplatek k odvozu suti a vybouraných hmot na skládku ZKD 1 km přes 1 km</t>
  </si>
  <si>
    <t>997013871</t>
  </si>
  <si>
    <t>Poplatek za uložení stavebního odpadu na recyklační skládce (skládkovné) směsného stavebního a, demoličního kód odpadu  17 09 04</t>
  </si>
  <si>
    <t>998017003</t>
  </si>
  <si>
    <t>Přesun hmot s omezením mechanizace pro budovy v přes 12 do 24 m</t>
  </si>
  <si>
    <t>POL7_</t>
  </si>
  <si>
    <t>711111001R00</t>
  </si>
  <si>
    <t>Provedení izolace proti zemní vlhkosti natěradly za studena na ploše vodorovné nátěrem penetračním, 1 x nátěr, materiál ve specifikaci</t>
  </si>
  <si>
    <t>800-711</t>
  </si>
  <si>
    <t>POL1_7</t>
  </si>
  <si>
    <t>11163150R</t>
  </si>
  <si>
    <t>lak asfaltový penetrační; bod hoření nad 40 °C; skupenství při 20°C  kapalné; hustota při 15°C 890 až 910 kg/m3; nerozpustný ve vodě; hořlavý; zpracování za studena; černý</t>
  </si>
  <si>
    <t>SPCM</t>
  </si>
  <si>
    <t>711113125</t>
  </si>
  <si>
    <t>Izolace proti vlhkosti hydroizolační  nátěr podzemní stěny</t>
  </si>
  <si>
    <t>711141559R00</t>
  </si>
  <si>
    <t xml:space="preserve">Provedení izolace proti zemní vlhkosti pásy přitavením vodorovná, 1 vrstva, bez dodávky izolačních pásů,  </t>
  </si>
  <si>
    <t>62855001</t>
  </si>
  <si>
    <t>pás asfaltový natavitelný modifikovaný SBS tl 4,0mm s vložkou z polyesterové rohože a spalitelnou PE, fólií nebo jemnozrnným minerálním posypem na horním povrchu</t>
  </si>
  <si>
    <t>62853003</t>
  </si>
  <si>
    <t>pás asfaltový natavitelný modifikovaný SBS tl 3,5mm s vložkou ze skleněné tkaniny a spalitelnou PE, fólií nebo jemnozrnným minerálním posypem na horním povrchu</t>
  </si>
  <si>
    <t>998711203R00</t>
  </si>
  <si>
    <t>Přesun hmot pro izolace proti vodě svisle do 60 m</t>
  </si>
  <si>
    <t>50 m vodorovně měřeno od těžiště půdorysné plochy skládky do těžiště půdorysné plochy objektu</t>
  </si>
  <si>
    <t>712311101R00</t>
  </si>
  <si>
    <t>Povlakové krytiny střech do 10° za studena nátěrem 1 x, penetračním nebo asfaltovým lakem, bez dodávky materiálu</t>
  </si>
  <si>
    <t>712341559R00</t>
  </si>
  <si>
    <t>Povlakové krytiny střech do 10° pásy přitavením v celé ploše, 1 vrstva, bez dodávky pásu</t>
  </si>
  <si>
    <t>628550</t>
  </si>
  <si>
    <t>pás asfaltový natavitelný modifikovaný SBS tl 4,0mm</t>
  </si>
  <si>
    <t>712361705</t>
  </si>
  <si>
    <t>Provedení povlakové krytiny střech do 10° fólií lepenou se svařovanými spoji</t>
  </si>
  <si>
    <t>2834241</t>
  </si>
  <si>
    <t>fólie hydroizolační střešní mPVC tl 1,5 mm</t>
  </si>
  <si>
    <t>712363357</t>
  </si>
  <si>
    <t>Povlakové krytiny střech do 10° z tvarovaných poplastovaných lišt délky 2 m okapnice široká rš 250, mm</t>
  </si>
  <si>
    <t>712440831</t>
  </si>
  <si>
    <t>Odstranění povlakové krytiny střech z pásů NAIP přitavených v plné ploše jednovrstvé</t>
  </si>
  <si>
    <t>7127710</t>
  </si>
  <si>
    <t>Provedení separační vrstvy střechy</t>
  </si>
  <si>
    <t>6931108</t>
  </si>
  <si>
    <t>geotextilie netkaná separační, ochranná, PES 300g/m2</t>
  </si>
  <si>
    <t>998712203R00</t>
  </si>
  <si>
    <t>Přesun hmot pro povlakové krytiny v objektech výšky přes 12 do 24 m</t>
  </si>
  <si>
    <t>50 m vodorovně</t>
  </si>
  <si>
    <t>713121111R00</t>
  </si>
  <si>
    <t>Montáž tepelné izolace podlah  jednovrstvá, bez dodávky materiálu</t>
  </si>
  <si>
    <t>800-713</t>
  </si>
  <si>
    <t>28375914</t>
  </si>
  <si>
    <t>deska EPS 150 pro konstrukce s vysokým zatížením ?=0,035 tl 100mm</t>
  </si>
  <si>
    <t>28375993</t>
  </si>
  <si>
    <t>deska EPS 150 pro konstrukce s vysokým zatížením ?=0,035 tl 200mm</t>
  </si>
  <si>
    <t>28375033</t>
  </si>
  <si>
    <t>deska EPS 150 pro konstrukce s vysokým zatížením ?=0,035 l   ve spádu tl. 100-200 mm- rampa</t>
  </si>
  <si>
    <t>713141331</t>
  </si>
  <si>
    <t>Montáž izolace tepelné střech plochých lepené za studena zplna, spádová vrstva</t>
  </si>
  <si>
    <t>28372070</t>
  </si>
  <si>
    <t>deska spádová konstrukční z XPS 40-20</t>
  </si>
  <si>
    <t>998713203R00</t>
  </si>
  <si>
    <t>Přesun hmot pro izolace tepelné v objektech výšky do 24 m</t>
  </si>
  <si>
    <t>721140802R00</t>
  </si>
  <si>
    <t>Demontáž potrubí z litinových trub do DN 100</t>
  </si>
  <si>
    <t>800-721</t>
  </si>
  <si>
    <t>odpadního nebo dešťového,</t>
  </si>
  <si>
    <t>721171808R00</t>
  </si>
  <si>
    <t>Demontáž potrubí z novodurových trub přes D 75 mm do D 114 mm</t>
  </si>
  <si>
    <t>odpadního nebo připojovacího,</t>
  </si>
  <si>
    <t>722130802R00</t>
  </si>
  <si>
    <t>Demontáž potrubí z ocelových trubek závitových přes DN 25 do DN 40</t>
  </si>
  <si>
    <t>722170804R00</t>
  </si>
  <si>
    <t>Demontáž potrubí z trubek z PH tlakových přes D 32 mm do D 63 mm</t>
  </si>
  <si>
    <t>722181812R00</t>
  </si>
  <si>
    <t>Demontáž plstěných pásů z trub do D 50</t>
  </si>
  <si>
    <t>722220851R00</t>
  </si>
  <si>
    <t>Demontáž armatur závitových s jedním závitem, G 3/4"</t>
  </si>
  <si>
    <t>722220861R00</t>
  </si>
  <si>
    <t>Demontáž armatur závitových se dvěma závity, G 3/4"</t>
  </si>
  <si>
    <t>725110814R00</t>
  </si>
  <si>
    <t>Demontáž klozetů kombinovaných</t>
  </si>
  <si>
    <t>soubor</t>
  </si>
  <si>
    <t>725210821R00</t>
  </si>
  <si>
    <t>Demontáž umyvadel umyvadel bez výtokových armatur</t>
  </si>
  <si>
    <t>725210821.1</t>
  </si>
  <si>
    <t>Demontáž umyvadel - nerezových dřezů jednodílných</t>
  </si>
  <si>
    <t>soub</t>
  </si>
  <si>
    <t>725240811R00</t>
  </si>
  <si>
    <t>Demontáž sprchových kabin a mís kabin bez výtokových armatur</t>
  </si>
  <si>
    <t>725240812R00</t>
  </si>
  <si>
    <t>Demontáž sprchových kabin a mís mís bez výtokových armatur</t>
  </si>
  <si>
    <t>725330820R00</t>
  </si>
  <si>
    <t>Demontáž výlevek diturvitových</t>
  </si>
  <si>
    <t>bez výtokových armatur a bez nádrže a splachovacího potrubí,</t>
  </si>
  <si>
    <t>725820801R00</t>
  </si>
  <si>
    <t>Demontáž baterií nástěnných do G 3/4"</t>
  </si>
  <si>
    <t>725820850</t>
  </si>
  <si>
    <t>Demontáž baterií baterií sprchových</t>
  </si>
  <si>
    <t>ks</t>
  </si>
  <si>
    <t>725860811R00</t>
  </si>
  <si>
    <t>Demontáž zápachových uzávěrek pro zařiz. předměty jednoduchých</t>
  </si>
  <si>
    <t>B-0105-004</t>
  </si>
  <si>
    <t>přípravné práce - prověrka napojovacího místa pátěřního rozvodu vnitřního vodovodu, určení přesného, místa napojení dle místních prostorových možností kolektoru, určení způsobu vhodného napojení podle</t>
  </si>
  <si>
    <t>hod.</t>
  </si>
  <si>
    <t>prověřeného typu a dimenze stáv.potrubí</t>
  </si>
  <si>
    <t>B-0105-005</t>
  </si>
  <si>
    <t>D+M příprava napojovacího místa vysazením odbočných tvarovek podle typu a dimenze stáv.potrubí, vodovodu v kolektoru (kompl.dodávka a montáž materiálu a prací)</t>
  </si>
  <si>
    <t>B-0105-006</t>
  </si>
  <si>
    <t>prověrka funkce všech stávajících úsekových armatur v prostoru 1.PP a v zájmovém území plánovaných, stavebních úprav v ostatních podlažích</t>
  </si>
  <si>
    <t>B-0105-007</t>
  </si>
  <si>
    <t>prověrka trasování stávajících rozvodů vnitřní kanalizace a vodovodu celého pavilonu A, ověření, poloh jednotlivých stoupacích potrubí vodovodu a kanalizace, vše v koordinaci s provozem údržby</t>
  </si>
  <si>
    <t>B-0105-008</t>
  </si>
  <si>
    <t>D+M úprava stáv.povrchového dešť.svodu, vedeného po fasádě v prostranství plánované přístavby, pavilonu (zkrácení dešťového svodu vč.úpravy koncové části a vyústění na úroveň nové střechy</t>
  </si>
  <si>
    <t>přístavby), kompl. dodávka a montáž materiálu a prací</t>
  </si>
  <si>
    <t>B-0105-009</t>
  </si>
  <si>
    <t>D+M prověrka stáv.rozvodů vnitřní kanalizace v prostoru místnosti A-016 (1.PP) vč.odpovídající, přípravy napojení na stáv.kanalizaci v místě výskytu</t>
  </si>
  <si>
    <t>B-0105-010</t>
  </si>
  <si>
    <t>D+M úprava stáv.rozvodu vody pro dodatečnou instalaci termoregulačních armatur TA-therm do, stáv.potrubních tras v prostoru 1.PP</t>
  </si>
  <si>
    <t>721290823R00</t>
  </si>
  <si>
    <t>Vnitrostaveništní přemístění vybouraných hmot svislý , v objektech výšky přes 12 do 24 m</t>
  </si>
  <si>
    <t>vodorovně do 100 m</t>
  </si>
  <si>
    <t>721174101</t>
  </si>
  <si>
    <t>D+M Plastové PP potrubí pro horkou odpadní vodu typ HT-systém, těsněné v hrdle manžetovým těsnícím, kroužkem HT 40x1,8 mm</t>
  </si>
  <si>
    <t>721174102</t>
  </si>
  <si>
    <t>D+M Plastové PP potrubí pro horkou odpadní vodu typ HT-systém, těsněné v hrdle manžetovým těsnícím, kroužkem HT 50x1,8 mm</t>
  </si>
  <si>
    <t>721174103</t>
  </si>
  <si>
    <t>D+M Plastové PP potrubí pro horkou odpadní vodu typ HT-systém, těsněné v hrdle manžetovým těsnícím, kroužkem HT 75x1,9 mm</t>
  </si>
  <si>
    <t>721174104</t>
  </si>
  <si>
    <t>D+M Plastové PP potrubí pro horkou odpadní vodu typ HT-systém, těsněné v hrdle manžetovým těsnícím, kroužkem HT 110x2,7 mm</t>
  </si>
  <si>
    <t>721174112</t>
  </si>
  <si>
    <t>montáž čistící tvarovky HT-ČK 110</t>
  </si>
  <si>
    <t>72117001</t>
  </si>
  <si>
    <t>paralelní odbočka HTPA 100/100</t>
  </si>
  <si>
    <t>72117002</t>
  </si>
  <si>
    <t>ostatní tvarovky (kolena všech úhlů, redukce, odbočky, materiálové přechodky, apod.) odhad ze, základu HT-potrubí 30%</t>
  </si>
  <si>
    <t>72117004</t>
  </si>
  <si>
    <t>čistící kus HTRE 110</t>
  </si>
  <si>
    <t>72117802</t>
  </si>
  <si>
    <t>Protipožární manžeta RS 10/50/030 pro potrubí vnějšího průměru 50 mm</t>
  </si>
  <si>
    <t>72117803</t>
  </si>
  <si>
    <t>Protipožární manžeta RS 10/75/030 pro potrubí vnějšího průměru 75 mm</t>
  </si>
  <si>
    <t>72117804</t>
  </si>
  <si>
    <t>Protipožární manžeta RS 10/110/030 pro potrubí vnějšího průměru 110 mm</t>
  </si>
  <si>
    <t>722181114R00</t>
  </si>
  <si>
    <t>Izolace vodovodního potrubí ochranná plstěnými pásy, DN 32 a DN 40</t>
  </si>
  <si>
    <t>722181116R00</t>
  </si>
  <si>
    <t>Izolace vodovodního potrubí ochranná plstěnými pásy, DN 50 a DN 65</t>
  </si>
  <si>
    <t>722181117R00</t>
  </si>
  <si>
    <t>Izolace vodovodního potrubí ochranná plstěnými pásy, DN 80</t>
  </si>
  <si>
    <t>722181118R00</t>
  </si>
  <si>
    <t>Izolace vodovodního potrubí ochranná plstěnými pásy, DN 100</t>
  </si>
  <si>
    <t>72218001</t>
  </si>
  <si>
    <t>D+M Ochrana potrubí Tepelná izolace 100 mm (VP rohože 1200x600 mm) pro utlumení rozvodu kanalizace v, podhledu, včetně Cu upevň.drátu (kompl.dodávka a montáž)</t>
  </si>
  <si>
    <t>721194104R00</t>
  </si>
  <si>
    <t>Zřízení přípojek na potrubí D 40 mm, materiál ve specifikaci</t>
  </si>
  <si>
    <t>vyvedení a upevnění odpadních výpustek,</t>
  </si>
  <si>
    <t>721194105R00</t>
  </si>
  <si>
    <t>Zřízení přípojek na potrubí D 50 mm, materiál ve specifikaci</t>
  </si>
  <si>
    <t>721194109R00</t>
  </si>
  <si>
    <t>Zřízení přípojek na potrubí D 110  mm, materiál ve specifikaci</t>
  </si>
  <si>
    <t>721221201</t>
  </si>
  <si>
    <t>uzávěrka zápachová  DN 40 (montáž)</t>
  </si>
  <si>
    <t>72122001</t>
  </si>
  <si>
    <t>Podomítkový plastový kondenzační sifon DN40</t>
  </si>
  <si>
    <t>72122002</t>
  </si>
  <si>
    <t>plast.kondenzační sifon DN40 s kuličkou</t>
  </si>
  <si>
    <t>721273149</t>
  </si>
  <si>
    <t>D+M plastová větrací hlavice HL 810/100</t>
  </si>
  <si>
    <t>722171435</t>
  </si>
  <si>
    <t>D+M PP-RCT trubka EVO d-25 mm</t>
  </si>
  <si>
    <t>722174444</t>
  </si>
  <si>
    <t>D+M PP-RCT trubka EVO d-50 mm</t>
  </si>
  <si>
    <t>72217201</t>
  </si>
  <si>
    <t>upevnění ostatních trubních rozvodů DN20</t>
  </si>
  <si>
    <t>72217002</t>
  </si>
  <si>
    <t>upevnění ostatních trubních rozvodů DN50</t>
  </si>
  <si>
    <t>722181118.1</t>
  </si>
  <si>
    <t>Termoizolačními pásy bez samolepícího uzávěru montáž do DN 25</t>
  </si>
  <si>
    <t>722181134R00</t>
  </si>
  <si>
    <t>Izolace vodovodního potrubí ochranná gumovými vložkami do upevňovacích prvků proti přenášení hluku, DN 25 až DN 50</t>
  </si>
  <si>
    <t>72218201</t>
  </si>
  <si>
    <t>Termoizolační pásy tl. stěny 6 mm hadice 28/6 mm</t>
  </si>
  <si>
    <t>72218202</t>
  </si>
  <si>
    <t>Termoizolační pásy tl.stěny 9 mm hadice 52/9 mm</t>
  </si>
  <si>
    <t>721290111R00</t>
  </si>
  <si>
    <t>Zkouška těsnosti kanalizace v objektech vodou, DN 125</t>
  </si>
  <si>
    <t>721290226</t>
  </si>
  <si>
    <t>tlaková zkouška potr. závitového do DN 50</t>
  </si>
  <si>
    <t>721290234</t>
  </si>
  <si>
    <t>proplach potrubí do DN 80</t>
  </si>
  <si>
    <t>721102</t>
  </si>
  <si>
    <t>zaslepení stáv.stoupacího potrubí v podlaze 1.PP zátkou do DN100 vč.odříznutí stáv.potrubí,, demontáže a úpravy koncové části pro zaslepení</t>
  </si>
  <si>
    <t>721103</t>
  </si>
  <si>
    <t>dodatečné vysazení odbočné tvarovky na stáv.svislém svodu vnitřní kanalizace do DN100 vč.výřezu, části stáv.potrubí, úpravy koncových částí vč.odpovídajících materiál.přechodek podle provedení a</t>
  </si>
  <si>
    <t>dimenze stáv. potrubí (kompletní montáž a dodávka)</t>
  </si>
  <si>
    <t>721104</t>
  </si>
  <si>
    <t>přepojení stáv.potrubí svislého svodu v místě výskytu na nově navržený rozvod DN100 vč.výřezu části, stáv.potrubí, úpravy koncových částí vč.odpovídajících materiál.přechodek podle provedení a dimenze</t>
  </si>
  <si>
    <t>stáv. potrubí (kompletní montáž a dodávka)</t>
  </si>
  <si>
    <t>972054241R00</t>
  </si>
  <si>
    <t>Vybourání otvorů ve stropech nebo klenbách železobetonových plochy do 0,09 m2, tloušťky do 150 mm</t>
  </si>
  <si>
    <t>974031155R00</t>
  </si>
  <si>
    <t>Vysekání rýh v jakémkoliv zdivu cihelném v ploše  do hloubky 100 mm, šířky do 200 mm</t>
  </si>
  <si>
    <t>612403388R00</t>
  </si>
  <si>
    <t>Hrubá výplň rýh ve stěnách, jakoukoliv maltou maltou ze suchých směsí  150 x 150 mm</t>
  </si>
  <si>
    <t>jakékoliv šířky rýhy,</t>
  </si>
  <si>
    <t>998721103R00</t>
  </si>
  <si>
    <t>Přesun hmot pro vnitřní kanalizaci v objektech výšky do 24 m</t>
  </si>
  <si>
    <t>50 m vodorovně, měřeno od těžiště půdorysné plochy skládky do těžiště půdorysné plochy objektu</t>
  </si>
  <si>
    <t>722130233R00</t>
  </si>
  <si>
    <t>Potrubí z ocelových trubek závitových pozinkovaných DN 25, svařovaných 11 343,  , včetně dodávky materiálu</t>
  </si>
  <si>
    <t>722130234R00</t>
  </si>
  <si>
    <t>Potrubí z ocelových trubek závitových pozinkovaných DN 32, svařovaných 11 343,  , včetně dodávky materiálu</t>
  </si>
  <si>
    <t>722171432</t>
  </si>
  <si>
    <t>D+M PP-RCT trubka EVO d-20 mm</t>
  </si>
  <si>
    <t>722171438</t>
  </si>
  <si>
    <t>D+M PP-RCT trubka EVO d-32 mm</t>
  </si>
  <si>
    <t>722171441</t>
  </si>
  <si>
    <t>D+M PP-RCT trubka EVO d-40 mm</t>
  </si>
  <si>
    <t>722171435.1</t>
  </si>
  <si>
    <t>D+M PP-RCT trubka BAZALT d-25 mm</t>
  </si>
  <si>
    <t>722171438.1</t>
  </si>
  <si>
    <t>D+M PP-RCT trubka BAZALT d-32 mm</t>
  </si>
  <si>
    <t>722171441.1</t>
  </si>
  <si>
    <t>D+M PP-RCT trubka BAZALT d-40 mm</t>
  </si>
  <si>
    <t>722171733</t>
  </si>
  <si>
    <t>D+M Pevné body pro potrubí DN 20</t>
  </si>
  <si>
    <t>722171734</t>
  </si>
  <si>
    <t>D+M Pevné body pro potrubí DN 25</t>
  </si>
  <si>
    <t>722171735</t>
  </si>
  <si>
    <t>D+M Pevné body pro potrubí DN 32</t>
  </si>
  <si>
    <t>722171482</t>
  </si>
  <si>
    <t>D+M upevnění plast. potrubí PPR 20 (tepl.média 60°C)</t>
  </si>
  <si>
    <t>722171483</t>
  </si>
  <si>
    <t>D+M upevnění plast. potrubí PPR 25 (tepl.média 60°C)</t>
  </si>
  <si>
    <t>722171484</t>
  </si>
  <si>
    <t>D+M upevnění plast. potrubí PPR 32 (tepl.média 60°C)</t>
  </si>
  <si>
    <t>722171485</t>
  </si>
  <si>
    <t>D+M upevnění plast. potrubí PPR 40 (tepl.média 60°C)</t>
  </si>
  <si>
    <t>72217003</t>
  </si>
  <si>
    <t>D+M upevnění ostatních trubních rozvodů DN25</t>
  </si>
  <si>
    <t>72217004</t>
  </si>
  <si>
    <t>D+M upevnění ostatních trubních rozvodů DN32</t>
  </si>
  <si>
    <t>72218001.1</t>
  </si>
  <si>
    <t>Termoizolační pásy tl. stěny 6 mm hadice 22/6 mm</t>
  </si>
  <si>
    <t>72218002</t>
  </si>
  <si>
    <t>72218003</t>
  </si>
  <si>
    <t>Termoizolační pásy tl. stěny 6 mm hadice 35/6 mm</t>
  </si>
  <si>
    <t>72218004</t>
  </si>
  <si>
    <t>Termoizolační pásy tl. stěny 6 mm hadice 42/6 mm</t>
  </si>
  <si>
    <t>72218102</t>
  </si>
  <si>
    <t>Termoizolační pásy tl.stěny 13 mm hadice 28/13 mm</t>
  </si>
  <si>
    <t>72218103</t>
  </si>
  <si>
    <t>Termoizolační pásy tl.stěny 13 mm hadice 35/13 mm</t>
  </si>
  <si>
    <t>72218104</t>
  </si>
  <si>
    <t>Termoizolační pásy tl.stěny 13 mm hadice 42/13 mm</t>
  </si>
  <si>
    <t>72218201.1</t>
  </si>
  <si>
    <t>Tepelně izolační potrubní pouzdra s AL.kašírováním, (prům./tl.izolace) 27/40 mm</t>
  </si>
  <si>
    <t>72218202.1</t>
  </si>
  <si>
    <t>Tepelně izolační potrubní pouzdra s AL.kašírováním, (prům./tl.izolace) 34/40 mm</t>
  </si>
  <si>
    <t>72218203</t>
  </si>
  <si>
    <t>Tepelně izolační potrubní pouzdra s AL.kašírováním, (prům./tl.izolace) 42/40 mm</t>
  </si>
  <si>
    <t>722190401R00</t>
  </si>
  <si>
    <t>Vyvedení a upevnění výpustek DN 15</t>
  </si>
  <si>
    <t>722220111R00</t>
  </si>
  <si>
    <t>Nástěnka nátrubková mosazná pro výtokový ventil, vnitřní závit, DN 15, PN 10, včetně dodávky materiálu</t>
  </si>
  <si>
    <t>722224111R00</t>
  </si>
  <si>
    <t>Kohout kulový, vypouštěcí a napouštěcí, vnější závit, mosazný, DN 15, PN 10, včetně dodávky materiálu</t>
  </si>
  <si>
    <t>722230212</t>
  </si>
  <si>
    <t>D+M Kulové kohouty (oboustranný vnitřní závit) R 250D G3/4"</t>
  </si>
  <si>
    <t>722230213</t>
  </si>
  <si>
    <t>D+M Kulové kohouty (oboustranný vnitřní závit) R 250D G1"</t>
  </si>
  <si>
    <t>722230214</t>
  </si>
  <si>
    <t>D+M Kulové kohouty (oboustranný vnitřní závit) R 250D G5/4"</t>
  </si>
  <si>
    <t>722239102R00</t>
  </si>
  <si>
    <t>Montáž armatury závitové se dvěma závity G 3/4"</t>
  </si>
  <si>
    <t>72223001</t>
  </si>
  <si>
    <t>Armatury pro vyregulování cirkulace TV termoregulační armatura TA-therm G3/4" s teploměrem</t>
  </si>
  <si>
    <t>722254134</t>
  </si>
  <si>
    <t>skříň hydrantová vnitřní s tvarově stálou hadicí typ 25/30 - montáž</t>
  </si>
  <si>
    <t>72225001</t>
  </si>
  <si>
    <t>skříň hydrantová provedení "B" do váklenku ve zdi typ B 25/30 s tvarově stálou hadicí dl. 30 m, a, proudnicí prům.25 mm pro průtok min.0,3 l/s</t>
  </si>
  <si>
    <t>722721001</t>
  </si>
  <si>
    <t>D+M Protipožární manžeta RS 10/32/030 pro potrubí vnějšího průměru 32 mm</t>
  </si>
  <si>
    <t>722721002</t>
  </si>
  <si>
    <t>D+M Protipožární manžeta RS 10/40/030 pro potrubí vnějšího průměru 40 mm</t>
  </si>
  <si>
    <t>722290226R00</t>
  </si>
  <si>
    <t>Dílčí tlakové zkoušky vodovodního potrubí závitového, do DN 50</t>
  </si>
  <si>
    <t>722290234R00</t>
  </si>
  <si>
    <t>Proplach a dezinfekce vodovodního potrubí do DN 80</t>
  </si>
  <si>
    <t>722101</t>
  </si>
  <si>
    <t>D+M odříznutí a zaslepení stáv.rozvodu podle původního materiálového provedení a dimenze potrubí, (kompl.dodávka materiálu a montáž)</t>
  </si>
  <si>
    <t>974031145R00</t>
  </si>
  <si>
    <t>Vysekání rýh v jakémkoliv zdivu cihelném v ploše  do hloubky 70 mm, šířky do 200 mm</t>
  </si>
  <si>
    <t>998722103R00</t>
  </si>
  <si>
    <t>Přesun hmot pro vnitřní vodovod v objektech výšky do 24 m</t>
  </si>
  <si>
    <t>vodorovně do 50 m</t>
  </si>
  <si>
    <t>725003</t>
  </si>
  <si>
    <t>A3 typový rozpis jednotlivých míst spotřeby (viz.samostatná příloha standardů)</t>
  </si>
  <si>
    <t>725004</t>
  </si>
  <si>
    <t>A4 typový rozpis jednotlivých míst spotřeby (viz.samostatná příloha standardů)</t>
  </si>
  <si>
    <t>725013</t>
  </si>
  <si>
    <t>D1 typový rozpis jednotlivých míst spotřeby (viz.samostatná příloha standardů)</t>
  </si>
  <si>
    <t>725015</t>
  </si>
  <si>
    <t>E1 typový rozpis jednotlivých míst spotřeby (viz.samostatná příloha standardů)</t>
  </si>
  <si>
    <t>725219201R00</t>
  </si>
  <si>
    <t>Umyvadlo montáž na konzoly</t>
  </si>
  <si>
    <t>725314290R00</t>
  </si>
  <si>
    <t>Příslušenství ke dřezu v kuchyňské sestavě</t>
  </si>
  <si>
    <t>725332330</t>
  </si>
  <si>
    <t>Výlevky výlevka diturvitová - montáž</t>
  </si>
  <si>
    <t>725819401R00</t>
  </si>
  <si>
    <t>Montáž ventilu rohového s trubičkou, G 1/2"</t>
  </si>
  <si>
    <t>725819402R00</t>
  </si>
  <si>
    <t>Montáž ventilu rohového bez trubičky , G 1/2"</t>
  </si>
  <si>
    <t>725829301R00</t>
  </si>
  <si>
    <t>Montáž baterií umyvadlových a dřezových umyvadlové a dřezové stojánkové</t>
  </si>
  <si>
    <t>725829311</t>
  </si>
  <si>
    <t>Baterie umyvadlové a dřezové montáž bat.nástěnných G1/2x150 ost.typů</t>
  </si>
  <si>
    <t>725869101R00</t>
  </si>
  <si>
    <t>Montáž zápachové uzávěrky pro zařiz. předměty umyvadlové, D 32</t>
  </si>
  <si>
    <t>725869204R00</t>
  </si>
  <si>
    <t>Montáž zápachové uzávěrky pro zařiz. předměty dřezovýé jednoduché, D 40</t>
  </si>
  <si>
    <t>725980122R00</t>
  </si>
  <si>
    <t>Dvířka z plastu, 200 x 300 mm, včetně dodávky materiálu</t>
  </si>
  <si>
    <t>725981001</t>
  </si>
  <si>
    <t>D+M speciální zákrytová dvířka s možností povrchové úpravy keram.obkladem rozm. 15/30 cm, (magnetická)</t>
  </si>
  <si>
    <t>725981002</t>
  </si>
  <si>
    <t>D+M speciální zákrytová dvířka s možností povrchové úpravy keram.obkladem rozm. 30/30 cm, (magnetická)</t>
  </si>
  <si>
    <t>998725103R00</t>
  </si>
  <si>
    <t>Přesun hmot pro zařizovací předměty v objektech výšky do 24 m</t>
  </si>
  <si>
    <t>723111</t>
  </si>
  <si>
    <t>Potrubí Cu o 8x1mm</t>
  </si>
  <si>
    <t>723112</t>
  </si>
  <si>
    <t>Potrubí Cu o 12x1mm</t>
  </si>
  <si>
    <t>723113</t>
  </si>
  <si>
    <t>Potrubí Cu o 18x1 mm</t>
  </si>
  <si>
    <t>723114</t>
  </si>
  <si>
    <t>Potrubí Cu o 22x1mm</t>
  </si>
  <si>
    <t>723115</t>
  </si>
  <si>
    <t>Potrubí Cu o 28x1,5mm</t>
  </si>
  <si>
    <t>723116</t>
  </si>
  <si>
    <t>Potrubí Cu o 42x1,5mm</t>
  </si>
  <si>
    <t>723117</t>
  </si>
  <si>
    <t>Prořez potrubí 3%</t>
  </si>
  <si>
    <t>723118</t>
  </si>
  <si>
    <t>Pájka Ag 45%</t>
  </si>
  <si>
    <t>g</t>
  </si>
  <si>
    <t>723119</t>
  </si>
  <si>
    <t>Chránička potrubí o 12</t>
  </si>
  <si>
    <t>723120</t>
  </si>
  <si>
    <t>Chránička potrubí o 18</t>
  </si>
  <si>
    <t>723121</t>
  </si>
  <si>
    <t>Chránička potrubí o 22</t>
  </si>
  <si>
    <t>723122</t>
  </si>
  <si>
    <t>Chránička potrubí o 28</t>
  </si>
  <si>
    <t>723123</t>
  </si>
  <si>
    <t>Chránička potrubí o 42</t>
  </si>
  <si>
    <t>723124</t>
  </si>
  <si>
    <t>Protipožární ucpávka včetně certifikátu</t>
  </si>
  <si>
    <t>723125</t>
  </si>
  <si>
    <t>Potrubní tvarovky Cu pro potrubí  o 8x1</t>
  </si>
  <si>
    <t>723126</t>
  </si>
  <si>
    <t>Potrubní tvarovky Cu pro potrubí  o 12x1</t>
  </si>
  <si>
    <t>723127</t>
  </si>
  <si>
    <t>Potrubní tvarovky Cu pro potrubí  o 18x1</t>
  </si>
  <si>
    <t>723128</t>
  </si>
  <si>
    <t>Potrubní tvarovky Cu pro potrubí  o 22x1</t>
  </si>
  <si>
    <t>723129</t>
  </si>
  <si>
    <t>Potrubní tvarovky Cu pro potrubí  o 28x1</t>
  </si>
  <si>
    <t>723130</t>
  </si>
  <si>
    <t>Potrubní tvarovky Cu pro potrubí  o 42x1,5</t>
  </si>
  <si>
    <t>723131</t>
  </si>
  <si>
    <t>Konzolový systém pro jeden plyn o 12</t>
  </si>
  <si>
    <t>723132</t>
  </si>
  <si>
    <t>Konzolový systém pro dva plyny o 18</t>
  </si>
  <si>
    <t>723133</t>
  </si>
  <si>
    <t>Konzolový systém pro dva plyny o 12, 12, 12</t>
  </si>
  <si>
    <t>723134</t>
  </si>
  <si>
    <t>Konzolový systém pro dva plyny o 18, 18, 18</t>
  </si>
  <si>
    <t>723135</t>
  </si>
  <si>
    <t>Konzolový systém pro tři plyny o 18, 18, 22</t>
  </si>
  <si>
    <t>723136</t>
  </si>
  <si>
    <t>Konzolový systém pro tři plyny o 22, 22, 22</t>
  </si>
  <si>
    <t>723137</t>
  </si>
  <si>
    <t>Konzolový systém pro tři plyny o 22, 22, 28</t>
  </si>
  <si>
    <t>723138</t>
  </si>
  <si>
    <t>Konzolový systém pro tři plyny o 28, 28, 42</t>
  </si>
  <si>
    <t>723139</t>
  </si>
  <si>
    <t>Uzavírací ventil DN 20, včetně šroubení</t>
  </si>
  <si>
    <t>723140</t>
  </si>
  <si>
    <t>Uzavírací ventil DN 25, včetně šroubení</t>
  </si>
  <si>
    <t>723141</t>
  </si>
  <si>
    <t>Značení potrubí</t>
  </si>
  <si>
    <t>723142</t>
  </si>
  <si>
    <t>Ochranný plyn při pájení potrubí</t>
  </si>
  <si>
    <t>723143</t>
  </si>
  <si>
    <t>Čistící plyn - dusík</t>
  </si>
  <si>
    <t>723144</t>
  </si>
  <si>
    <t>Tlaková zkouška, úseková</t>
  </si>
  <si>
    <t>723145</t>
  </si>
  <si>
    <t>Tlaková zkouška, závěrečná</t>
  </si>
  <si>
    <t>723146</t>
  </si>
  <si>
    <t>Zaslepení rozvodů</t>
  </si>
  <si>
    <t>723147</t>
  </si>
  <si>
    <t>Napojení na stávající rozvod, včetně odstávky</t>
  </si>
  <si>
    <t>723150</t>
  </si>
  <si>
    <t>Propojovací kabel ventilové krabice a monitorovacího zařízení klinického alarmu</t>
  </si>
  <si>
    <t>723160</t>
  </si>
  <si>
    <t>Montáž, doprava, přesun hmot</t>
  </si>
  <si>
    <t>7271100</t>
  </si>
  <si>
    <t>D+M Obvodová protipožární ucpávka v místě chodeb mezi přístavbou a stávající budovou, atd dle PD</t>
  </si>
  <si>
    <t>7271110</t>
  </si>
  <si>
    <t>D+M Protipožární ucpávka v místě prostupu potrubí do průměru 150mm, atd dle PD</t>
  </si>
  <si>
    <t>7271111</t>
  </si>
  <si>
    <t>D+M Protipožární ucpávka v místě prostupu potrubí nad průměr 150mm, atd dle PD</t>
  </si>
  <si>
    <t>7271112</t>
  </si>
  <si>
    <t>D+M Protipožární ucpávka v místě prostupu hranatého potrubí s průřezem do 600x600 mm, atd dle PD</t>
  </si>
  <si>
    <t>7271113</t>
  </si>
  <si>
    <t>D+M Protipožární ucpávka v místě prostupu kabelového svazku 300x800 mm, atd dle PD</t>
  </si>
  <si>
    <t>R/S</t>
  </si>
  <si>
    <t>Pěticestný rozdělovač/sběrač topných okruhů</t>
  </si>
  <si>
    <t>71311</t>
  </si>
  <si>
    <t>Tepelná izolace rozdělovače/sběrače</t>
  </si>
  <si>
    <t>73411</t>
  </si>
  <si>
    <t>Stavitelný stojan rozdělovače/sběrače</t>
  </si>
  <si>
    <t>OČ1</t>
  </si>
  <si>
    <t>Oběhové   čerpadlo   (jmenovitý   průtok   1.4   m3/h; výsledná dopravní výška 35 kPa; max. dopravní, výška 60 dm)</t>
  </si>
  <si>
    <t>OČ2</t>
  </si>
  <si>
    <t>Oběhové   čerpadlo   (jmenovitý   průtok   6.6   m3/h; výsledná dopravní výška 45 kPa; max. dopravní, výška 120 dm)</t>
  </si>
  <si>
    <t>OČ3</t>
  </si>
  <si>
    <t>Oběhové   čerpadlo   (jmenovitý   průtok   4.4   m3/h; výsledná dopravní výška 45 kPa; max. dopravní, výška 80 dm)</t>
  </si>
  <si>
    <t>KK32</t>
  </si>
  <si>
    <t>Kulový kohout DN32</t>
  </si>
  <si>
    <t>KK50</t>
  </si>
  <si>
    <t>Kulový kohout DN50</t>
  </si>
  <si>
    <t>KK65</t>
  </si>
  <si>
    <t>Kulový kohout DN65</t>
  </si>
  <si>
    <t>VK15</t>
  </si>
  <si>
    <t>Vypouštěcí kohout DN15</t>
  </si>
  <si>
    <t>F32</t>
  </si>
  <si>
    <t>Filtr DN32</t>
  </si>
  <si>
    <t>F50</t>
  </si>
  <si>
    <t>Filtr DN50</t>
  </si>
  <si>
    <t>ZK32</t>
  </si>
  <si>
    <t>Zpětná klapka DN32</t>
  </si>
  <si>
    <t>ZK50</t>
  </si>
  <si>
    <t>Zpětná klapka DN50</t>
  </si>
  <si>
    <t>AOV</t>
  </si>
  <si>
    <t>Automatický odvzdušňovací ventil</t>
  </si>
  <si>
    <t>3SM</t>
  </si>
  <si>
    <t>Trojcestný směšovací ventil včetně servopohonu</t>
  </si>
  <si>
    <t>734001</t>
  </si>
  <si>
    <t>Dvoucestný přepínací ventil, včetně servopohonu</t>
  </si>
  <si>
    <t>734002</t>
  </si>
  <si>
    <t>Teploměry a manometry</t>
  </si>
  <si>
    <t>734003</t>
  </si>
  <si>
    <t>Montážní   a   spojovací   materiál   (přechody,   fitinky, tvarovky…)</t>
  </si>
  <si>
    <t>733005</t>
  </si>
  <si>
    <t>Měděné potrubí O15 x 1 mm</t>
  </si>
  <si>
    <t>733006</t>
  </si>
  <si>
    <t>Měděné potrubí O35 x 1,5 mm</t>
  </si>
  <si>
    <t>733007</t>
  </si>
  <si>
    <t>Měděné potrubí O54 x 2 mm</t>
  </si>
  <si>
    <t>733008</t>
  </si>
  <si>
    <t>Ocelové potrubí O76 x 3,2 mm</t>
  </si>
  <si>
    <t>733009</t>
  </si>
  <si>
    <t>Návleková tepelná izolace pro potrubí O15</t>
  </si>
  <si>
    <t>733010</t>
  </si>
  <si>
    <t>Čedičová izolace s hliníkovou fólií pro potrubí O35</t>
  </si>
  <si>
    <t>733011</t>
  </si>
  <si>
    <t>Čedičová izolace s hliníkovou fólií pro potrubí O54</t>
  </si>
  <si>
    <t>733012</t>
  </si>
  <si>
    <t>Čedičová izolace s hliníkovou fólií pro potrubí O76</t>
  </si>
  <si>
    <t>733013</t>
  </si>
  <si>
    <t>Samoregulační kabel 15 W/m pro ochranu potrubí a armatur</t>
  </si>
  <si>
    <t>731085</t>
  </si>
  <si>
    <t>Demontáž stávajících těles, U otopných těles je nutno rozhodnout, na základě kontroly těles na, stavbě, která otopná tělesa lze ponechat a která bude potřeba vyměnit za nová.</t>
  </si>
  <si>
    <t>731086</t>
  </si>
  <si>
    <t>Demontáž  stávajícího  ocelového  potrubí  O22  x  2,6 mm</t>
  </si>
  <si>
    <t>731087</t>
  </si>
  <si>
    <t>Demontáž stávajících oběhových čerpadel</t>
  </si>
  <si>
    <t>731088</t>
  </si>
  <si>
    <t>Demontáž     stávajících     trojcestných     směšovacích ventilů, včetně servopohonu</t>
  </si>
  <si>
    <t>731089</t>
  </si>
  <si>
    <t>Demontáž stávajících filtrů</t>
  </si>
  <si>
    <t>731090</t>
  </si>
  <si>
    <t>Demontáž    ostatních    armatur    (kulové    kohouty, zpětné klapky…)</t>
  </si>
  <si>
    <t>731091</t>
  </si>
  <si>
    <t>Demontáž teploměrů a manometrů</t>
  </si>
  <si>
    <t>73199</t>
  </si>
  <si>
    <t>Vnitrostaveništní manipulace s demontovaným vybavením</t>
  </si>
  <si>
    <t>731025</t>
  </si>
  <si>
    <t>Montáž  pěticestného  rozdělovače/sběrače  topných okruhů, včetně tepelné izolace a stavitelných, stojanů</t>
  </si>
  <si>
    <t>731026</t>
  </si>
  <si>
    <t>Montáž oběhových čerpadel</t>
  </si>
  <si>
    <t>731027</t>
  </si>
  <si>
    <t>Montáž kulových kohoutů</t>
  </si>
  <si>
    <t>731028</t>
  </si>
  <si>
    <t>Montáž vypouštěcích kohoutů</t>
  </si>
  <si>
    <t>731029</t>
  </si>
  <si>
    <t>Montáž filtrů</t>
  </si>
  <si>
    <t>731030</t>
  </si>
  <si>
    <t>Montáž zpětných klapek</t>
  </si>
  <si>
    <t>731031</t>
  </si>
  <si>
    <t>Montáž automatických odvzdušňovacích ventilů</t>
  </si>
  <si>
    <t>731032</t>
  </si>
  <si>
    <t>Montáž   trojcestných   směšovacích   ventilů,   včetně servopohonu</t>
  </si>
  <si>
    <t>731033</t>
  </si>
  <si>
    <t>Montáž   dvoucestných   přepínacích   ventilů,   včetně servopohonu</t>
  </si>
  <si>
    <t>731034</t>
  </si>
  <si>
    <t>Montáž teploměrů a manometrů</t>
  </si>
  <si>
    <t>731035</t>
  </si>
  <si>
    <t>Montáž tvarovek a fitinek</t>
  </si>
  <si>
    <t>731036</t>
  </si>
  <si>
    <t>Montáž   měděného   potrubí   O15   x   1   mm,   včetně izolace</t>
  </si>
  <si>
    <t>731037</t>
  </si>
  <si>
    <t>Montáž  měděného  potrubí  O35  x  1,5  mm,  včetně izolace</t>
  </si>
  <si>
    <t>731038</t>
  </si>
  <si>
    <t>Montáž  měděného  potrubí  O54  x  1,5  mm,  včetně izolace</t>
  </si>
  <si>
    <t>731039</t>
  </si>
  <si>
    <t>Montáž  ocelového  potrubí  O76  x  3,2  mm,  včetně izolace</t>
  </si>
  <si>
    <t>731040</t>
  </si>
  <si>
    <t>Montáž    samoregulačního    kabelu    15    W/m    pro ochranu potrubí a armatur</t>
  </si>
  <si>
    <t>9987312</t>
  </si>
  <si>
    <t>731043</t>
  </si>
  <si>
    <t>Připojení    nových    rozvodů    otopné    soustavy    na stávající otopnou soustavu</t>
  </si>
  <si>
    <t>731045</t>
  </si>
  <si>
    <t>Doprava komponentů otopné soustavy</t>
  </si>
  <si>
    <t>731046</t>
  </si>
  <si>
    <t>Revize celé otopné soustavy včetně revizní zprávy</t>
  </si>
  <si>
    <t>731047</t>
  </si>
  <si>
    <t>Zaregulování otopného systému</t>
  </si>
  <si>
    <t>731048</t>
  </si>
  <si>
    <t>Tlaková zkouška otopné soustavy</t>
  </si>
  <si>
    <t>1.1</t>
  </si>
  <si>
    <t>Vzduchotechnická jednotka v nástřešním provedení o max. rozměrech 2600 x 1605 x 1150 mm (délka (bez, hrdel) x šířka x výška vč. základového rámu) a hmotnosti max. 500 kg. Specifikace dle PD</t>
  </si>
  <si>
    <t>1.10</t>
  </si>
  <si>
    <t>Požární klapka se servopohonem (napájení servopohonu 230 V) pro kruhové plechové potrubí o O200 mm,, ovládány systémem EPS</t>
  </si>
  <si>
    <t>1.17</t>
  </si>
  <si>
    <t>Tlumič hluku čtyřhranný přímý délky 1850 mm, pro čtyřhranné plechové potrubí 400 x 300 mm, (Útlumy, tlumiče  D: 6, 9, 18, 39, 44, 27, 15, 11 při frekvencích 63, 125, 250, 500, 1000, 2000, 4000, 8000</t>
  </si>
  <si>
    <t>Hz), tlaková ztráta max. 25 Pa. zahrdlem e2</t>
  </si>
  <si>
    <t>1.18</t>
  </si>
  <si>
    <t>Tlumič hluku čtyřhranný obloukový, pro čtyřhranné plechové potrubí 400x300 mm, (Útlumy tlumiče  D: 9, , 11, 25, 18, 20, 18, 21, 22 při frekvencích 63, 125, 250, 500, 1000, 2000, 4000, 8000 Hz), tlaková</t>
  </si>
  <si>
    <t>ztráta max. 25 Pa. zahrdlem i2</t>
  </si>
  <si>
    <t>1.29</t>
  </si>
  <si>
    <t>Vířivý anemostat do podhledu,  400 x 400 mm, včetně tepelně izolovaného pleum boxu s klapkou,, připojovací hrdlo O 200 mm (dvojbřité těsnění), počet lamel 16, nastavitelné lamely, připojovací</t>
  </si>
  <si>
    <t>hrdlo horizontálně přívod (A.105, A.246, A.346)</t>
  </si>
  <si>
    <t>1.30</t>
  </si>
  <si>
    <t>Vířivý anemostat do podhledu,  400 x 400 mm, včetně pleum boxu s klapkou, připojovací hrdlo O 160 mm, (dvojbřité těsnění), počet lamel 16, nastavitelné lamely, připojovací hrdlo horizontálně odvod</t>
  </si>
  <si>
    <t>(A.246, A.346)</t>
  </si>
  <si>
    <t>1.31</t>
  </si>
  <si>
    <t>Výfukový kus s mříží proti ptactvu 400 x 300 mm</t>
  </si>
  <si>
    <t>1.47</t>
  </si>
  <si>
    <t>Regulační klapka s pákou pro ruční řízení pro kruhové plechové potrubí O200</t>
  </si>
  <si>
    <t>1.48</t>
  </si>
  <si>
    <t>Protipožární záslepka na čtyřhranné potrubí 950 x 650 mm</t>
  </si>
  <si>
    <t>1.49</t>
  </si>
  <si>
    <t>Protipožární záslepka na čtyřhranné potrubí 950 x 300 mm</t>
  </si>
  <si>
    <t>1.50</t>
  </si>
  <si>
    <t>Protipožární záslepka na čtyřhranné potrubí 600 x 500 mm</t>
  </si>
  <si>
    <t>1.51</t>
  </si>
  <si>
    <t>Protipožární záslepka na čtyřhranné potrubí 1000x 600 mm</t>
  </si>
  <si>
    <t>1.63</t>
  </si>
  <si>
    <t>Spojka vnější  pro kruhové plechové potrubí O160</t>
  </si>
  <si>
    <t>1.64</t>
  </si>
  <si>
    <t>Spojka vnější  pro kruhové plechové potrubí O200</t>
  </si>
  <si>
    <t>1.70</t>
  </si>
  <si>
    <t>Přechod na kruhovém plechové potrubí O200/O160, symetrický</t>
  </si>
  <si>
    <t>1.78</t>
  </si>
  <si>
    <t>Koleno 90° pro kruhové plechové potrubí 160</t>
  </si>
  <si>
    <t>1.79</t>
  </si>
  <si>
    <t>Koleno 90° pro kruhové plechové potrubí 200</t>
  </si>
  <si>
    <t>1.82</t>
  </si>
  <si>
    <t>Koleno 45° pro kruhové plechové potrubí 160</t>
  </si>
  <si>
    <t>1.88</t>
  </si>
  <si>
    <t>Odbočka do kruhového plechového potrubí jednostranná 90° 160/200</t>
  </si>
  <si>
    <t>1.89</t>
  </si>
  <si>
    <t>Odbočka do kruhového plechového potrubí jednostranná 90° 200/160</t>
  </si>
  <si>
    <t>7511001</t>
  </si>
  <si>
    <t>Potrubí flexibilní kruhové 160, tepelně izolované tl. 25 mm</t>
  </si>
  <si>
    <t>7511002</t>
  </si>
  <si>
    <t>Potrubí flexibilní kruhové 200, tepelně izolované tl. 25 mm</t>
  </si>
  <si>
    <t>7511003</t>
  </si>
  <si>
    <t>Potrubí kruhové plechové Spiro 160, tl. plechu 0,6 mm</t>
  </si>
  <si>
    <t>7511004</t>
  </si>
  <si>
    <t>Potrubí kruhové plechové Spiro 200, tl. plechu 0,6 mm</t>
  </si>
  <si>
    <t>7511005</t>
  </si>
  <si>
    <t>Potrubí kruhové plechové Spiro 250, tl. plechu 0,6 mm</t>
  </si>
  <si>
    <t>7511006</t>
  </si>
  <si>
    <t>Tepelná izolace tl. 100 mm pro čtyřhranné a kruhové plechové potrubí</t>
  </si>
  <si>
    <t>7511007</t>
  </si>
  <si>
    <t>Protipožární izolace odolonosti EI 45 dle PBŘ, min. tl. 30 mm</t>
  </si>
  <si>
    <t>7511008</t>
  </si>
  <si>
    <t>Pozin pl. na dodatečné oplechování, tl. plechu 0,6 mm</t>
  </si>
  <si>
    <t>7511009</t>
  </si>
  <si>
    <t>Čtyřhranné plechové potrubí pozink včetně tvarovek a záslepek (z toho 60% potrubí a 40% tvarovky),, tl. plechu 0,8 mm, spojované pomocí přírub</t>
  </si>
  <si>
    <t>7511010</t>
  </si>
  <si>
    <t>Montáž vzduchotechnické jednotky v nástřešním provedení</t>
  </si>
  <si>
    <t>728412214R00</t>
  </si>
  <si>
    <t xml:space="preserve">Montáž anemostatu vířivého čtyřhranného, do průřezu 0,50 m 2,  </t>
  </si>
  <si>
    <t>800-728</t>
  </si>
  <si>
    <t>728312111R00</t>
  </si>
  <si>
    <t xml:space="preserve">Montáž tlumiče hluku do čtyřhranného potrubí, do průřezu 0,15 m2,  </t>
  </si>
  <si>
    <t>7511011</t>
  </si>
  <si>
    <t>Montáž požární klapky včetně servopohonu D od 100 do 200</t>
  </si>
  <si>
    <t>751398102</t>
  </si>
  <si>
    <t>Montáž uzavírací klapky do kruhového potrubí bez příruby D přes 100 do 200 mm</t>
  </si>
  <si>
    <t>7511012</t>
  </si>
  <si>
    <t>Zaregulování distribučních prvků</t>
  </si>
  <si>
    <t>7511013</t>
  </si>
  <si>
    <t>Montáž výfukového kusu 400 x 300 mm</t>
  </si>
  <si>
    <t>7511014</t>
  </si>
  <si>
    <t>Montáž protipožárních záslepek</t>
  </si>
  <si>
    <t>751510013</t>
  </si>
  <si>
    <t>Vzduchotechnické potrubí z pozinkovaného plechu čtyřhranné s přírubou průřezu přes 0,07 do 0,13 m2</t>
  </si>
  <si>
    <t>751510042</t>
  </si>
  <si>
    <t>Vzduchotechnické potrubí z pozinkovaného plechu kruhové spirálně vinutá trouba bez příruby D přes, 100 do 200 mm</t>
  </si>
  <si>
    <t>7511015</t>
  </si>
  <si>
    <t>Montáž potrubí kruhového ohebného izolovaného minerální vatou z Al folie D přes 100 do 200 mm</t>
  </si>
  <si>
    <t>751510043</t>
  </si>
  <si>
    <t>Vzduchotechnické potrubí z pozinkovaného plechu kruhové spirálně vinutá trouba bez příruby D přes, 200 do 300 mm</t>
  </si>
  <si>
    <t>751571034</t>
  </si>
  <si>
    <t>Uchycení potrubí čtyřhranného na montovanou konstrukci z nosníků kotvenou do betonu průřezu přes 0,, 07 do 0,13 m2</t>
  </si>
  <si>
    <t>751572032</t>
  </si>
  <si>
    <t>Uchycení potrubí kruhového kotveného do betonu D přes 100 do 200 mm</t>
  </si>
  <si>
    <t>751572033</t>
  </si>
  <si>
    <t>Uchycení potrubí kruhového na montovanou konstrukci z nosníků kotvenou do betonu D přes 200 do 300, mm</t>
  </si>
  <si>
    <t>713411143</t>
  </si>
  <si>
    <t>Montáž izolace tepelné potrubí pásy nebo rohožemi s Al fólií staženými Al páskou 3x</t>
  </si>
  <si>
    <t>7511016</t>
  </si>
  <si>
    <t>Obklad čtyřhranného přímého potrubí z protipožárních desek EI 45</t>
  </si>
  <si>
    <t>7511017</t>
  </si>
  <si>
    <t>Montáž dodatečného oplechování VZT potrubí ve venkovním prostředí</t>
  </si>
  <si>
    <t>9987511</t>
  </si>
  <si>
    <t>Přesun hmot do výšky 30 m</t>
  </si>
  <si>
    <t>7511018</t>
  </si>
  <si>
    <t>Proškolení obsluhy VZT zařízení, spuštění VZT zařízení, předávací protokol</t>
  </si>
  <si>
    <t>7511019</t>
  </si>
  <si>
    <t>Ostatní (podpěry, nosné rámy, objímky, včetně montážního materiálu, atd)</t>
  </si>
  <si>
    <t>2.1</t>
  </si>
  <si>
    <t>Radiální ventilátor s EC motorem do čtyřhranného potrubí o půdorysných rozměrech 1250x1250 mm a, hloubce max. 1540 mm (při montáži s motorem v horizontální poloze) a hmotnosti max. 280 kg, objemový</t>
  </si>
  <si>
    <t>průtok vzduchu 13 800 m3/h při dopravním tlaku ventilátoru</t>
  </si>
  <si>
    <t>2.2</t>
  </si>
  <si>
    <t>Sací nástavec 45° se sítí proti hmyzu (volný průřez min. 0,48 m2) pro čtyřhranné potrubí 1200x800 mm, (šířka x výška), pozink.</t>
  </si>
  <si>
    <t>2.3</t>
  </si>
  <si>
    <t>Uzavírací těsná klapka se servopohonem (napájení servopohonu 230 V - bez napájení poloha OTEVŘENO),, pro čtyřhranné plechové potrubí 800x1000 mm (šířka x výška)</t>
  </si>
  <si>
    <t>2.4</t>
  </si>
  <si>
    <t>Krycí mřížka pro čtyřhranné plechové potrubí 500x800 mm (šířka x výška), s volným průtočným průřezem, min. 0,32 m2</t>
  </si>
  <si>
    <t>2.5</t>
  </si>
  <si>
    <t>Pružná manžeta pro hrdla sání/výfuku ventilátoru, rozměr připojovacích hrdel ventilátoru je uveden v, technické zprávě - popis ventilátoru</t>
  </si>
  <si>
    <t>7511020</t>
  </si>
  <si>
    <t>Čtyřhranné potrubí plechové pozinkované včetně tvarovek, tl. plechu 0,8 mm, potrubí spojováno přes, příruby s pryžovým těsněním</t>
  </si>
  <si>
    <t>2.6</t>
  </si>
  <si>
    <t>Nosná konstrukce pod ventilátor dle rozměru ventilátoru (pozice č. 2.1)</t>
  </si>
  <si>
    <t>7511021</t>
  </si>
  <si>
    <t>728611114R00</t>
  </si>
  <si>
    <t xml:space="preserve">Montáž radiálního nízkotlakého ventilátoru potrubního do čtyřhranného potrubí, do průřezu 0,13 m2,  </t>
  </si>
  <si>
    <t>728411316R00</t>
  </si>
  <si>
    <t xml:space="preserve">Montáž vyústě čtyřhranné, nad průřez 0,250 m2,  </t>
  </si>
  <si>
    <t>728211721R00</t>
  </si>
  <si>
    <t>Montáž tvarovky pro čtyřhranné plechové potrubí do průřezu 0,96 m2, - protidešťové střišky nebo výfukové hlavice</t>
  </si>
  <si>
    <t>751510016</t>
  </si>
  <si>
    <t>Vzduchotechnické potrubí z pozinkovaného plechu čtyřhranné s přírubou průřezu přes 0,50 do 0,79 m2</t>
  </si>
  <si>
    <t>751571071</t>
  </si>
  <si>
    <t>Uchycení potrubí čtyřhranného pomocí závěsu kotveného do betonu</t>
  </si>
  <si>
    <t>751398102.1</t>
  </si>
  <si>
    <t>Montáž uzavírací klapky do čtyřhranného potrubí s přírubou 1000x800 mm</t>
  </si>
  <si>
    <t>9987513</t>
  </si>
  <si>
    <t>7511022</t>
  </si>
  <si>
    <t>3.1</t>
  </si>
  <si>
    <t>Protipožární záslepka na čtyřhranné potrubí 250 x 400 mm</t>
  </si>
  <si>
    <t>3.2</t>
  </si>
  <si>
    <t>7511023</t>
  </si>
  <si>
    <t>Montáž protipožární záslepky</t>
  </si>
  <si>
    <t>7511024</t>
  </si>
  <si>
    <t>4.2</t>
  </si>
  <si>
    <t>Potrubní diagonální ventilátor instalovaný do kruhového potrubí O 160, 2-otáčkový, objemový průtok, min. 350 (175) m3/h při dopravním tlaku 150 Pa místnost č.: A1.06, A1.07</t>
  </si>
  <si>
    <t>4.7</t>
  </si>
  <si>
    <t>Potrubní diagonální ventilátor instalovaný do kruhového potrubí O 160 s nastavitelným doběhem,, objemový průtok min. 280 m3/h při dopravním tlaku 100 Pa místnost č.: B.307</t>
  </si>
  <si>
    <t>4.8</t>
  </si>
  <si>
    <t>Potrubní diagonální ventilátor instalovaný do kruhového potrubí O 160 s nastavitelným doběhem,, objemový průtok min. 200 m3/h při dopravním tlaku 150 Pa místnost č.: A.324</t>
  </si>
  <si>
    <t>4.10</t>
  </si>
  <si>
    <t>Potrubní diagonální ventilátor instalovaný do kruhového potrubí O 160 s nastavitelným doběhem,, objemový průtok min. 260 m3/h při dopravním tlaku 150 Pa místnost č.: A.326</t>
  </si>
  <si>
    <t>4.11</t>
  </si>
  <si>
    <t>Potrubní diagonální ventilátor instalovaný do kruhového potrubí O 160 s nastavitelným doběhem,, objemový průtok min. 190 m3/h při dopravním tlaku 150 Pa místnost č.: A.228, A.230</t>
  </si>
  <si>
    <t>4.13</t>
  </si>
  <si>
    <t>Potrubní diagonální ventilátor instalovaný do kruhového potrubí O 160 s nastavitelným doběhem,, objemový průtok min. 350 m3/h při dopravním tlaku 150 Pa místnost č.: A.234</t>
  </si>
  <si>
    <t>4.16</t>
  </si>
  <si>
    <t>Požární klapka do kruhového potrubí O 160 mm, ovládání na základě čidla kouře (požární odolnost dle, profese PBŘ), včetně příslušenství</t>
  </si>
  <si>
    <t>4.17</t>
  </si>
  <si>
    <t>Požární klapka do kruhového potrubí O 250 mm, ovládání na základě čidla kouře (požární odolnost dle, profese PBŘ), včetně příslušenství</t>
  </si>
  <si>
    <t>4.23</t>
  </si>
  <si>
    <t>Protipožární záslepka na kruhové potrubí O 160</t>
  </si>
  <si>
    <t>4.26</t>
  </si>
  <si>
    <t>Zpětná klapka vsuvná  O 160</t>
  </si>
  <si>
    <t>4.27</t>
  </si>
  <si>
    <t>Regulační klapka s pákou O 125</t>
  </si>
  <si>
    <t>7511025</t>
  </si>
  <si>
    <t>Spojka vnitřní  do kruhového potrubí 100</t>
  </si>
  <si>
    <t>7511026</t>
  </si>
  <si>
    <t>Spojka vnitřní  do kruhového potrubí 125</t>
  </si>
  <si>
    <t>7511027</t>
  </si>
  <si>
    <t>Spojka vnitřní  do kruhového potrubí 160</t>
  </si>
  <si>
    <t>7511028</t>
  </si>
  <si>
    <t>Spojka vnitřní  do kruhového potrubí 250</t>
  </si>
  <si>
    <t>4.38</t>
  </si>
  <si>
    <t>Spojka vnější  do kruhového potrubí 100</t>
  </si>
  <si>
    <t>4.39</t>
  </si>
  <si>
    <t>Spojka vnější  do kruhového potrubí 125</t>
  </si>
  <si>
    <t>4.40</t>
  </si>
  <si>
    <t>Spojka vnější  do kruhového potrubí 160</t>
  </si>
  <si>
    <t>4.41</t>
  </si>
  <si>
    <t>Spojka vnější  do kruhového potrubí 200</t>
  </si>
  <si>
    <t>4.42</t>
  </si>
  <si>
    <t>Spojka vnější  do kruhového potrubí 250</t>
  </si>
  <si>
    <t>4.46</t>
  </si>
  <si>
    <t>Přechod na kruhovém potrubí 160/125</t>
  </si>
  <si>
    <t>4.48</t>
  </si>
  <si>
    <t>Přechod na kruhovém potrubí 200/160</t>
  </si>
  <si>
    <t>4.49</t>
  </si>
  <si>
    <t>Přechod na kruhovém potrubí 250/160</t>
  </si>
  <si>
    <t>4.50</t>
  </si>
  <si>
    <t>Přechod na kruhovém potrubí 125/100</t>
  </si>
  <si>
    <t>4.53</t>
  </si>
  <si>
    <t>Koleno 45° pro kruhové potrubí 100</t>
  </si>
  <si>
    <t>4.55</t>
  </si>
  <si>
    <t>Koleno 90° pro kruhové potrubí 100</t>
  </si>
  <si>
    <t>4.57</t>
  </si>
  <si>
    <t>Koleno 45° pro kruhové potrubí 125</t>
  </si>
  <si>
    <t>4.58</t>
  </si>
  <si>
    <t>Koleno 90° pro kruhové potrubí 125</t>
  </si>
  <si>
    <t>4.60</t>
  </si>
  <si>
    <t>Koleno 45° pro kruhové potrubí 160</t>
  </si>
  <si>
    <t>4.61</t>
  </si>
  <si>
    <t>Koleno 90° pro kruhové potrubí 160</t>
  </si>
  <si>
    <t>4.62</t>
  </si>
  <si>
    <t>Koleno 90° pro kruhové potrubí 250</t>
  </si>
  <si>
    <t>4.65</t>
  </si>
  <si>
    <t>Odbočka do kruhového potrubí jednostranná 90° 125/125</t>
  </si>
  <si>
    <t>4.66</t>
  </si>
  <si>
    <t>Odbočka do kruhového potrubí jednostranná 90° 125/160</t>
  </si>
  <si>
    <t>4.67</t>
  </si>
  <si>
    <t>Odbočka do kruhového potrubí jednostranná 90° 160/125</t>
  </si>
  <si>
    <t>4.68</t>
  </si>
  <si>
    <t>Odbočka do kruhového potrubí jednostranná 90° 160/160</t>
  </si>
  <si>
    <t>4.70</t>
  </si>
  <si>
    <t>Odbočka do kruhového potrubí jednostranná 90° 125/200</t>
  </si>
  <si>
    <t>4.72</t>
  </si>
  <si>
    <t>Odbočka do kruhového potrubí jednostranná 45° 160/160</t>
  </si>
  <si>
    <t>4.77</t>
  </si>
  <si>
    <t>Talířový ventil pro odvod vzduchu 100, včetně instalačního rámečku</t>
  </si>
  <si>
    <t>4.78</t>
  </si>
  <si>
    <t>Talířový ventil pro odvod vzduchu 125, včetně instalačního rámečku</t>
  </si>
  <si>
    <t>4.79</t>
  </si>
  <si>
    <t>Talířový ventil pro odvod vzduchu 160, včetně instalačního rámečku</t>
  </si>
  <si>
    <t>4.80</t>
  </si>
  <si>
    <t>Talířový ventil pro odvod vzduchu 200, včetně instalačního rámečku</t>
  </si>
  <si>
    <t>7511029</t>
  </si>
  <si>
    <t>Kruhové flexibilní potrubí 100, tepelně izolované tl. 25 mm</t>
  </si>
  <si>
    <t>7511030</t>
  </si>
  <si>
    <t>Kruhové flexibilní potrubí 125, tepelně izolované tl. 25 mm</t>
  </si>
  <si>
    <t>7511031</t>
  </si>
  <si>
    <t>Kruhové flexibilní potrubí 160, tepelně izolované tl. 25 mm</t>
  </si>
  <si>
    <t>7511032</t>
  </si>
  <si>
    <t>Kruhové flexibilní potrubí 200, tepelně izolované tl. 25 mm</t>
  </si>
  <si>
    <t>7511033</t>
  </si>
  <si>
    <t>Kruhové potrubí Spiro 100</t>
  </si>
  <si>
    <t>7511034</t>
  </si>
  <si>
    <t>Kruhové potrubí Spiro 125</t>
  </si>
  <si>
    <t>7511035</t>
  </si>
  <si>
    <t>Kruhové potrubí Spiro 160</t>
  </si>
  <si>
    <t>7511036</t>
  </si>
  <si>
    <t>Kruhové potrubí Spiro 200</t>
  </si>
  <si>
    <t>7511037</t>
  </si>
  <si>
    <t>Kruhové potrubí Spiro 250</t>
  </si>
  <si>
    <t>7511038</t>
  </si>
  <si>
    <t>Požární izolace tl. 30 mm, požární odolnost dle projektu PBŘ.</t>
  </si>
  <si>
    <t>7511039</t>
  </si>
  <si>
    <t>Ostatní spojovací materiál, závěsy, hmoždinky, šrouby, vruty, tepelná izolace na dodatečné izolování, tvarovek, svorky, těsnící páska, tmely, atd</t>
  </si>
  <si>
    <t>728616212R00</t>
  </si>
  <si>
    <t>Montáž diagonálního nízkotlakého ventilátoru potrubního do kruhového potrubí, do průměru d 200 mm</t>
  </si>
  <si>
    <t>728413521R00</t>
  </si>
  <si>
    <t>Montáž talířového ventilu kruhového, do průměru d 100 mm</t>
  </si>
  <si>
    <t>728413522R00</t>
  </si>
  <si>
    <t>Montáž talířového ventilu kruhového, do průměru d 200 mm</t>
  </si>
  <si>
    <t>7511040</t>
  </si>
  <si>
    <t>Montáž protidešťové žaluzie nebo hlavice na kruhové potrubí D do 300 mm</t>
  </si>
  <si>
    <t>7511041</t>
  </si>
  <si>
    <t>Montáž požární klapky včetně servopohonu D od 100 do 250</t>
  </si>
  <si>
    <t>751510041</t>
  </si>
  <si>
    <t>Vzduchotechnické potrubí z pozinkovaného plechu kruhové spirálně vinutá trouba bez příruby D do 100, mm</t>
  </si>
  <si>
    <t>7511042</t>
  </si>
  <si>
    <t>Montáž škrtící klapky nebo zpětné klapky do plechového potrubí kruhové s přírubou D od 100 do 200 mm</t>
  </si>
  <si>
    <t>728115411R00</t>
  </si>
  <si>
    <t>Montáž kruhového ohebného potrubí izolovaného z Al laminátu nebo z Al fólie, do průměru d 100 mm</t>
  </si>
  <si>
    <t>728115412R00</t>
  </si>
  <si>
    <t>Montáž kruhového ohebného potrubí izolovaného z Al laminátu nebo z Al fólie, do průměru d 200 mm</t>
  </si>
  <si>
    <t>751572141</t>
  </si>
  <si>
    <t>Uchycení potrubí kruhového pomocí závěsu kotveného do betonu</t>
  </si>
  <si>
    <t>7511043</t>
  </si>
  <si>
    <t>7511044</t>
  </si>
  <si>
    <t>9987514</t>
  </si>
  <si>
    <t>762341932</t>
  </si>
  <si>
    <t>Vyřezání části bednění střech z prken tl do 32 mm pl jednotlivě přes 1 do 4 m2</t>
  </si>
  <si>
    <t>998762203R00</t>
  </si>
  <si>
    <t>Přesun hmot pro konstrukce tesařské v objektech výšky do 24 m</t>
  </si>
  <si>
    <t>800-762</t>
  </si>
  <si>
    <t>76311131</t>
  </si>
  <si>
    <t>Dočasná SDK konstrukce</t>
  </si>
  <si>
    <t>763111811</t>
  </si>
  <si>
    <t>Demontáž SDK příčky s jednoduchou ocelovou nosnou konstrukcí opláštění jednoduché</t>
  </si>
  <si>
    <t>76311199</t>
  </si>
  <si>
    <t>D+M protipožárních dveří vč protipožární zárubně do dočasné SDK konstrukce</t>
  </si>
  <si>
    <t>763164556</t>
  </si>
  <si>
    <t>SDK obklad slaboproudých instalací tvaru L š přes 0,8 m desky 1xDF 15</t>
  </si>
  <si>
    <t>763264781</t>
  </si>
  <si>
    <t>Sádrovláknitý obklad tvaru U š přes 1 m do 1,25 m pro ocelový nosník deskou protipožární tl 12,5 mm</t>
  </si>
  <si>
    <t>763264801</t>
  </si>
  <si>
    <t>Sádrovláknitý obklad tvaru U š přes 1,25 m do 1,5 m pro ocelový nosník deskou protipožární tl 12,5, mm</t>
  </si>
  <si>
    <t>763431001</t>
  </si>
  <si>
    <t>Montáž minerálního podhledu s vyjímatelnými panely vel. do 0,36 m2 na zavěšený viditelný rošt atd, dle PD  - skladba PP.1</t>
  </si>
  <si>
    <t>5903601</t>
  </si>
  <si>
    <t>panel akustický barvená hrana viditelný rošt 600/600/20mm dle PD - tabulka standardů - POD.01</t>
  </si>
  <si>
    <t>763431701</t>
  </si>
  <si>
    <t>Zpětná montáž vyjímatelných panelů minerálního podhledu na zavěšený rošt</t>
  </si>
  <si>
    <t>590360</t>
  </si>
  <si>
    <t>desky kazetové doplnění dle stávajících</t>
  </si>
  <si>
    <t>763431801</t>
  </si>
  <si>
    <t>Demontáž kazetového podhledu</t>
  </si>
  <si>
    <t>763431871</t>
  </si>
  <si>
    <t>Demontáž vyjímatelných panelů minerálního podhledu připevněných na zavěšeném roštu pro opětné, použití</t>
  </si>
  <si>
    <t>998763403</t>
  </si>
  <si>
    <t>Přesun hmot procentní pro sádrokartonové konstrukce v objektech v přes 12 do 24 m</t>
  </si>
  <si>
    <t>764002851</t>
  </si>
  <si>
    <t>Demontáž oplechování parapetů do suti</t>
  </si>
  <si>
    <t>764004861</t>
  </si>
  <si>
    <t>Demontáž svodu do suti</t>
  </si>
  <si>
    <t>998764203R00</t>
  </si>
  <si>
    <t>Přesun hmot pro konstrukce klempířské v objektech výšky do 24 m</t>
  </si>
  <si>
    <t>800-764</t>
  </si>
  <si>
    <t>7651118</t>
  </si>
  <si>
    <t>Vytvoření prostupů střechou pro nové požární větrání, vč následné úpravy a všech souvisejících prací, dle PD</t>
  </si>
  <si>
    <t>998765203R00</t>
  </si>
  <si>
    <t>Přesun hmot pro krytiny tvrdé v objektech výšky do 24 m</t>
  </si>
  <si>
    <t>800-765</t>
  </si>
  <si>
    <t>7662112</t>
  </si>
  <si>
    <t>D+M svodidel z MDF kotvených do stěn, ozn 020, kompletní provedení vč. povrchové úpravy, atd  dle PD</t>
  </si>
  <si>
    <t>76644181</t>
  </si>
  <si>
    <t>Demontáž parapetních desek dřevěných nebo plastových šířky přes 300 mm délky přes 2000 mm</t>
  </si>
  <si>
    <t>766660001</t>
  </si>
  <si>
    <t>Montáž dveřních křídel otvíravých jednokřídlových š do 0,8 m do ocelové zárubně</t>
  </si>
  <si>
    <t>61160013</t>
  </si>
  <si>
    <t>Jednokřídlé, otvíravé, plné, hladké dveře, s WC zámkem, antibakteriální povrch, 700/2100 mm, ozn D13, , kompletní provedení vč kování, zasklení, povrchové úpravy, atd  dle PD</t>
  </si>
  <si>
    <t>61160015</t>
  </si>
  <si>
    <t>Jednokřídlé, otvíravé, plné, hladké dveře,  antibakteriální povrch, 700/2100 mm, ozn D15, kompletní, provedení vč kování, zasklení, povrchové úpravy, atd  dle PD</t>
  </si>
  <si>
    <t>61160016</t>
  </si>
  <si>
    <t>Jednokřídlé, otvíravé, plné, hladké dveře,  antibakteriální povrch, 800/2100 mm, ozn D16, kompletní, provedení vč kování, zasklení, povrchové úpravy, atd  dle PD</t>
  </si>
  <si>
    <t>766660002</t>
  </si>
  <si>
    <t>Montáž dveřních křídel otvíravých jednokřídlových š přes 0,8 m do ocelové zárubně</t>
  </si>
  <si>
    <t>61160017</t>
  </si>
  <si>
    <t>Jednokřídlé, otvíravé, plné, hladké dveře,  antibakteriální povrch, 1000/2100 mm, ozn D17, kompletní, provedení vč kování, zasklení, povrchové úpravy, atd  dle PD</t>
  </si>
  <si>
    <t>766660021</t>
  </si>
  <si>
    <t>Montáž dveřních křídel otvíravých jednokřídlových š do 0,8 m požárních do ocelové zárubně</t>
  </si>
  <si>
    <t>611605</t>
  </si>
  <si>
    <t>Požární dveře, jednokřídlé, plné, hladké, kouřotěsné, 800/2100 mm, ozn D05, kompletní provedení vč, kování, zasklení, povrchové úpravy, atd  dle PD</t>
  </si>
  <si>
    <t>611607</t>
  </si>
  <si>
    <t>Požární dveře, jednokřídlé, plné, hladké, kouřotěsné, 800/1980 mm, ozn D07, kompletní provedení vč, kování, zasklení, povrchové úpravy, atd  dle PD</t>
  </si>
  <si>
    <t>766660022RA0</t>
  </si>
  <si>
    <t>Montáž dveří dřevěných otevíravých do ocelové nebo fošnové zárubně, dokování závěsů, montáž a dodávka dveřních prahů šířky do 15 cm. Bez dodávky dveří. šířky 125 cm</t>
  </si>
  <si>
    <t>AP-PSV</t>
  </si>
  <si>
    <t>Agregovaná položka</t>
  </si>
  <si>
    <t>POL2_</t>
  </si>
  <si>
    <t>611618</t>
  </si>
  <si>
    <t>Požární dveře, jednokřídlé, plné, hladké, kouřotěsné, antibakteriální povrch 900/2100 mm, ozn D18,, kompletní provedení vč kování, zasklení, povrchové úpravy, atd  dle PD</t>
  </si>
  <si>
    <t>611619</t>
  </si>
  <si>
    <t>Požární dveře, jednokřídlé, plné, hladké, kouřotěsné, antibakteriální povrch 1200/2100 mm, ozn D19,, kompletní provedení vč kování, zasklení, povrchové úpravy, atd  dle PD</t>
  </si>
  <si>
    <t>611620</t>
  </si>
  <si>
    <t>Požární dveře, jednokřídlé, plné, hladké, kouřotěsné, 1100/1960 mm, ozn D20, kompletní provedení vč, kování, zasklení, povrchové úpravy, atd  dle PD</t>
  </si>
  <si>
    <t>611621</t>
  </si>
  <si>
    <t>Požární dveře, jednokřídlé, plné, hladké, kouřotěsné, antibakteriální povrch, 900/1970 mm, ozn D21,, kompletní provedení vč kování, zasklení, povrchové úpravy, atd  dle PD</t>
  </si>
  <si>
    <t>611622</t>
  </si>
  <si>
    <t>Požární dveře, jednokřídlé, plné, hladké, kouřotěsné, 1100/1980 mm, ozn D22, kompletní provedení vč, kování, zasklení, povrchové úpravy, atd  dle PD</t>
  </si>
  <si>
    <t>7666601</t>
  </si>
  <si>
    <t>Montáž vchodových dveří jednokřídlových bez nadsvětlíku do ocelové zárubně</t>
  </si>
  <si>
    <t>611405</t>
  </si>
  <si>
    <t>Vstupní dveře 1100/1980, ozn D23a, křídlo plné, materiál plast, barva bílá RAL 9010. Bezpečnostní, kování, klika/klika, barva kování broušený nerez. Opatřeno samozavíračem,</t>
  </si>
  <si>
    <t>7666919</t>
  </si>
  <si>
    <t>Oprava dřevěného madla zábradlí, dl. 7m, po demontáži dělící stěny, zatmelení nerovností,, přebroušení, nový nátěr , atd dle PD</t>
  </si>
  <si>
    <t>7668112</t>
  </si>
  <si>
    <t>Zpětná montáž kuchyňských linek v nové poloze</t>
  </si>
  <si>
    <t>766818</t>
  </si>
  <si>
    <t>Demontáž kuchyňských linek  pro opětnou montáž</t>
  </si>
  <si>
    <t>998766203R00</t>
  </si>
  <si>
    <t>Přesun hmot pro konstrukce truhlářské v objektech výšky do 24 m</t>
  </si>
  <si>
    <t>800-766</t>
  </si>
  <si>
    <t>7673011</t>
  </si>
  <si>
    <t>D+M Hliníkový podlahový dilatační profil mezi přístavbou a stávající budovou</t>
  </si>
  <si>
    <t>7673012</t>
  </si>
  <si>
    <t>D+M Hliníkový stěnový dilatační profil mezi přístavbou a stávající budovou</t>
  </si>
  <si>
    <t>7673013</t>
  </si>
  <si>
    <t>D+M  dilatační fasádní lišta</t>
  </si>
  <si>
    <t>7673018</t>
  </si>
  <si>
    <t>D+M poplastovaná stěnová lišta</t>
  </si>
  <si>
    <t>7673023</t>
  </si>
  <si>
    <t>D+M ochranný hliníkový rohový profil omítkový</t>
  </si>
  <si>
    <t>7673025</t>
  </si>
  <si>
    <t>D+M hliníkový rohový profil, výška 1,8 m, ozn 020, tvarová i barevná kopie stávajících, opatřeny, černým matným nátěrem, atd dle PD</t>
  </si>
  <si>
    <t>7673030</t>
  </si>
  <si>
    <t>Stávající hliníkové rohové profily, výška 1,8 m, ozn 020 - nový černý matný nátěr, atd dle PD</t>
  </si>
  <si>
    <t>7675310</t>
  </si>
  <si>
    <t>D+M venkovní čistící zóny masivní, z přírod. kaučuku, vel. 800/1200 mm, v ocelovém rámu, zapuštěná, do bet desky přestropení kanálu, vč nájezd.lišty, atd dle PD</t>
  </si>
  <si>
    <t>7675311</t>
  </si>
  <si>
    <t>D+M interiérové čistící zóny vel. 900/600 mm, provedení do CHÚC</t>
  </si>
  <si>
    <t>7676201</t>
  </si>
  <si>
    <t>Montáž oken</t>
  </si>
  <si>
    <t>5536042</t>
  </si>
  <si>
    <t>Protipožární okno hliníkové ozn V05, bez dělení, neotvíravé, interiérové, vel. 1200/1280 mm,, kompletní provedení vč rámu, kování, parapetů, povrchové úpravy, atd dle PD</t>
  </si>
  <si>
    <t>5536045</t>
  </si>
  <si>
    <t>Výdech protipožárního větrání vel. 530/1700 mm, ozn V03, kompletní provedení vč kování, parapetů,, povrchové úpravy, atd  dle PD</t>
  </si>
  <si>
    <t>767641112</t>
  </si>
  <si>
    <t>Montáž automatických dveří posuvných, výšky do 2200 mm lineárních, šířky přes 1000 do 1800 mm</t>
  </si>
  <si>
    <t>55360003</t>
  </si>
  <si>
    <t>AL Požární dveře, automatické posuvné jednokřídlé, částečně prosklené, napojení na přístupový systém, , kouřotěsné 1400/2100 mm, ozn D03, kompletní provedení vč. zárubně, kování, zasklení, povrchové</t>
  </si>
  <si>
    <t>úpravy, atd  dle PD</t>
  </si>
  <si>
    <t>55360004R</t>
  </si>
  <si>
    <t>profil ocelový konstrukční svislý; pro konstrukce stěnové; 70/50 mm</t>
  </si>
  <si>
    <t>55360009</t>
  </si>
  <si>
    <t>AL Automatické, hermetické, posuvné, dvoukřídlé dveře, částečně prosklené 1400/2100 mm, ozn D09,, kompletní provedení vč. zárubně, kování, zasklení, povrchové úpravy, atd  dle PD</t>
  </si>
  <si>
    <t>767646510R00</t>
  </si>
  <si>
    <t>Montáž dveří protipožárních uzávěrů,  , jednokřídlových</t>
  </si>
  <si>
    <t>800-767</t>
  </si>
  <si>
    <t>55360023R</t>
  </si>
  <si>
    <t>profil ocelový konstrukční nosný, s integrovanou křížovou spojkou; pro konstrukce podhledy; 40/28 mm; l = 3 000 mm</t>
  </si>
  <si>
    <t>RTS 17/ II</t>
  </si>
  <si>
    <t>767646522R00</t>
  </si>
  <si>
    <t xml:space="preserve">Montáž dveří protipožárních uzávěrů, výšky přes 1970 do 2200 mm, dvoukřídlových </t>
  </si>
  <si>
    <t>55360001R</t>
  </si>
  <si>
    <t>profil ocelový konstrukční svislý; pro konstrukce stěnové; 50/50 mm</t>
  </si>
  <si>
    <t>55360002</t>
  </si>
  <si>
    <t>AL Požární dveře otvíravé dvoukřídlé, částečně prosklené, napojení na přístupový systém, kouřotěsné,, vel. 1600/2100, ozn D02, kompletní provedení vč kování, zasklení, povrchové úpravy, atd  dle PD</t>
  </si>
  <si>
    <t>55360006R</t>
  </si>
  <si>
    <t>profil ocelový konstrukční svislý; pro konstrukce stěnové; 100/50 mm</t>
  </si>
  <si>
    <t>55360024R</t>
  </si>
  <si>
    <t>profil ocelový konstrukční pro zavěšení kovové konstrukce; pro konstrukce podhledy; 40/20 mm; l = 3 000 mm</t>
  </si>
  <si>
    <t>7678055</t>
  </si>
  <si>
    <t>D+M hasících přístrojů dle specifikace části PBŘ</t>
  </si>
  <si>
    <t>7678066</t>
  </si>
  <si>
    <t>D+M Výstražné a bezpečnostní značení dle specifikace části PBŘ,</t>
  </si>
  <si>
    <t>998767203R00</t>
  </si>
  <si>
    <t>Přesun hmot pro kovové stavební doplňk. konstrukce v objektech výšky do 24 m</t>
  </si>
  <si>
    <t>771121011</t>
  </si>
  <si>
    <t>Nátěr penetrační na podlahu</t>
  </si>
  <si>
    <t>771151011</t>
  </si>
  <si>
    <t>Samonivelační stěrka podlah pevnosti 20 MPa tl 3 mm</t>
  </si>
  <si>
    <t>771573810</t>
  </si>
  <si>
    <t>Demontáž podlah z dlaždic keramických lepených</t>
  </si>
  <si>
    <t>77157391</t>
  </si>
  <si>
    <t>Oprava a doplnění dlažby dlaždice 15/15 cm vzor dle stávající</t>
  </si>
  <si>
    <t>771574264</t>
  </si>
  <si>
    <t>Montáž podlah keramických pro mechanické zatížení protiskluzných lepených flexibilním lepidlem přes, 12 do 19 ks/m2</t>
  </si>
  <si>
    <t>5976141</t>
  </si>
  <si>
    <t>dlažba keramická 30/30 cm protiskluznost min R9 za mokra</t>
  </si>
  <si>
    <t>771577111R00</t>
  </si>
  <si>
    <t xml:space="preserve">Hrany schodů, dilatační, koutové, ukončovací a přechodové profily profily hran schodů leštěný hliník, vnější rohy schodů, stěn a ukončení obkladu, upevnění do maltovéo lože, výška profilu 6 mm,  </t>
  </si>
  <si>
    <t>800-771</t>
  </si>
  <si>
    <t>771591112</t>
  </si>
  <si>
    <t>Izolace pod dlažbu hydroizolačním nátěrem</t>
  </si>
  <si>
    <t>998771203R00</t>
  </si>
  <si>
    <t>Přesun hmot pro podlahy z dlaždic v objektech výšky do 24 m</t>
  </si>
  <si>
    <t>776111116</t>
  </si>
  <si>
    <t>Odstranění zbytků lepidla z podkladu povlakových podlah</t>
  </si>
  <si>
    <t>776121112</t>
  </si>
  <si>
    <t>Vodou ředitelná penetrace savého podkladu povlakových podlah</t>
  </si>
  <si>
    <t>776141112</t>
  </si>
  <si>
    <t>Stěrka podlahová nivelační pro vyrovnání podkladu povlakových podlah pevnosti 20 MPa tl přes 3 do 5, mm</t>
  </si>
  <si>
    <t>77620181</t>
  </si>
  <si>
    <t>Demontáž lepených povlakových podlah vč lišt</t>
  </si>
  <si>
    <t>77623112</t>
  </si>
  <si>
    <t>Montáž podlah z PVC vinyl, vč soklu, lepení systémovým lepidlem, atd dle PD - skladba P.1.2</t>
  </si>
  <si>
    <t>284121</t>
  </si>
  <si>
    <t>PVC vinyl homogenní zátěžová tl 2,00 mm,  třída zátěže 34/43, hmotnost 2850g/m2, hořlavost Bfl S1,, atd dle PD - skladba P.1.2</t>
  </si>
  <si>
    <t>776301811</t>
  </si>
  <si>
    <t>Odstranění lepených podlahovin bez podložky ze schodišťových stupňů</t>
  </si>
  <si>
    <t>776430811</t>
  </si>
  <si>
    <t>Odstranění hran schodišťových</t>
  </si>
  <si>
    <t>7764311</t>
  </si>
  <si>
    <t>Hrubá protiskluzná páska z brusných částic, vázaných tuhým a trvanl.polymerem do rozměrově, stabil.plastického filmu. Rubová strana potažena tlakocitlivým kaučukovým lepidlem na</t>
  </si>
  <si>
    <t>schodišť.stupně, šířka 25mm, tl.1mm,- stupňů 112, dl.1,5m, specifikace dle PD</t>
  </si>
  <si>
    <t>998776203R00</t>
  </si>
  <si>
    <t>Přesun hmot pro podlahy povlakové v objektech výšky do 24 m</t>
  </si>
  <si>
    <t>800-775</t>
  </si>
  <si>
    <t>781121011</t>
  </si>
  <si>
    <t>Nátěr penetrační na stěnu</t>
  </si>
  <si>
    <t>781131112</t>
  </si>
  <si>
    <t>Izolace pod obklad nátěrem nebo stěrkou dle PD</t>
  </si>
  <si>
    <t>781151031</t>
  </si>
  <si>
    <t>Celoplošné vyrovnání podkladu stěrkou tl 3 mm</t>
  </si>
  <si>
    <t>781473810</t>
  </si>
  <si>
    <t>Demontáž obkladů z obkladaček keramických lepených</t>
  </si>
  <si>
    <t>781474112</t>
  </si>
  <si>
    <t>Montáž obkladů vnitřních keramických hladkých přes 9 do 12 ks/m2 lepených flexibilním lepidlem</t>
  </si>
  <si>
    <t>5976102</t>
  </si>
  <si>
    <t>obklad keramický hladký do 12ks/m2</t>
  </si>
  <si>
    <t>7814941</t>
  </si>
  <si>
    <t>Plastové profily lepené flexibilním lepidlem</t>
  </si>
  <si>
    <t>998781203R00</t>
  </si>
  <si>
    <t>Přesun hmot pro obklady keramické v objektech výšky do 24 m</t>
  </si>
  <si>
    <t>7833171</t>
  </si>
  <si>
    <t>Nátěr ocelových zárubní, barva bílá polomat RAL 9001</t>
  </si>
  <si>
    <t>783937</t>
  </si>
  <si>
    <t>Protiolejový nátěr stěny a podlahy výtahu</t>
  </si>
  <si>
    <t>784121001</t>
  </si>
  <si>
    <t>Oškrabání malby v místnostech výšky do 3,80 m</t>
  </si>
  <si>
    <t>78422111</t>
  </si>
  <si>
    <t>Dvojnásobné bílé malby ze směsí v místnostech do 3,80 m</t>
  </si>
  <si>
    <t>78422155</t>
  </si>
  <si>
    <t>Omyvatelný nátěr</t>
  </si>
  <si>
    <t>787911115</t>
  </si>
  <si>
    <t>Montáž neprůhledné fólie na sklo</t>
  </si>
  <si>
    <t>6347901</t>
  </si>
  <si>
    <t>fólie na sklo neprůhledná pro použití na únikových cestách</t>
  </si>
  <si>
    <t>998787203</t>
  </si>
  <si>
    <t>Přesun hmot procentní pro zasklívání v objektech v přes 12 do 24 m</t>
  </si>
  <si>
    <t>33111</t>
  </si>
  <si>
    <t>Technologie výtahu dle specifikace v technické zprávě</t>
  </si>
  <si>
    <t>1121011</t>
  </si>
  <si>
    <t>Likvidace thuje a 2 keřů do bioodpadu</t>
  </si>
  <si>
    <t>113106121R00</t>
  </si>
  <si>
    <t>Rozebrání komunikací pro pěší s jakýmkoliv ložem a výplní spár  z betonových nebo kameninových dlaždic nebo tvarovek</t>
  </si>
  <si>
    <t>822-1</t>
  </si>
  <si>
    <t>s přemístěním hmot na skládku na vzdálenost do 3 m nebo s naložením na dopravní prostředek</t>
  </si>
  <si>
    <t>113106231R00</t>
  </si>
  <si>
    <t>Rozebrání vozovek a ploch s jakoukoliv výplní spár   v jakékoliv ploše, ze zámkové dlažky, kladených do lože z kameniva</t>
  </si>
  <si>
    <t>113106171</t>
  </si>
  <si>
    <t>Rozebrání dlažeb vozovek ze zámkové dlažby s ložem z kameniva ručně</t>
  </si>
  <si>
    <t>113107162IU0</t>
  </si>
  <si>
    <t>Odstraň podklad -200m2 kam drc 20cm</t>
  </si>
  <si>
    <t>113201111R00</t>
  </si>
  <si>
    <t>Vytrhání obrub chodníkových ležatých</t>
  </si>
  <si>
    <t>s vybouráním lože, s přemístěním hmot na skládku na vzdálenost do 3 m nebo naložením na dopravní prostředek</t>
  </si>
  <si>
    <t>11320310</t>
  </si>
  <si>
    <t>Rozebrání obrub ze žulových kostek pro další použití vč očištění a uložení na určené místo</t>
  </si>
  <si>
    <t>113204111R00</t>
  </si>
  <si>
    <t>Vytrhání obrub záhonových</t>
  </si>
  <si>
    <t>121112003</t>
  </si>
  <si>
    <t>Sejmutí ornice tl vrstvy do 200 mm ručně</t>
  </si>
  <si>
    <t>121151103</t>
  </si>
  <si>
    <t>Sejmutí ornice plochy do 100 m2 tl vrstvy do 200 mm strojně</t>
  </si>
  <si>
    <t>131213701</t>
  </si>
  <si>
    <t>Hloubení nezapažených jam v soudržných horninách třídy těžitelnosti I skupiny 3 ručně</t>
  </si>
  <si>
    <t>131251102</t>
  </si>
  <si>
    <t>Hloubení jam nezapažených v hornině třídy těžitelnosti I skupiny 3 objem do 50 m3 strojně</t>
  </si>
  <si>
    <t>181311103</t>
  </si>
  <si>
    <t>Rozprostření ornice tl vrstvy do 200 mm v rovině nebo ve svahu do 1:5 ručně</t>
  </si>
  <si>
    <t>181411131</t>
  </si>
  <si>
    <t>Založení parkového trávníku výsevem pl do 1000 m2 v rovině a ve svahu do 1:5</t>
  </si>
  <si>
    <t>00572410R</t>
  </si>
  <si>
    <t>směs travní parková, pro mírnou zátěž</t>
  </si>
  <si>
    <t>kg</t>
  </si>
  <si>
    <t>184102</t>
  </si>
  <si>
    <t>Přesazení stávajících stromů do nové polohy vč vykopání nové jámy a vč nové dřevěné opory</t>
  </si>
  <si>
    <t>1841022</t>
  </si>
  <si>
    <t>Dodání a výsadba keře vč vykopání jamky, dod substrátu, zalití, atd</t>
  </si>
  <si>
    <t>184911431</t>
  </si>
  <si>
    <t>Mulčování rostlin kůrou tl přes 0,1 do 0,15 m v rovině a svahu do 1:5</t>
  </si>
  <si>
    <t>10391100R</t>
  </si>
  <si>
    <t>kůra mulčovací; balení volně loženo</t>
  </si>
  <si>
    <t>564861011</t>
  </si>
  <si>
    <t>Podklad ze štěrkodrtě ŠD plochy do 100 m2 tl 200 mm</t>
  </si>
  <si>
    <t>564871011</t>
  </si>
  <si>
    <t>Podklad ze štěrkodrtě ŠD plochy do 100 m2 tl 250 mm</t>
  </si>
  <si>
    <t>5921110</t>
  </si>
  <si>
    <t>Přespádování dlažby, vytvoření nášlapu</t>
  </si>
  <si>
    <t>596211110</t>
  </si>
  <si>
    <t>Kladení zámkové dlažby komunikací pro pěší ručně tl 60 mm, s podkladní vrstvou 50 mm</t>
  </si>
  <si>
    <t>5924503</t>
  </si>
  <si>
    <t>dlažba zámková  tl. 60mm přírodní, typ shodný s navazujícím povrchem</t>
  </si>
  <si>
    <t>5924504</t>
  </si>
  <si>
    <t>dlažba zámková  tl. 60mm barevná, typ shodný s navazujícím povrchem</t>
  </si>
  <si>
    <t>5962122</t>
  </si>
  <si>
    <t>Oprava navazujících ploch - opětovné zadláždění pojezdové plochy zámkovou dlažbou</t>
  </si>
  <si>
    <t>596212211</t>
  </si>
  <si>
    <t>Kladení zámkové dlažby pozemních komunikací ručně tl 80 mm, s podkladní vrstvou 50 mm</t>
  </si>
  <si>
    <t>59245090</t>
  </si>
  <si>
    <t>dlažba zámková tl. 80mm přírodní, typ shodný s navazujícím povrchem</t>
  </si>
  <si>
    <t>8993311</t>
  </si>
  <si>
    <t>Výšková úprava přesazení roštu na nový sklon dlažby</t>
  </si>
  <si>
    <t>9142111</t>
  </si>
  <si>
    <t>Nové dopravní značení - vjezd do areálu</t>
  </si>
  <si>
    <t>917862111R00</t>
  </si>
  <si>
    <t>Osazení silničního nebo chodníkového betonového obrubníku stojatého, s boční opěrou z betonu prostého, do lože z betonu prostého C 12/15</t>
  </si>
  <si>
    <t>S dodáním hmot pro lože tl. 80-100 mm.</t>
  </si>
  <si>
    <t>5921702</t>
  </si>
  <si>
    <t>obrubník betonový silniční</t>
  </si>
  <si>
    <t>5921703</t>
  </si>
  <si>
    <t>obrubník betonový s nášlapem</t>
  </si>
  <si>
    <t>916331111</t>
  </si>
  <si>
    <t>Osazení zahradního obrubníku betonového do lože z betonu bez boční opěry</t>
  </si>
  <si>
    <t>592170</t>
  </si>
  <si>
    <t>obrubník betonový zahradní</t>
  </si>
  <si>
    <t>9359323</t>
  </si>
  <si>
    <t>D+M Odvodňovací žlab s roštem  z litiny</t>
  </si>
  <si>
    <t>9630228</t>
  </si>
  <si>
    <t>Odstranění žulového stupně</t>
  </si>
  <si>
    <t>966005111R00</t>
  </si>
  <si>
    <t>Rozebrání a odstranění zábradlí a ocelových svodidel silničního zábradlí se sloupky osazenými s betonovými patkami</t>
  </si>
  <si>
    <t>s jednou pásnicí s přemístěním hmot na skládku na vzdálenost do 10 m nebo s naložením na dopravní prostředek, se zásypem jam po odstraněných sloupcích a jeho zhutněním</t>
  </si>
  <si>
    <t>997221561</t>
  </si>
  <si>
    <t>Vodorovná doprava suti z kusových materiálů do 1 km</t>
  </si>
  <si>
    <t>Přesun suti</t>
  </si>
  <si>
    <t>POL8_</t>
  </si>
  <si>
    <t>997221569</t>
  </si>
  <si>
    <t>Příplatek ZKD 1 km u vodorovné dopravy suti z kusových materiálů</t>
  </si>
  <si>
    <t>9972218</t>
  </si>
  <si>
    <t>Poplatek za uložení stavebního odpadu na recyklační skládce (skládkovné)</t>
  </si>
  <si>
    <t>998223011R00</t>
  </si>
  <si>
    <t>Přesun hmot pozemních komunikací, kryt dlážděný jakékoliv délky objektu</t>
  </si>
  <si>
    <t>vodorovně do 200 m</t>
  </si>
  <si>
    <t>723008</t>
  </si>
  <si>
    <t>Zrušení plynovodu v místě nového výtahu</t>
  </si>
  <si>
    <t>2102040</t>
  </si>
  <si>
    <t>Demontáž a zpětná montáž lampy v nové poloze, vč. úpravy kabel.vedení</t>
  </si>
  <si>
    <t>460161252</t>
  </si>
  <si>
    <t>Hloubení kabelových rýh ručně š do 50 cm hl 60 cm v hornině tř I skupiny 3</t>
  </si>
  <si>
    <t>460431262</t>
  </si>
  <si>
    <t>Zásyp kabelových rýh ručně se zhutněním š 50 cm hl 60 cm z horniny tř I skupiny 3</t>
  </si>
  <si>
    <t>139601103R00</t>
  </si>
  <si>
    <t>Ruční výkop jam, rýh a šachet v hornině 4</t>
  </si>
  <si>
    <t>s přehozením na vzdálenost do 5 m nebo s naložením na ruční dopravní prostředek</t>
  </si>
  <si>
    <t>130001101R00</t>
  </si>
  <si>
    <t>Příplatek k cenám za ztížené vykopávky v horninách jakékoliv třídy</t>
  </si>
  <si>
    <t>Příplatek k cenám hloubených vykopávek za ztížení vykopávky v blízkosti podzemního vedení nebo výbušnin pro jakoukoliv třídu horniny.</t>
  </si>
  <si>
    <t>132301212R00</t>
  </si>
  <si>
    <t xml:space="preserve">Hloubení rýh šířky přes 60 do 200 cm do 1000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</si>
  <si>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</si>
  <si>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132301219R00</t>
  </si>
  <si>
    <t xml:space="preserve">Hloubení rýh šířky přes 60 do 200 cm příplatek za lepivost, v hornině 4,  </t>
  </si>
  <si>
    <t>133301101R00</t>
  </si>
  <si>
    <t>Hloubení šachet v hornině 4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</si>
  <si>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</si>
  <si>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181101111R00</t>
  </si>
  <si>
    <t>Úprava pláně v zářezech bez rozlišení horniny, se zhutněním - ručně</t>
  </si>
  <si>
    <t>vyrovnáním výškových rozdílů, ploch vodorovných a ploch do sklonu 1 : 5.</t>
  </si>
  <si>
    <t>151101101R00</t>
  </si>
  <si>
    <t>Zřízení pažení a rozepření stěn rýh příložné  pro jakoukoliv mezerovitost, hloubky do 2 m</t>
  </si>
  <si>
    <t>pro podzemní vedení pro všechny šířky rýhy,</t>
  </si>
  <si>
    <t>151101111R00</t>
  </si>
  <si>
    <t>Odstranění pažení a rozepření rýh příložné , hloubky do 2 m</t>
  </si>
  <si>
    <t>pro podzemní vedení s uložením materiálu na vzdálenost do 3 m od kraje výkopu,</t>
  </si>
  <si>
    <t>151101102R00</t>
  </si>
  <si>
    <t>Zřízení pažení a rozepření stěn rýh příložné  pro jakoukoliv mezerovitost, hloubky do 4 m</t>
  </si>
  <si>
    <t>151101112R00</t>
  </si>
  <si>
    <t>Odstranění pažení a rozepření rýh příložné , hloubky do 4 m</t>
  </si>
  <si>
    <t>162301101R00</t>
  </si>
  <si>
    <t>Vodorovné přemístění výkopku z horniny 1 až 4, na vzdálenost přes 50  do 500 m</t>
  </si>
  <si>
    <t>po suchu, bez naložení výkopku, avšak se složením bez rozhrnutí, zpáteční cesta vozidla.</t>
  </si>
  <si>
    <t>171201201R00</t>
  </si>
  <si>
    <t>Uložení sypaniny na dočasnou skládku tak, že na 1 m2 plochy připadá přes 2 m3 výkopku nebo ornice</t>
  </si>
  <si>
    <t>167101102R00</t>
  </si>
  <si>
    <t>Nakládání, skládání, překládání neulehlého výkopku nakládání výkopku  přes 100 m3, z horniny 1 až 4</t>
  </si>
  <si>
    <t>162301101R00.1</t>
  </si>
  <si>
    <t>Vodorovné přemístění výkopku z hor.1-4 do 500 m, z meziskládky pro zpětný zásyp</t>
  </si>
  <si>
    <t>174101102R00</t>
  </si>
  <si>
    <t>Zásyp sypaninou se zhutněním v uzavřených prostorách s urovnáním povrchu zásypu s ručním zhutněním</t>
  </si>
  <si>
    <t>z jakékoliv horniny s uložením výkopku po vrstvách,</t>
  </si>
  <si>
    <t>174101101R00</t>
  </si>
  <si>
    <t>Zásyp sypaninou se zhutněním jam, šachet, rýh nebo kolem objektů v těchto vykopávkách</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</si>
  <si>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</si>
  <si>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</si>
  <si>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</si>
  <si>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175101201R00</t>
  </si>
  <si>
    <t>Obsyp objektů bez prohození sypaniny</t>
  </si>
  <si>
    <t>sypaninou z vhodných hornin tř. 1 - 4 nebo materiálem, uloženým ve vzdálenosti do 30 m od vnějšího kraje objektu, pro jakoukoliv míru zhutnění,</t>
  </si>
  <si>
    <t>175101209R00</t>
  </si>
  <si>
    <t>Obsyp objektů příplatek za prohození sypaniny</t>
  </si>
  <si>
    <t>162701105R00</t>
  </si>
  <si>
    <t>Vodorovné přemístění výkopku z horniny 1 až 4, na vzdálenost přes 9 000  do 10 000 m</t>
  </si>
  <si>
    <t>199000002R00</t>
  </si>
  <si>
    <t>Poplatky za skládku horniny 1- 4, skupina 17 05 04 z Katalogu odpadů</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</si>
  <si>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</si>
  <si>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</si>
  <si>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</si>
  <si>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451572111R00</t>
  </si>
  <si>
    <t>Lože pod potrubí, stoky a drobné objekty z kameniva drobného těženého 0÷4 mm</t>
  </si>
  <si>
    <t>827-1</t>
  </si>
  <si>
    <t>v otevřeném výkopu,</t>
  </si>
  <si>
    <t>451541111R00</t>
  </si>
  <si>
    <t>Lože pod potrubí, stoky a drobné objekty ze štěrkodrtě 0÷63 mm</t>
  </si>
  <si>
    <t>919735113R00</t>
  </si>
  <si>
    <t>Řezání stávajících krytů nebo podkladů živičných, hloubky přes 100 do 150 mm</t>
  </si>
  <si>
    <t>včetně spotřeby vody</t>
  </si>
  <si>
    <t>113108315R00</t>
  </si>
  <si>
    <t>Odstranění podkladů nebo krytů živičných, v ploše jednotlivě do 50 m2, tloušťka vrstvy 150 mm</t>
  </si>
  <si>
    <t>113107530R00</t>
  </si>
  <si>
    <t>Odstranění podkladů nebo krytů z kameniva hrubého drceného, v ploše jednotlivě do 50 m2, tloušťka vrstvy 300 mm</t>
  </si>
  <si>
    <t>113202111R00</t>
  </si>
  <si>
    <t>Vytrhání obrub z krajníků nebo obrubníků stojatých</t>
  </si>
  <si>
    <t>17-1109</t>
  </si>
  <si>
    <t>D+M DN 100</t>
  </si>
  <si>
    <t>17-1112</t>
  </si>
  <si>
    <t>D+M DN 150</t>
  </si>
  <si>
    <t>17-1114</t>
  </si>
  <si>
    <t>D+M DN 250</t>
  </si>
  <si>
    <t>17-001</t>
  </si>
  <si>
    <t>D+M odbočka PP-KGEA 250/150/45°</t>
  </si>
  <si>
    <t>17-002</t>
  </si>
  <si>
    <t>D+M oblouk PP-KGB 100/45°</t>
  </si>
  <si>
    <t>17-003</t>
  </si>
  <si>
    <t>D+M oblouk PP-KGB 100/87°</t>
  </si>
  <si>
    <t>17-004</t>
  </si>
  <si>
    <t>D+M oblouk PP-KGB 150/45°</t>
  </si>
  <si>
    <t>17-005</t>
  </si>
  <si>
    <t>D+M oblouk PP-KGB 150/87°</t>
  </si>
  <si>
    <t>721-0011</t>
  </si>
  <si>
    <t>D+M - litinový poklop tř.únosnosti D 400 kN</t>
  </si>
  <si>
    <t>721-0012</t>
  </si>
  <si>
    <t>D+M  - vyrovnávací prstenec TBW-Q 80/625/120</t>
  </si>
  <si>
    <t>721-0013</t>
  </si>
  <si>
    <t>D+M  - vyrovnávací prstenec TBW-Q 100/625/120</t>
  </si>
  <si>
    <t>721-0014</t>
  </si>
  <si>
    <t>D+M  - přechodová skruž TBR-Q 600/1000x625 SKP</t>
  </si>
  <si>
    <t>721-0015</t>
  </si>
  <si>
    <t>D+M  - skruž rovná TBS-Q 250/1000/120-SP</t>
  </si>
  <si>
    <t>721-0016</t>
  </si>
  <si>
    <t>D+M - šachtové dno TBZ-Q 250-735 (v=800 mm)</t>
  </si>
  <si>
    <t>721-0017</t>
  </si>
  <si>
    <t>D+M  - atyo.vyrovnávací prstenec z prostého betonu do 10cm</t>
  </si>
  <si>
    <t>721-101</t>
  </si>
  <si>
    <t>D+M žlab dl.0,50 m</t>
  </si>
  <si>
    <t>721-102</t>
  </si>
  <si>
    <t>D+M žlab dl.1,0 m</t>
  </si>
  <si>
    <t>721-103</t>
  </si>
  <si>
    <t>D+M uzavřená čelní stěna</t>
  </si>
  <si>
    <t>721-104</t>
  </si>
  <si>
    <t>D+M nátrubek DN100 pro odvodnění ze dna žlabu</t>
  </si>
  <si>
    <t>721-105</t>
  </si>
  <si>
    <t>D+M pozink.pororošt tř.A15 kN dl.0,50 m</t>
  </si>
  <si>
    <t>721-201</t>
  </si>
  <si>
    <t>žlab bez sklonu dna dl.1,0 m</t>
  </si>
  <si>
    <t>721-202</t>
  </si>
  <si>
    <t>odtoková vpust s bočním odtokem DN150</t>
  </si>
  <si>
    <t>721-203</t>
  </si>
  <si>
    <t>nátrubek DN150</t>
  </si>
  <si>
    <t>721-204</t>
  </si>
  <si>
    <t>uzavřená čelní stěna žlabu</t>
  </si>
  <si>
    <t>721-205</t>
  </si>
  <si>
    <t>litinová mříž pro tř.zatížení D400 kN dl.0,50 m</t>
  </si>
  <si>
    <t>721-300</t>
  </si>
  <si>
    <t>montáž žlabů do beton lože pro tř.zatížení A15 kN</t>
  </si>
  <si>
    <t>721-400</t>
  </si>
  <si>
    <t>montáž žlabů do beton lože pro tř.zatížení D400 kN</t>
  </si>
  <si>
    <t>29-0111</t>
  </si>
  <si>
    <t>zkouška těsnosti kanalizace vodou do DN 125</t>
  </si>
  <si>
    <t>29-0112</t>
  </si>
  <si>
    <t>zkouška těsnosti kanalizace vodou DN 150 do DN 200</t>
  </si>
  <si>
    <t>29-0113</t>
  </si>
  <si>
    <t>zkouška těsnosti kanalizace vodou DN 250 do DN 300</t>
  </si>
  <si>
    <t>721-101.1</t>
  </si>
  <si>
    <t>kamerová prohlídka potrubí DN250</t>
  </si>
  <si>
    <t>721-500</t>
  </si>
  <si>
    <t>vyfrézování napojovacího otvoru do betonového dna stáv.kanal.šachty vnějšího průměru 170 mm</t>
  </si>
  <si>
    <t>979082213R00</t>
  </si>
  <si>
    <t>Vodorovná doprava suti po suchu bez naložení, ale se složením a hrubým urovnáním na vzdálenost do 1 km</t>
  </si>
  <si>
    <t>979082219R00</t>
  </si>
  <si>
    <t>Vodorovná doprava suti po suchu příplatek k ceně za každý další i započatý 1 km přes 1 km</t>
  </si>
  <si>
    <t>979087212R00</t>
  </si>
  <si>
    <t>Nakládání na dopravní prostředky suti</t>
  </si>
  <si>
    <t>pro vodorovnou dopravu</t>
  </si>
  <si>
    <t>979089001R00</t>
  </si>
  <si>
    <t xml:space="preserve">Nakládání na dopravní prostředky Poplatek za uložení </t>
  </si>
  <si>
    <t>979999994R00</t>
  </si>
  <si>
    <t>Poplatek za skládku za recyklaci, obalovaného kameniva a asfaltu, kusovost nad 1600 cm2, skupina 17 03 02 z Katalogu odpadů</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</si>
  <si>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</si>
  <si>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</si>
  <si>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</si>
  <si>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</si>
  <si>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POL99_</t>
  </si>
  <si>
    <t>005111021R</t>
  </si>
  <si>
    <t>Vytyčení inženýrských sítí</t>
  </si>
  <si>
    <t>005211050R</t>
  </si>
  <si>
    <t>Účast spoluprac.geologa</t>
  </si>
  <si>
    <t>hod</t>
  </si>
  <si>
    <t>POL1_9</t>
  </si>
  <si>
    <t>005211060R</t>
  </si>
  <si>
    <t>zkouška hutnění kruhovou statickou deskou</t>
  </si>
  <si>
    <t>Pol__0001</t>
  </si>
  <si>
    <t>Rozvaděč RSRV1 vč. montáže a zapojení</t>
  </si>
  <si>
    <t>Pol__0002</t>
  </si>
  <si>
    <t>Rozvaděč RSRV2 vč. montáže a zapojení</t>
  </si>
  <si>
    <t>Pol__0003</t>
  </si>
  <si>
    <t>Rozvaděč R-VZT vč. montáže a zapojení</t>
  </si>
  <si>
    <t>Pol__0004</t>
  </si>
  <si>
    <t>Rozvaděč R1P vč. montáže a zapojení</t>
  </si>
  <si>
    <t>Pol__0005</t>
  </si>
  <si>
    <t>Rozvaděč R2P vč. montáže a zapojení</t>
  </si>
  <si>
    <t>Pol__0006</t>
  </si>
  <si>
    <t>Rozvaděč R3P vč. montáže a zapojení</t>
  </si>
  <si>
    <t>Pol__0007</t>
  </si>
  <si>
    <t>Rozvaděč RPO vč. montáže a zapojení</t>
  </si>
  <si>
    <t>Pol__0008</t>
  </si>
  <si>
    <t>Doplnění rozvaděče RH</t>
  </si>
  <si>
    <t>Pol__0009</t>
  </si>
  <si>
    <t>Rozvaděč R1 doplnění vč. montáže a zapojení</t>
  </si>
  <si>
    <t>Pol__0010</t>
  </si>
  <si>
    <t>Rozvaděč R2 doplnění vč. montáže a zapojení</t>
  </si>
  <si>
    <t>Pol__0011</t>
  </si>
  <si>
    <t>Rozvaděč R3 doplnění vč. montáže a zapojení</t>
  </si>
  <si>
    <t>Pol__0012</t>
  </si>
  <si>
    <t>Úprava rozvaděče RZ</t>
  </si>
  <si>
    <t>Pol__0013</t>
  </si>
  <si>
    <t>Kabel 1-CHKE-R-J 3x1,5</t>
  </si>
  <si>
    <t>Pol__0014</t>
  </si>
  <si>
    <t>Kabel 1-CHKE-R-J 3x2,5</t>
  </si>
  <si>
    <t>Pol__0015</t>
  </si>
  <si>
    <t>Kabel 1-CHKE-R-J 4x1,5</t>
  </si>
  <si>
    <t>Pol__0016</t>
  </si>
  <si>
    <t>Kabel 1-CHKE-R-J 4x10</t>
  </si>
  <si>
    <t>Pol__0017</t>
  </si>
  <si>
    <t>Kabel 1-CHKE-R-J 4x16</t>
  </si>
  <si>
    <t>Pol__0018</t>
  </si>
  <si>
    <t>Kabel 1-CHKE-R-J 4x25</t>
  </si>
  <si>
    <t>Pol__0019</t>
  </si>
  <si>
    <t>Kabel 1-CHKE-R-J 4x6</t>
  </si>
  <si>
    <t>Pol__0020</t>
  </si>
  <si>
    <t>Kabel 1-CHKE-R-J 5x2,5</t>
  </si>
  <si>
    <t>Pol__0021</t>
  </si>
  <si>
    <t>Kabel 1-CHKE-R-O 2x1,5</t>
  </si>
  <si>
    <t>Pol__0022</t>
  </si>
  <si>
    <t>Kabel 1-CHKE-R-O 3x1,5</t>
  </si>
  <si>
    <t>Pol__0023</t>
  </si>
  <si>
    <t>Pol__0024</t>
  </si>
  <si>
    <t>Pol__0025</t>
  </si>
  <si>
    <t>Pol__0026</t>
  </si>
  <si>
    <t>Pol__0027</t>
  </si>
  <si>
    <t>Vodič CY 6</t>
  </si>
  <si>
    <t>Pol__0028</t>
  </si>
  <si>
    <t>Vodič CY16</t>
  </si>
  <si>
    <t>Pol__0029</t>
  </si>
  <si>
    <t>Vodič CYA 25</t>
  </si>
  <si>
    <t>Pol__0030</t>
  </si>
  <si>
    <t>Jednozásuvka vč. Rámečku bílá</t>
  </si>
  <si>
    <t>Pol__0031</t>
  </si>
  <si>
    <t>Jednozásuvka vč. Rámečku červená</t>
  </si>
  <si>
    <t>Pol__0032</t>
  </si>
  <si>
    <t>Jednozásuvka vč. Rámečku zelená</t>
  </si>
  <si>
    <t>Pol__0033</t>
  </si>
  <si>
    <t>Jednozásuvka zdravot. vč. Rámečku bílá</t>
  </si>
  <si>
    <t>Pol__0034</t>
  </si>
  <si>
    <t>Jednozásuvka zdravot. vč. Rámečku oranžová</t>
  </si>
  <si>
    <t>Pol__0035</t>
  </si>
  <si>
    <t>Jednozásuvka zdravot. vč. Rámečku zelená</t>
  </si>
  <si>
    <t>Pol__0036</t>
  </si>
  <si>
    <t>Jednozásuvka zdravot. vč. Rámečku žlutá</t>
  </si>
  <si>
    <t>Pol__0037</t>
  </si>
  <si>
    <t>Spínač 3f 16A na zeď</t>
  </si>
  <si>
    <t>Pol__0038</t>
  </si>
  <si>
    <t>Spínač č.1 na zeď IP44</t>
  </si>
  <si>
    <t>Pol__0039</t>
  </si>
  <si>
    <t>Spínač č.1 vč. rámečku</t>
  </si>
  <si>
    <t>Pol__0040</t>
  </si>
  <si>
    <t>Spínač č.1/0 vč. rámečku</t>
  </si>
  <si>
    <t>Pol__0041</t>
  </si>
  <si>
    <t>Spínač č.5 vč. rámečku</t>
  </si>
  <si>
    <t>Pol__0042</t>
  </si>
  <si>
    <t>Spínač č.6 vč. rámečku</t>
  </si>
  <si>
    <t>Pol__0043</t>
  </si>
  <si>
    <t>Spínač pohybový na strop 360st</t>
  </si>
  <si>
    <t>Pol__0044</t>
  </si>
  <si>
    <t>Svorka pro vyrovnání potenciálu dvojnásobná s rámečkem</t>
  </si>
  <si>
    <t>Pol__0045</t>
  </si>
  <si>
    <t>Zásuvka na zeď 400V/16A</t>
  </si>
  <si>
    <t>Pol__0046</t>
  </si>
  <si>
    <t>Zásuvka na zeď IP44</t>
  </si>
  <si>
    <t>Pol__0047</t>
  </si>
  <si>
    <t>Zásuvka RTG</t>
  </si>
  <si>
    <t>Pol__0048</t>
  </si>
  <si>
    <t>Zásuvka vč. Rámečku IP44 do zdi</t>
  </si>
  <si>
    <t>Pol__0049</t>
  </si>
  <si>
    <t>Žaluziový spínač s aretací vč. Rámečku</t>
  </si>
  <si>
    <t>Pol__0050</t>
  </si>
  <si>
    <t>Svítidlo A1</t>
  </si>
  <si>
    <t>Pol__0051</t>
  </si>
  <si>
    <t>Svítidlo A2</t>
  </si>
  <si>
    <t>Pol__0052</t>
  </si>
  <si>
    <t>Svítidlo B1</t>
  </si>
  <si>
    <t>Pol__0053</t>
  </si>
  <si>
    <t>Svítidlo B2</t>
  </si>
  <si>
    <t>Pol__0054</t>
  </si>
  <si>
    <t>Svítidlo C2</t>
  </si>
  <si>
    <t>Pol__0055</t>
  </si>
  <si>
    <t>Svítidlo D1</t>
  </si>
  <si>
    <t>Pol__0056</t>
  </si>
  <si>
    <t>Svítidlo E</t>
  </si>
  <si>
    <t>Pol__0057</t>
  </si>
  <si>
    <t>Svítidlo F</t>
  </si>
  <si>
    <t>Pol__0058</t>
  </si>
  <si>
    <t>Svítidlo G</t>
  </si>
  <si>
    <t>Pol__0059</t>
  </si>
  <si>
    <t>Svítidlo H</t>
  </si>
  <si>
    <t>Pol__0060</t>
  </si>
  <si>
    <t>Svítidlo I</t>
  </si>
  <si>
    <t>Pol__0061</t>
  </si>
  <si>
    <t>Svítidlo N1</t>
  </si>
  <si>
    <t>Pol__0062</t>
  </si>
  <si>
    <t>Svítidlo N2</t>
  </si>
  <si>
    <t>Pol__0063</t>
  </si>
  <si>
    <t>Svítidlo N3</t>
  </si>
  <si>
    <t>Pol__0064</t>
  </si>
  <si>
    <t>Záložní zdroj napájení 3f/3f 60kVA 54kW 0min</t>
  </si>
  <si>
    <t>Pol__0065</t>
  </si>
  <si>
    <t>Bateriový box 40x65Ah AKU</t>
  </si>
  <si>
    <t>Pol__0066</t>
  </si>
  <si>
    <t>Ekvipotenciální svorkovnice EPS4D</t>
  </si>
  <si>
    <t>Pol__0067</t>
  </si>
  <si>
    <t>Svorka zemnicí</t>
  </si>
  <si>
    <t>Pol__0068</t>
  </si>
  <si>
    <t>Drážkování</t>
  </si>
  <si>
    <t>Pol__0069</t>
  </si>
  <si>
    <t>Držák rozvodných krabic na drátěný žlab</t>
  </si>
  <si>
    <t>Pol__0070</t>
  </si>
  <si>
    <t>Kabelové oko</t>
  </si>
  <si>
    <t>Pol__0071</t>
  </si>
  <si>
    <t>Kabelový rošt 300x60 vč. Spojek, konzol apod.</t>
  </si>
  <si>
    <t>Pol__0072</t>
  </si>
  <si>
    <t>Kabelový rošt požární 150x60 vč. Spojek, konzol apod.</t>
  </si>
  <si>
    <t>Pol__0073</t>
  </si>
  <si>
    <t>Kabelový žlab drátěný 100x50 vč. Spojek, konzol apod.</t>
  </si>
  <si>
    <t>Pol__0074</t>
  </si>
  <si>
    <t>Kabelový žlab drátěný 150x50 vč. Spojek, konzol apod.</t>
  </si>
  <si>
    <t>Pol__0075</t>
  </si>
  <si>
    <t>Kabelový žlab drátěný 200x50 vč. Spojek, konzol apod.</t>
  </si>
  <si>
    <t>Pol__0076</t>
  </si>
  <si>
    <t>Kabelový žlab plechový 100x50 vč. Spojek, konzol apod.</t>
  </si>
  <si>
    <t>Pol__0077</t>
  </si>
  <si>
    <t>Kabelový žlab plechový 200x100 vč. Spojek, konzol apod.</t>
  </si>
  <si>
    <t>Pol__0078</t>
  </si>
  <si>
    <t>Kabelový žlab plechový 300x100 vč. Spojek, konzol apod.</t>
  </si>
  <si>
    <t>Pol__0079</t>
  </si>
  <si>
    <t>Kabelový žlab plechový požární 62x50 vč. Spojek, konzol apod.</t>
  </si>
  <si>
    <t>Pol__0080</t>
  </si>
  <si>
    <t>Kabelový žlab požární 200x50 vč. Spojek, konzol apod.</t>
  </si>
  <si>
    <t>Pol__0081</t>
  </si>
  <si>
    <t>Kapsa krabice</t>
  </si>
  <si>
    <t>Pol__0082</t>
  </si>
  <si>
    <t>Krabice požární spojovací 5 svorek</t>
  </si>
  <si>
    <t>Pol__0083</t>
  </si>
  <si>
    <t>Krabice přístrojová KU68 1901</t>
  </si>
  <si>
    <t>Pol__0084</t>
  </si>
  <si>
    <t>Kryt kabelových příchytek (KPS)</t>
  </si>
  <si>
    <t>Pol__0085</t>
  </si>
  <si>
    <t>Montážní lišta 25x20 bílá</t>
  </si>
  <si>
    <t>Pol__0086</t>
  </si>
  <si>
    <t>Montážní lišta 40x40 bílá</t>
  </si>
  <si>
    <t>Pol__0087</t>
  </si>
  <si>
    <t>Montážní sada (MS KPS)</t>
  </si>
  <si>
    <t>Pol__0088</t>
  </si>
  <si>
    <t>Podklad pro plech. Žlab na střechu</t>
  </si>
  <si>
    <t>Pol__0089</t>
  </si>
  <si>
    <t>Příchytka kabelová požární 12 (HL12)</t>
  </si>
  <si>
    <t>Pol__0090</t>
  </si>
  <si>
    <t>Příchytka kabelů na rošt (PKC1)</t>
  </si>
  <si>
    <t>Pol__0091</t>
  </si>
  <si>
    <t>Trubka ohebná PVC do zdi pr.40</t>
  </si>
  <si>
    <t>Pol__0092</t>
  </si>
  <si>
    <t>Žlab plechový 300x50 žár. Pozink. Bez děr S víkem</t>
  </si>
  <si>
    <t>Pol__0093</t>
  </si>
  <si>
    <t>Kompletní montáž včetně kompletace koncových prvků</t>
  </si>
  <si>
    <t>Pol__0094</t>
  </si>
  <si>
    <t>Revize</t>
  </si>
  <si>
    <t>Pol__0095</t>
  </si>
  <si>
    <t>Dokumentace skutečného stavu</t>
  </si>
  <si>
    <t>sada</t>
  </si>
  <si>
    <t>Trubka  1423, 320N,  pod omítku/do podlahy</t>
  </si>
  <si>
    <t>Trubka  1436, 320N,  pod omítku/do podlahy</t>
  </si>
  <si>
    <t>Trubka  1423, 320N,  na povrch/do podhledu, vč. Příchytky</t>
  </si>
  <si>
    <t>Trubka  1416, 320N, na povrch/do podhledu, vč. Příchytky</t>
  </si>
  <si>
    <t>Krabice instalační univerzální, pod omítku</t>
  </si>
  <si>
    <t>Krabice přístrojová,do podhledu</t>
  </si>
  <si>
    <t>7</t>
  </si>
  <si>
    <t>Krabice instalační do pvc žlabu</t>
  </si>
  <si>
    <t>Požární ucpávky materiál, včetně označení dle ČSN, prostup do 100/100</t>
  </si>
  <si>
    <t>Pomocný stavební a instalační materiál</t>
  </si>
  <si>
    <t>set</t>
  </si>
  <si>
    <t>10</t>
  </si>
  <si>
    <t>Kabel optický univerzální 24vl 50/125, OM4, LSOH</t>
  </si>
  <si>
    <t>11</t>
  </si>
  <si>
    <t>Pigtail 50/125 LC, MM, OM4, 1,5m</t>
  </si>
  <si>
    <t>12</t>
  </si>
  <si>
    <t>Kabel UTP cat.6, drát AWG23, LSOH</t>
  </si>
  <si>
    <t>13.</t>
  </si>
  <si>
    <t>Patch kabel UTP CAT6, 1,5m</t>
  </si>
  <si>
    <t>14.</t>
  </si>
  <si>
    <t>Patch kabel UTP CAT6, 3m</t>
  </si>
  <si>
    <t>15.</t>
  </si>
  <si>
    <t>Zásuvka datová neosázená, kryt s popisovým polem a krycími clonkami, pro dvě komunikační zásuvky, keystone, bílá (sjednotit design se zásuvkami 230V)</t>
  </si>
  <si>
    <t>16.</t>
  </si>
  <si>
    <t>Zásuvka datová neosázená, kryt s popisovým polem a krycími clonkami, pro jednu komunikační zásuvku, keystone, bílá (sjednotit design se zásuvkami 230V)</t>
  </si>
  <si>
    <t>17.</t>
  </si>
  <si>
    <t>Modul zařezávací keystone CAT6 UTP</t>
  </si>
  <si>
    <t>18.</t>
  </si>
  <si>
    <t>Konektor RJ45 CAT6 UTP</t>
  </si>
  <si>
    <t>19.</t>
  </si>
  <si>
    <t>Rack 42U, 800x800mm skl. dveře, rozebíratelý rám</t>
  </si>
  <si>
    <t>20.</t>
  </si>
  <si>
    <t>Zemnící sada</t>
  </si>
  <si>
    <t>21.</t>
  </si>
  <si>
    <t>Ventilační jednotka 19" 1U se 2 vent. a term.</t>
  </si>
  <si>
    <t>22.</t>
  </si>
  <si>
    <t>Optický panel 24 LC MM, osazený, vč. Organizéru</t>
  </si>
  <si>
    <t>23.</t>
  </si>
  <si>
    <t>Adaptér LC MM OM4 duplex</t>
  </si>
  <si>
    <t>24.</t>
  </si>
  <si>
    <t>Patch panel 24 RJ45 cat 6, osazený</t>
  </si>
  <si>
    <t>25.</t>
  </si>
  <si>
    <t>Rozvodný panel rack 19", 5x 230 V, filtr, varistor, 3m</t>
  </si>
  <si>
    <t>26.</t>
  </si>
  <si>
    <t>Vyvazovací panel 19" 1U</t>
  </si>
  <si>
    <t>27.</t>
  </si>
  <si>
    <t>19“ Police  s perforací 1U 280mm</t>
  </si>
  <si>
    <t>28.</t>
  </si>
  <si>
    <t>Drobný montážní materiál</t>
  </si>
  <si>
    <t>29.</t>
  </si>
  <si>
    <t>IP interkom - Základní jednotka 1x2 tlačítka, prostor pro čtečku,  pro instalaci do modulového, montážního rámečku. Montážní rámečeky pro instalaci pod omítku. Montážní krabice pro instalaci pod</t>
  </si>
  <si>
    <t>omítku.</t>
  </si>
  <si>
    <t>30.</t>
  </si>
  <si>
    <t>31.</t>
  </si>
  <si>
    <t>Stavební příprava</t>
  </si>
  <si>
    <t>32.</t>
  </si>
  <si>
    <t>Pomocné montážní práce</t>
  </si>
  <si>
    <t>33.</t>
  </si>
  <si>
    <t>Zednické přípomoce ( sekání, zapravení drážek )</t>
  </si>
  <si>
    <t>34.</t>
  </si>
  <si>
    <t>Průrazy zdivem 100/100 do tl. Zdiva 400,  vč. zapravení</t>
  </si>
  <si>
    <t>35.</t>
  </si>
  <si>
    <t>Koordinace s ostatními profesemi</t>
  </si>
  <si>
    <t>36.</t>
  </si>
  <si>
    <t>Montážní práce ve stávajících rozvaděčích</t>
  </si>
  <si>
    <t>37.</t>
  </si>
  <si>
    <t>Měření optické kabeláže, vč. měřícího protokolu</t>
  </si>
  <si>
    <t>38.</t>
  </si>
  <si>
    <t>Měření metalické kabeláže, vč. měřícího protokolu</t>
  </si>
  <si>
    <t>39.</t>
  </si>
  <si>
    <t>Součinnost se správcem sítě</t>
  </si>
  <si>
    <t>40.</t>
  </si>
  <si>
    <t>Ostatní koordinace</t>
  </si>
  <si>
    <t>41.</t>
  </si>
  <si>
    <t>Projektová dokumentace pro realizaci stavby, dokumentace skutečného provedení stavby (% z dodávky)</t>
  </si>
  <si>
    <t>42.</t>
  </si>
  <si>
    <t>Doprava materiálu a pracovníků (% z dodávky)</t>
  </si>
  <si>
    <t>FTP Cat.5e LSZH, 4pár, drát, 24 AWG</t>
  </si>
  <si>
    <t>R-položka</t>
  </si>
  <si>
    <t>POL12_1</t>
  </si>
  <si>
    <t>Kabel CHKE-R 2 x 1,5</t>
  </si>
  <si>
    <t>Systémový server VoIP SSV IP</t>
  </si>
  <si>
    <t>Terminál personálu TP IP</t>
  </si>
  <si>
    <t>Terminál personálu signalizační TPS IP</t>
  </si>
  <si>
    <t>Volací šňůra VS IP</t>
  </si>
  <si>
    <t>Zásuvka VS s tlačítkem ZVST IP</t>
  </si>
  <si>
    <t>Závěs volací šňůry pro ZLJ</t>
  </si>
  <si>
    <t>Signalizační jednotka s displejem SIJD IP</t>
  </si>
  <si>
    <t>Signalizační jednotka bezdrátová SIJ IP</t>
  </si>
  <si>
    <t>Táhlo nouzového volání s tlačítkem IP</t>
  </si>
  <si>
    <t>Svítidlo IP</t>
  </si>
  <si>
    <t>Switch modul IP</t>
  </si>
  <si>
    <t>Napáječ 250 W IP</t>
  </si>
  <si>
    <t>Konektor včetně proměření</t>
  </si>
  <si>
    <t>SW licence účastníka</t>
  </si>
  <si>
    <t>SW pro správu voláni</t>
  </si>
  <si>
    <t>Kontrola a otestování rozvodného vedení</t>
  </si>
  <si>
    <t>Naprogramování a konfigurace systému</t>
  </si>
  <si>
    <t>Koaxiální kabel 75 Ohm H121 , vnitřní</t>
  </si>
  <si>
    <t>Propojovací kabely 250 mm F konektory</t>
  </si>
  <si>
    <t>Konektor F na koax.kabel</t>
  </si>
  <si>
    <t>Zásuvka koncová TV / R / SAT včetně rámečku (Design zásuvek nutno sjednotit se zásuvkami 230V.)</t>
  </si>
  <si>
    <t>Zakončovací odpor 75 Ohm do zásuvek / 10 ks</t>
  </si>
  <si>
    <t>Multipřepínače kaskádové pro 11 účastníků, pro distribuci pozemních digitálních rádiových a, televizních programů; napájecí zdroj</t>
  </si>
  <si>
    <t>sestava</t>
  </si>
  <si>
    <t>Měření  signálu před a po instalaci</t>
  </si>
  <si>
    <t>Výchozí revize, provední funkční zkoušky systému, uvedení do provozu, zaškolení obsluhy</t>
  </si>
  <si>
    <t>Součinnost se správcem systému</t>
  </si>
  <si>
    <t>Trubka  1423, 320N,  pod omítku</t>
  </si>
  <si>
    <t>Trubka  1436, 320N,  pod omítku</t>
  </si>
  <si>
    <t>Lišta na kabely 20x20 HD 2m bílá</t>
  </si>
  <si>
    <t>Žlab kovový 62/ 50/ 0,75; 2m, vč. spojky a víka žlabu</t>
  </si>
  <si>
    <t>Tvarové prvky a příslušenství pro žlab kovový 62/ 50/ 0,75</t>
  </si>
  <si>
    <t>Nosník/závěs pro žlab 62/50,  vč. Montážního příslušenství</t>
  </si>
  <si>
    <t>Ohniodolné uchycení kabelu – příchytka včetně šroubu a hmoždinky - trasa s požární funkčností</t>
  </si>
  <si>
    <t>Instalační krabice požárně odolná 105/105/40</t>
  </si>
  <si>
    <t>Bezhalogenový kabel kruhové linky,  stíněný - 1x2x0,8</t>
  </si>
  <si>
    <t>Ohniodolný kabel,  s funkční schopností  2x1,5, dle ČSN EN 60331 - 60 min</t>
  </si>
  <si>
    <t>Ohniodolný kabel,  s funkční schopností, stíněný  10x2x0,8, dle ČSN EN 60331 - 60 min</t>
  </si>
  <si>
    <t>Ohniodolný kabel,  s funkční schopností, stíněný  1x2x0,8, dle ČSN EN 60331 - 60 min</t>
  </si>
  <si>
    <t>Ústředna EPS IQ8control  M</t>
  </si>
  <si>
    <t>Čelní ovl. panel "CZ",IQ8Control</t>
  </si>
  <si>
    <t>AKU 12V/24Ah</t>
  </si>
  <si>
    <t>Mikromodul pro kruhovou linku</t>
  </si>
  <si>
    <t>Mikromodul pro síť systému 62.5 kBd</t>
  </si>
  <si>
    <t>O2Tmultisenzorový hlásič IQ8Control</t>
  </si>
  <si>
    <t>OT-multisenzorový hlásič IQ8Control</t>
  </si>
  <si>
    <t>Optický hlásič</t>
  </si>
  <si>
    <t>TD hlásič</t>
  </si>
  <si>
    <t>Patice pro hlásiče</t>
  </si>
  <si>
    <t>Elektronika tlačítka IQ8 s oddělovačem</t>
  </si>
  <si>
    <t>Skříň tlačítka červená</t>
  </si>
  <si>
    <t>Kombinovaná siréna s majákem</t>
  </si>
  <si>
    <t>Paralelní optická signalizace</t>
  </si>
  <si>
    <t>Držák popisných štítků/bal.10ks</t>
  </si>
  <si>
    <t>bal</t>
  </si>
  <si>
    <t>Modulr 4In/2Out</t>
  </si>
  <si>
    <t>Modul 12rele</t>
  </si>
  <si>
    <t>Skříň pro vstu/výstup modul na omítku</t>
  </si>
  <si>
    <t>Záloho. zdroj 24VDC/5A, EN 54-4 v kov. krytu s prost.pro AKU</t>
  </si>
  <si>
    <t>Provozní kniha EPS</t>
  </si>
  <si>
    <t>Servisní a zkušební materiál</t>
  </si>
  <si>
    <t>43.</t>
  </si>
  <si>
    <t>44.</t>
  </si>
  <si>
    <t>Součinnost se správcem objektu</t>
  </si>
  <si>
    <t>45.</t>
  </si>
  <si>
    <t>Součinnost se servisní firmou EPS</t>
  </si>
  <si>
    <t>den</t>
  </si>
  <si>
    <t>46.</t>
  </si>
  <si>
    <t>Ztížené podmínky pro montáže</t>
  </si>
  <si>
    <t>47.</t>
  </si>
  <si>
    <t>Oživení a naprogramování systému</t>
  </si>
  <si>
    <t>48.</t>
  </si>
  <si>
    <t>Funkční zkouška, uvedení systému do provozu</t>
  </si>
  <si>
    <t>49.</t>
  </si>
  <si>
    <t>Zaškolení obsluhy</t>
  </si>
  <si>
    <t>50.</t>
  </si>
  <si>
    <t>Přidružené montáže a práce na stávajících zařízeních</t>
  </si>
  <si>
    <t>51.</t>
  </si>
  <si>
    <t>Práce revizního technika</t>
  </si>
  <si>
    <t>52.</t>
  </si>
  <si>
    <t>Položky neuvedené ve výkazu nutné pro zprovoznění dle popsaných funkčností v projektu (% z dodávky)</t>
  </si>
  <si>
    <t>53.</t>
  </si>
  <si>
    <t>54.</t>
  </si>
  <si>
    <t>Kabel cat.7, F/FTP, dle ČSN EN 60331 - 60 min</t>
  </si>
  <si>
    <t>Komponenty ústředny evakuačního rozhlasu, rozvaděče, reproduktory, příslušenství</t>
  </si>
  <si>
    <t>Rack 42U, 600x800mm</t>
  </si>
  <si>
    <t>Vykon. zesil. 4X500, 100V EN54-</t>
  </si>
  <si>
    <t>Dig. vystupni modul 4-8, EN 54-16</t>
  </si>
  <si>
    <t>Dig.stan.hlas.  EN54-16, 12 tlac.</t>
  </si>
  <si>
    <t>Zalozni sit. zdroj  EN54-4,</t>
  </si>
  <si>
    <t>Akumulator 12V / 50 Ah</t>
  </si>
  <si>
    <t>Module vstup-výstup</t>
  </si>
  <si>
    <t>Konc. clen repr. linky EOL pro</t>
  </si>
  <si>
    <t>Nástěnný reproduktor, 6W, 100V, vč. ohniodolného krytu a keramické svorkovnice,certifikace dle, EN54-24</t>
  </si>
  <si>
    <t>Podhledový reproduktor socelovým krytem,6W / 100V,  včetně ocelového krytu, certifikace dle EN 54–24</t>
  </si>
  <si>
    <t>Zednické přípomoce a pomocné montážní práce</t>
  </si>
  <si>
    <t>Součinnost s ostatními profesemi</t>
  </si>
  <si>
    <t>Oživení a naprogramování systému , zaškolení obsluhy</t>
  </si>
  <si>
    <t>Funkční zkouška, uvedení systému do provozu, zaškolení obsluhy</t>
  </si>
  <si>
    <t>Kontrola srozumitelnosti hlášení dle ČSN EN 50849</t>
  </si>
  <si>
    <t>Žlab kovový 125/ 50, 2m, vč. spojky a víka žlabu</t>
  </si>
  <si>
    <t>Tvarové prvky a příslušenství pro žlab kovový 125/ 50</t>
  </si>
  <si>
    <t>Nosník/závěs pro žlab 125/ 50,  vč. Montážního příslušenství</t>
  </si>
  <si>
    <t>Žlab kovový 250/ 50 , 2m, vč. spojky a víka žlabu</t>
  </si>
  <si>
    <t>Tvarové prvky a příslušenství pro žlab kovový 250/ 50</t>
  </si>
  <si>
    <t>Nosník/závěs pro žlab 250/ 50,  vč. Montážního příslušenství</t>
  </si>
  <si>
    <t>Kov. dělící přepážka na kabel. žlabu v.50mm (pro oddělení vedení jednotlivých systémů)</t>
  </si>
  <si>
    <t>Žlab kovový 250/ 100, 2m, vč. spojky a víka žlabu</t>
  </si>
  <si>
    <t>Tvarové prvky a příslušenství pro žlab kovový 250/ 100</t>
  </si>
  <si>
    <t>Nosník/závěs pro žlab 250/ 100,  vč. Montážního příslušenství</t>
  </si>
  <si>
    <t>Žlab kovový 3000/ 100 , 2m, vč. spojky a víka žlabu</t>
  </si>
  <si>
    <t>Kov. dělící přepážka na kabel. žlabu v.100mm (pro oddělení vedení jednotlivých systémů)</t>
  </si>
  <si>
    <t>Požární ucpávky materiál, včetně označení dle ČSN, prostup do 300/100</t>
  </si>
  <si>
    <t>Průrazy zdivem do 300/100 do tl.zdiva 400,  vč. zapravení</t>
  </si>
  <si>
    <t>112101121R00</t>
  </si>
  <si>
    <t>Kácení stromů jehličnatých bez odkornění  o průměru přes 100 do 300 mm</t>
  </si>
  <si>
    <t>RTS 22/ I</t>
  </si>
  <si>
    <t>POL1_</t>
  </si>
  <si>
    <t>s odřezáním kmene a odvětvením, včetně případného odklizení kmene a větví na oddělené hromady na vzdálenost do 50 m nebo s naložením na dopravní prostředek,</t>
  </si>
  <si>
    <t>--- Strom před vrátnicí : 1</t>
  </si>
  <si>
    <t>VV</t>
  </si>
  <si>
    <t>112201101R00</t>
  </si>
  <si>
    <t>Odstranění pařezů pod úrovní terénu vykopáním  o průměru přes 100 do 300 mm</t>
  </si>
  <si>
    <t>s jejich vykopáním nebo vytrháním, s přesekáním kořenů a s případným nutným přemístěním pařezů na hromady do vzdálenosti do 50 m nebo s naložením na dopravní prostředek,</t>
  </si>
  <si>
    <t>Odkaz na mn. položky pořadí 1 : 1,00000</t>
  </si>
  <si>
    <t>481,27</t>
  </si>
  <si>
    <t>1,46+2,22+3,64+3,79+11,42+3,18</t>
  </si>
  <si>
    <t>4,71+3,9+8,11+5,05+1,94+10,31+1,32+0,85+2,28+4,86</t>
  </si>
  <si>
    <t>113203111R00</t>
  </si>
  <si>
    <t>Vytrhání obrub z dlažebních kostek</t>
  </si>
  <si>
    <t>2,4+7,95</t>
  </si>
  <si>
    <t>131201112R00</t>
  </si>
  <si>
    <t>Hloubení nezapažených jam a zářezů do 1000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</si>
  <si>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</si>
  <si>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 Průměrná hloubka výkopu - 1500 mm : 16,97*9,68*1,5</t>
  </si>
  <si>
    <t>131201119R00</t>
  </si>
  <si>
    <t xml:space="preserve">Hloubení nezapažených jam a zářezů příplatek za lepivost, v hornině 3,  </t>
  </si>
  <si>
    <t>Odkaz na mn. položky pořadí 7 : 246,40440*0,2</t>
  </si>
  <si>
    <t>132201119R00</t>
  </si>
  <si>
    <t xml:space="preserve">Hloubení rýh šířky do 60 cm příplatek za lepivost, v hornině 3,  </t>
  </si>
  <si>
    <t>zapažených i nezapažených s urovnáním dna do předepsaného profilu a spádu, s přehozením výkopku na přilehlém terénu na vzdálenost do 3 m od podélné osy rýhy nebo s naložením výkopku na dopravní prostředek.</t>
  </si>
  <si>
    <t>Odkaz na mn. položky pořadí 10 : 17,25695*0,2</t>
  </si>
  <si>
    <t>132201210R00</t>
  </si>
  <si>
    <t xml:space="preserve">Hloubení rýh šířky přes 60 do 200 cm do 50 m3, v hornině 3, hloubení strojně </t>
  </si>
  <si>
    <t>--- Průměrná hloubka 700 mm : 1,3*1,0*0,7</t>
  </si>
  <si>
    <t>--- Průměrná hloubka 1260 mm : 1,0*1,5*1,26*4</t>
  </si>
  <si>
    <t>--- Průměrná hloubka 630 mm : 1,0*0,75*0,63*4</t>
  </si>
  <si>
    <t>--- Průměrná hloubka 903 mm : 1,755*1,0*0,903</t>
  </si>
  <si>
    <t>--- Průměrná hloubka 1953 mm : 1,7*1,6*1,953</t>
  </si>
  <si>
    <t>161101101R00</t>
  </si>
  <si>
    <t>Svislé přemístění výkopku z horniny 1 až 4, při hloubce výkopu přes 1 do 2,5 m</t>
  </si>
  <si>
    <t>bez naložení do dopravní nádoby, ale s vyprázdněním dopravní nádoby na hromadu nebo na dopravní prostředek,</t>
  </si>
  <si>
    <t>Odkaz na mn. položky pořadí 7 : 246,40440</t>
  </si>
  <si>
    <t>Odkaz na mn. položky pořadí 10 : 17,25693</t>
  </si>
  <si>
    <t>162501102R00</t>
  </si>
  <si>
    <t>Vodorovné přemístění výkopku z horniny 1 až 4, na vzdálenost přes 2 500  do 3 000 m</t>
  </si>
  <si>
    <t>Odkaz na mn. položky pořadí 16 : 440,58033</t>
  </si>
  <si>
    <t>162201445R00</t>
  </si>
  <si>
    <t>Vodorovné přemístění větví, kmenů, nebo pařezů kmenů stromů jehličnatých, průměru kmene přes 100 do 300 mm, na vzdálenost do 2 000 m</t>
  </si>
  <si>
    <t xml:space="preserve"> s naložením, složením a dopravou,</t>
  </si>
  <si>
    <t>162201451R00</t>
  </si>
  <si>
    <t>Vodorovné přemístění větví, kmenů, nebo pařezů pařezů, průměru kmene přes 100 do 300 mm, na vzdálenost do 2 000 m</t>
  </si>
  <si>
    <t>Odkaz na mn. položky pořadí 2 : 1,00000</t>
  </si>
  <si>
    <t>162702292R00</t>
  </si>
  <si>
    <t>Poplatek za skládku větví a kulatin</t>
  </si>
  <si>
    <t>823-1</t>
  </si>
  <si>
    <t>--- Strop před vrátnicí : 0,1</t>
  </si>
  <si>
    <t xml:space="preserve">--- Odvoz zeminy na skládku : </t>
  </si>
  <si>
    <t xml:space="preserve">--- Dovoz zeminy na stavbu pro zpětné zásypy a obsypy : </t>
  </si>
  <si>
    <t>Odkaz na mn. položky pořadí 19 : 176,91900</t>
  </si>
  <si>
    <t>171101103R00</t>
  </si>
  <si>
    <t>Uložení sypaniny do násypů zhutněných s uzavřením povrchu násypu z hornin soudržných s předepsanou mírou zhutnění v procentech výsledků zkoušek Proctor-Standard                 přes 96 do 100 % PS</t>
  </si>
  <si>
    <t>s rozprostřením sypaniny ve vrstvách a s hrubým urovnáním,</t>
  </si>
  <si>
    <t>--- Základová deska 1.25, 1.26 : 1,695*2,73*0,05</t>
  </si>
  <si>
    <t>1,695*2,865*0,05</t>
  </si>
  <si>
    <t>3,1965*1,695*0,05</t>
  </si>
  <si>
    <t>Odkaz na mn. položky pořadí 12 : 440,58033</t>
  </si>
  <si>
    <t>Vnější zásypy okolo základů jsou do výšky sejmuté ornice tj. průměrná výška zásypu je 605 mm</t>
  </si>
  <si>
    <t>--- Obsyp základových konstrukcí vykopanou zeminou : 1,395*2,245*0,5</t>
  </si>
  <si>
    <t>1,395*2,865*0,5</t>
  </si>
  <si>
    <t>1,395*2,73*0,5</t>
  </si>
  <si>
    <t>1,695*2,245*0,3</t>
  </si>
  <si>
    <t>1,695*2,865*0,3</t>
  </si>
  <si>
    <t>1,695*2,73*0,3</t>
  </si>
  <si>
    <t>4,08*(2,73+2,865+2,3)*0,5</t>
  </si>
  <si>
    <t>3,615*(2,73+2,865+2,3)*0,5</t>
  </si>
  <si>
    <t>3,88*(2,73+2,865+2,3)*0,5</t>
  </si>
  <si>
    <t>4,48*9,18*0,7</t>
  </si>
  <si>
    <t>4,215*9,18*0,7</t>
  </si>
  <si>
    <t>4,68*9,18*0,7</t>
  </si>
  <si>
    <t>-0,4*0,4*0,7*6</t>
  </si>
  <si>
    <t>(9,7+16,97)*1,0*1,2</t>
  </si>
  <si>
    <t>1,7*1,6*1,953-(0,7*0,6*1,953)</t>
  </si>
  <si>
    <t>583314054R</t>
  </si>
  <si>
    <t>kamenivo přírodní těžené frakce 4,0 až 8,0 mm; třída B; Středočeský kraj</t>
  </si>
  <si>
    <t>POL3_</t>
  </si>
  <si>
    <t>Odkaz na mn. položky pořadí 17 : 0,74508*2</t>
  </si>
  <si>
    <t>212971110R00</t>
  </si>
  <si>
    <t xml:space="preserve">Zřízení opláštění odvod. trativodů z geotextilie o sklonu do 2,5,  </t>
  </si>
  <si>
    <t>800-2</t>
  </si>
  <si>
    <t>v rýze nebo v zářezu se stěnami,</t>
  </si>
  <si>
    <t>(9,7+15,91)*1,5</t>
  </si>
  <si>
    <t>271531112R00</t>
  </si>
  <si>
    <t>Polštáře zhutněné pod základy kamenivo hrubé, drcené, frakce 32 - 63 mm</t>
  </si>
  <si>
    <t>Odkaz na mn. položky pořadí 35 : 121,82253*0,15</t>
  </si>
  <si>
    <t>271531113R00</t>
  </si>
  <si>
    <t>Polštáře zhutněné pod základy kamenivo hrubé, drcené, frakce 16 - 32 mm</t>
  </si>
  <si>
    <t>--- Základová deska 1.25, 1.26 : 0,8129*2,73*0,25</t>
  </si>
  <si>
    <t>0,5271*2,73*0,25</t>
  </si>
  <si>
    <t>0,526*2,865*0,25</t>
  </si>
  <si>
    <t>0,819*2,865*0,25</t>
  </si>
  <si>
    <t>0,5193*3,1965*0,25</t>
  </si>
  <si>
    <t>1,5808*0,5395*0,25</t>
  </si>
  <si>
    <t>0,8301*2,3056*0,25</t>
  </si>
  <si>
    <t>273321411R00</t>
  </si>
  <si>
    <t>Beton základových desek železový třídy C 25/30, Beton čerstvý obyčejný;  C 25/30;  prostředí: X0;  cement: CEM I;  Dmax = 22 mm;  S 3</t>
  </si>
  <si>
    <t>bez dodávky a uložení výztuže</t>
  </si>
  <si>
    <t>--- Základová deska 1.25, 1.26 : 2,73</t>
  </si>
  <si>
    <t>273351215R00</t>
  </si>
  <si>
    <t>Bednění stěn základových desek zřízení</t>
  </si>
  <si>
    <t>svislé nebo šikmé (odkloněné) , půdorysně přímé nebo zalomené, stěn základových desek ve volných nebo zapažených jámách, rýhách, šachtách, včetně případných vzpěr,</t>
  </si>
  <si>
    <t>--- Základová deska 1.25, 1.26 : 1,695*0,15</t>
  </si>
  <si>
    <t>273351216R00</t>
  </si>
  <si>
    <t>Bednění stěn základových desek odstranění</t>
  </si>
  <si>
    <t>Včetně očištění, vytřídění a uložení bednicího materiálu.</t>
  </si>
  <si>
    <t>Odkaz na mn. položky pořadí 26 : 0,25425</t>
  </si>
  <si>
    <t>273361921RT9</t>
  </si>
  <si>
    <t>Výztuž základových desek ze svařovaných sítí průměr drátu 8 mm, velikost oka 150/150 mm</t>
  </si>
  <si>
    <t>--- Základová deska 1.25, 1.26 : 109,3*0,001</t>
  </si>
  <si>
    <t>274313621R00</t>
  </si>
  <si>
    <t>Beton základových pasů prostý třídy C 20/25, Beton čerstvý obyčejný;  C 20/25;  prostředí: X0;  cement: CEM I;  Dmax = 22 mm;  S 3</t>
  </si>
  <si>
    <t>Včetně dodávky a uložení betonu a kamene.</t>
  </si>
  <si>
    <t>2,055*0,5*1,0</t>
  </si>
  <si>
    <t>274321411R00</t>
  </si>
  <si>
    <t>Beton základových pasů železový třídy C 25/30, Beton čerstvý obyčejný;  C 25/30;  prostředí: X0;  cement: CEM I;  Dmax = 22 mm;  S 3</t>
  </si>
  <si>
    <t>včetně dodávky a uložení betonu, bez výztuže</t>
  </si>
  <si>
    <t>--- První stupeň základových pásů : 1,56+2,29+0,62+0,85+1,32+3,1</t>
  </si>
  <si>
    <t>0,37*3</t>
  </si>
  <si>
    <t>0,85*3</t>
  </si>
  <si>
    <t>1,32*3</t>
  </si>
  <si>
    <t>2,8+3,4+4,07+4,07+2,82+1,12+1,12+1,03</t>
  </si>
  <si>
    <t>274351215R00</t>
  </si>
  <si>
    <t>Bednění stěn základových pasů zřízení</t>
  </si>
  <si>
    <t>svislé nebo šikmé (odkloněné), půdorysně přímé nebo zalomené, stěn základových pasů ve volných nebo zapažených jámách, rýhách, šachtách, včetně případných vzpěr,</t>
  </si>
  <si>
    <t>--- První stupeň základových pásů : 1,395*1,1*5</t>
  </si>
  <si>
    <t>4,08*0,5*5</t>
  </si>
  <si>
    <t>3,615*0,5*5</t>
  </si>
  <si>
    <t>3,88*0,5*4</t>
  </si>
  <si>
    <t>2,246*0,5*7</t>
  </si>
  <si>
    <t>2,865*0,5*7</t>
  </si>
  <si>
    <t>2,73*0,5*5</t>
  </si>
  <si>
    <t>15,42*0,5</t>
  </si>
  <si>
    <t>11,945*0,5</t>
  </si>
  <si>
    <t>274351216R00</t>
  </si>
  <si>
    <t>Bednění stěn základových pasů odstranění</t>
  </si>
  <si>
    <t>Odkaz na mn. položky pořadí 31 : 73,06600</t>
  </si>
  <si>
    <t>274361214R00</t>
  </si>
  <si>
    <t xml:space="preserve">Výztuž základových pasů, prahů, věnců, ostruh výztuž průměru do 12 mm, z oceli 10505,  ,  </t>
  </si>
  <si>
    <t>821-1</t>
  </si>
  <si>
    <t>viz. statický posudek a výkres armování základů - první a druhý stupeň základových pásů : 4312,44*0,001</t>
  </si>
  <si>
    <t>275313621R00</t>
  </si>
  <si>
    <t>Beton základových patek prostý třídy C 20/25, Beton čerstvý obyčejný;  C 20/25;  prostředí: X0;  cement: CEM I;  Dmax = 22 mm;  S 3</t>
  </si>
  <si>
    <t>0,7*0,6*0,8</t>
  </si>
  <si>
    <t>289970111R00</t>
  </si>
  <si>
    <t>Geotextílie separační, filtrační, zpevňující polypropylén, 300 g/m2</t>
  </si>
  <si>
    <t>--- Mezi základové konstrukce : 4,48*9,18</t>
  </si>
  <si>
    <t>4,215*9,18</t>
  </si>
  <si>
    <t>4,68*9,18</t>
  </si>
  <si>
    <t>-0,4*0,4*6</t>
  </si>
  <si>
    <t>28611225.AR</t>
  </si>
  <si>
    <t>trubka plastová drenážní PVC; ohebná; perforovaná po celém obvodu; DN 160,0 mm</t>
  </si>
  <si>
    <t>9,7+15,91</t>
  </si>
  <si>
    <t>28697104R</t>
  </si>
  <si>
    <t>dno šachetní přímý tok; PP; T1; DN = 356,0 mm; l = 578 mm; š = 370 mm; h = 290 mm; DN žlabu 160 mm</t>
  </si>
  <si>
    <t>286971400R</t>
  </si>
  <si>
    <t>trubka plastová kanalizační PVC-U; korugovaná; D = 353,0 mm; l = 2000,0 mm</t>
  </si>
  <si>
    <t>55241700R</t>
  </si>
  <si>
    <t>poklop kanalizační do šachtové roury; DN šachty 315 mm; litinový; únosnost 1 500 kg</t>
  </si>
  <si>
    <t>583418004R</t>
  </si>
  <si>
    <t>kamenivo přírodní drcené frakce 16,0 až 32,0 mm; třída B</t>
  </si>
  <si>
    <t>(9,7+15,91)*0,6*0,5</t>
  </si>
  <si>
    <t>69366198R</t>
  </si>
  <si>
    <t>geotextilie PP; funkce separační, ochranná, výztužná, filtrační; plošná hmotnost 300 g/m2; zpevněná oboustranně</t>
  </si>
  <si>
    <t>Koeficient Prořez 10%: 0,1</t>
  </si>
  <si>
    <t>311112340RT4</t>
  </si>
  <si>
    <t>Stěny z betonových bednicích tvárnic a betonu šířky 400 mm, zálivka betonem C25/30, Beton čerstvý obyčejný;  C 25/30;  prostředí: X0;  cement: CEM II;  Dmax = 16 mm;  S 3</t>
  </si>
  <si>
    <t>(ztracené bednění) z betonových tvárnic a zálivka betonem,</t>
  </si>
  <si>
    <t>--- Základ pro schodiště : 0,5*1,25</t>
  </si>
  <si>
    <t>311321825R00</t>
  </si>
  <si>
    <t>Beton nadzákladových zdí železový pohledový třídy PB 2 v přírodní barvě drtí a přísad z betonu třídy C 25/30, Beton čerstvý obyčejný;  C 25/30;  prostředí: X0;  cement: CEM I;  Dmax = 16 mm;  S 3</t>
  </si>
  <si>
    <t>nosných, výplňových, obkladových, půdních, štítových, poprsních apod. (bez výztuže), s pomocným lešením o výšce podlahy do 1900 mm a pro zatížení 1,5 kPa,</t>
  </si>
  <si>
    <t>Včetně pomocného lešení o výšce podlahy do 1900 mm a pro zatížení 1,5 kPa.</t>
  </si>
  <si>
    <t>--- Druhý stupeň základových pásů : 10,05+0,37+10,05+10,06+9,83+2,71+2,44+2,6</t>
  </si>
  <si>
    <t>311351805R00</t>
  </si>
  <si>
    <t>Bednění nadzákladových zdí oboustranné za každou stranu pro beton pohledový,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</si>
  <si>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</si>
  <si>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 Druhý stupeň základových pásů : 10,492*2,4*4*2</t>
  </si>
  <si>
    <t>0,57*2,4*2</t>
  </si>
  <si>
    <t>(4,48+4,11+4,215)*1,45*2</t>
  </si>
  <si>
    <t>311351806R00</t>
  </si>
  <si>
    <t>Bednění nadzákladových zdí oboustranné za každou stranu pro beton pohledový, odstranění</t>
  </si>
  <si>
    <t>Odkaz na mn. položky pořadí 44 : 241,31690</t>
  </si>
  <si>
    <t>317351107R00</t>
  </si>
  <si>
    <t>Bednění překladů, říms a klenbových pásů překladů včetně podpěrné konstrukce ve výšce 4 m neproměnného nebo proměnného průřezu nebo při tvaru zalomeném půdorysně nebo nárysně  zřízení</t>
  </si>
  <si>
    <t>--- Podbednění základových pásů - druhý stupeň základových pásů : 1,045*1,0</t>
  </si>
  <si>
    <t>1,05*1,0*3</t>
  </si>
  <si>
    <t>317351108R00</t>
  </si>
  <si>
    <t>Bednění překladů, říms a klenbových pásů překladů včetně podpěrné konstrukce ve výšce 4 m neproměnného nebo proměnného průřezu nebo při tvaru zalomeném půdorysně nebo nárysně  odstranění</t>
  </si>
  <si>
    <t>Odkaz na mn. položky pořadí 46 : 4,19500</t>
  </si>
  <si>
    <t>317941125R00</t>
  </si>
  <si>
    <t>Osazení ocelových válcovaných nosníků na zdivu bez dodávky materiálu, výšky přes 220 mm</t>
  </si>
  <si>
    <t>profilu I, nebo IE, nebo U, nebo UE, nebo L</t>
  </si>
  <si>
    <t>Odkaz na mn. položky pořadí 52 : 0,99314</t>
  </si>
  <si>
    <t>330321410R00</t>
  </si>
  <si>
    <t>Beton sloupů a pilířů železový třídy C 25/30, Beton čerstvý obyčejný;  C 25/30;  prostředí: X0;  cement: CEM I;  Dmax = 22 mm;  S 3</t>
  </si>
  <si>
    <t>táhel, rámových stojek, vzpěr (bez výztuže), s pomocným lešením o výšce podlahy do 1,90 m a pro zatížení do 1,5 kPa,</t>
  </si>
  <si>
    <t>0,15*3</t>
  </si>
  <si>
    <t>0,38*6</t>
  </si>
  <si>
    <t>331351101R00</t>
  </si>
  <si>
    <t>Bednění hranatých sloupů průřezu pravoúhlého čtyřúhelníka  zřízení</t>
  </si>
  <si>
    <t>(pilířů), rámových stojek, táhel nebo vzpěr svislých nebo šikmých (odkloněných) o výšce do 4 m včetně vzepření</t>
  </si>
  <si>
    <t>2,4*0,4*4*6</t>
  </si>
  <si>
    <t>0,95*0,4*4*3</t>
  </si>
  <si>
    <t>331351102R00</t>
  </si>
  <si>
    <t>Bednění hranatých sloupů průřezu pravoúhlého čtyřúhelníka  odstranění</t>
  </si>
  <si>
    <t>Odkaz na mn. položky pořadí 50 : 27,60000</t>
  </si>
  <si>
    <t>13486325R</t>
  </si>
  <si>
    <t>tyč ocelová profilová válcovaná za tepla S235 (11375); průřez HEA; výška 240 mm</t>
  </si>
  <si>
    <t>Hmotnost - 60,3 kg/m</t>
  </si>
  <si>
    <t>Plocha povrchu - 1,37 m2/m</t>
  </si>
  <si>
    <t>--- NO 02 : 4,615*60,3*0,001</t>
  </si>
  <si>
    <t>--- NO 03 : 4,88*60,3*0,001</t>
  </si>
  <si>
    <t>--- NO 04 : 6,975*60,3*0,001</t>
  </si>
  <si>
    <t>452311141R00</t>
  </si>
  <si>
    <t>Podkladní a zajišťovací konstrukce z betonu desky pod potrubí, stoky a drobné objekty , z betonu prostého třídy C 16/20, Beton čerstvý obyčejný;  C 16/20;  prostředí: X0;  cement: CEM I;  Dmax = 22 mm;  S 3</t>
  </si>
  <si>
    <t>z cementu portlandského nebo struskoportlandského, v otevřeném výkopu,</t>
  </si>
  <si>
    <t>(9,7+15,91)*0,6*0,1</t>
  </si>
  <si>
    <t xml:space="preserve">_x0017_ : </t>
  </si>
  <si>
    <t>622311527RT1</t>
  </si>
  <si>
    <t>Zateplení soklu extrudovaným polystyrénem, tloušťky 200 mm, kontaktní nátěr a akrylátová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</si>
  <si>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</si>
  <si>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0,038 W/mK.</t>
  </si>
  <si>
    <t>--- Základová stěna 1.25, 1.26 : 9,1955*2,4</t>
  </si>
  <si>
    <t>0,95*0,4</t>
  </si>
  <si>
    <t>1,403*0,31</t>
  </si>
  <si>
    <t>1,8*0,545</t>
  </si>
  <si>
    <t>639571205R00</t>
  </si>
  <si>
    <t>Kačírek pro okapový chodník tl. 50 mm</t>
  </si>
  <si>
    <t>Odkaz na mn. položky pořadí 35 : 121,82250</t>
  </si>
  <si>
    <t>871318111R00</t>
  </si>
  <si>
    <t>Kladení drenážního potrubí z plastických hmot</t>
  </si>
  <si>
    <t>Odkaz na mn. položky pořadí 36 : 25,61000</t>
  </si>
  <si>
    <t>894432111R00</t>
  </si>
  <si>
    <t>Osazení plastových šachet revizních průměr 315 mm</t>
  </si>
  <si>
    <t>899101111R00</t>
  </si>
  <si>
    <t>Osazení poklopů litinových a ocelových o hmotnost jednotlivě do 50 kg</t>
  </si>
  <si>
    <t>130901123RT3</t>
  </si>
  <si>
    <t>Bourání konstrukcí v hloubených vykopávkách z betonu, železového nebo z předpjatého, těžkou technikou</t>
  </si>
  <si>
    <t>s přemístěním suti na hromady na vzdálenost do 20 m nebo s uložením na dopravní prostředek,</t>
  </si>
  <si>
    <t>--- Vybourání stěny a podlahy anglického dvorku pro napojení základových konstrukcí : (1,58+10,415+0,53)*0,447*0,35</t>
  </si>
  <si>
    <t>1,2*0,393*0,35*3</t>
  </si>
  <si>
    <t>0,885*1,2*0,11</t>
  </si>
  <si>
    <t>970251150R00</t>
  </si>
  <si>
    <t>Řezání železobetonu hloubka řezu 150 mm</t>
  </si>
  <si>
    <t>--- Vybourání stěny a podlahy anglického dvorku pro napojení základových konstrukcí : 0,885*6</t>
  </si>
  <si>
    <t>970251400R00</t>
  </si>
  <si>
    <t>Řezání železobetonu hloubka řezu 400 mm</t>
  </si>
  <si>
    <t>--- Vybourání stěny anglického dvorku pro napojení základových konstrukcí : 0,393*6</t>
  </si>
  <si>
    <t>998011001R00</t>
  </si>
  <si>
    <t>Přesun hmot pro budovy s nosnou konstrukcí zděnou výšky do 6 m</t>
  </si>
  <si>
    <t>přesun hmot pro budovy občanské výstavby (JKSO 801), budovy pro bydlení (JKSO 803) budovy pro výrobu a služby (JKSO 812) s nosnou svislou konstrukcí zděnou z cihel nebo tvárnic nebo kovovou</t>
  </si>
  <si>
    <t>711111001RZ1</t>
  </si>
  <si>
    <t>Provedení izolace proti zemní vlhkosti natěradly za studena na ploše vodorovné nátěrem penetračním, 1 x nátěr, včetně dodávky penetračního laku ALP, Hmota nátěrová asfaltová; typ: lak, penetrace; funkce: zpevnění povrchu, adhezní můstek; vrstva: podkladní; exteriér; podklad: beton, keramika; bar...</t>
  </si>
  <si>
    <t>--- Základová deska 1.25, 1.26 : 10,4915*1,695</t>
  </si>
  <si>
    <t>711112001RZ1</t>
  </si>
  <si>
    <t>Provedení izolace proti zemní vlhkosti natěradly za studena na ploše svislé, včetně pomocného lešení o výšce podlahy do 1900 mm a pro zatížení do 1,5 kPa. nátěrem penetračním, 1x nátěr, včetně dodávky penetračního laku ALP, Hmota nátěrová asfaltová; typ: lak, penetrace; funkce: zpevnění povrchu, adhezní můstek; vrstva: podkladní; exteriér; podklad: beton, keramika; bar...</t>
  </si>
  <si>
    <t>--- Základová deska 1.25, 1.26 : (10,4915+1,695+10,4915+1,695)*0,3</t>
  </si>
  <si>
    <t>9,5955*1,2</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</si>
  <si>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</si>
  <si>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</si>
  <si>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</si>
  <si>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Odkaz na mn. položky pořadí 63 : 17,78309</t>
  </si>
  <si>
    <t>711142559RY2</t>
  </si>
  <si>
    <t>Provedení izolace proti zemní vlhkosti pásy přitavením svislá, 1 vrstva, s dodávkou izolačního pásu se skleněnou nebo polyesterovou vložkou, s minerálním posypem</t>
  </si>
  <si>
    <t>Odkaz na mn. položky pořadí 64 : 18,82650</t>
  </si>
  <si>
    <t>771578013RT5</t>
  </si>
  <si>
    <t>Zvláštní úpravy spár separační provazec pro vyplnění dilatačních spár</t>
  </si>
  <si>
    <t>--- Dilatace zákl. konstrukce od stávajícího objektu : 10,425+2,1</t>
  </si>
  <si>
    <t>998711102R00</t>
  </si>
  <si>
    <t>Přesun hmot pro izolace proti vodě svisle do 12 m</t>
  </si>
  <si>
    <t>713131131R00</t>
  </si>
  <si>
    <t>Montáž tepelné izolace stěn lepením</t>
  </si>
  <si>
    <t>Očištění povrchu stěny od prachu, nařezání izolačních desek na požadovaný rozměr, nanesení lepicího tmelu, osazení desek.</t>
  </si>
  <si>
    <t>--- Dilatace zákl. konstrukce od stávajícího objektu : 0,35*0,4*4</t>
  </si>
  <si>
    <t>1,095*0,4*4</t>
  </si>
  <si>
    <t>1,07*0,4*5</t>
  </si>
  <si>
    <t>(10,425+2,1)*0,84</t>
  </si>
  <si>
    <t>713191100RT9</t>
  </si>
  <si>
    <t>Izolace tepelné běžných konstrukcí - doplňky položení separační fólie, včetně dodávky PE fólie, Fólie polymerní</t>
  </si>
  <si>
    <t>--- Základová deska 1.25, 1.26 : 2,73/0,15</t>
  </si>
  <si>
    <t>283754601R</t>
  </si>
  <si>
    <t>deska izolační tepelně izol.; extrudovaný polystyren; povrch strukturovaný; rovná hrana; součinitel tepelné vodivosti 0,035 W/mK; obj. hmotnost 35,00 kg/m3</t>
  </si>
  <si>
    <t xml:space="preserve">--- Dilatace zákl. konstrukce od stávajícího objektu : </t>
  </si>
  <si>
    <t>tl. 140 mm : 1,095*0,4*4*0,14</t>
  </si>
  <si>
    <t>0,35*0,4*4*0,1</t>
  </si>
  <si>
    <t>tl. 50 mm : 1,07*0,4*5*0,05</t>
  </si>
  <si>
    <t>(10,425+2,1)*0,84*0,05</t>
  </si>
  <si>
    <t>Koeficient Prořez 15%: 0,15</t>
  </si>
  <si>
    <t>998713101R00</t>
  </si>
  <si>
    <t>Přesun hmot pro izolace tepelné v objektech výšky do 6 m</t>
  </si>
  <si>
    <t>767999801R00</t>
  </si>
  <si>
    <t>Demontáž ostatních doplňků staveb doplňků staveb  o hmotnosti přes 20 do 50 kg</t>
  </si>
  <si>
    <t>--- Demontáž pororoštů - anglické dvorky : (10,425+1,0)*10</t>
  </si>
  <si>
    <t>998767101R00</t>
  </si>
  <si>
    <t>Přesun hmot pro kovové stavební doplňk. konstrukce v objektech výšky do 6 m</t>
  </si>
  <si>
    <t>783225600R00</t>
  </si>
  <si>
    <t xml:space="preserve">Nátěry kov.stavebních doplňk.konstrukcí syntetické 2x email,  </t>
  </si>
  <si>
    <t>800-783</t>
  </si>
  <si>
    <t>včetně pomocného lešení.</t>
  </si>
  <si>
    <t>Odkaz na mn. položky pořadí 76 : 22,56390</t>
  </si>
  <si>
    <t>783226100R00</t>
  </si>
  <si>
    <t xml:space="preserve">Nátěry kov.stavebních doplňk.konstrukcí syntetické základní,  </t>
  </si>
  <si>
    <t>--- NO 02 : 4,615*1,37</t>
  </si>
  <si>
    <t>--- NO 03 : 4,88*1,37</t>
  </si>
  <si>
    <t>--- NO 04 : 6,975*1,37</t>
  </si>
  <si>
    <t>783_VL_004</t>
  </si>
  <si>
    <t>Žárové zinkování ocelových konstrukcí do 300 kg</t>
  </si>
  <si>
    <t>Cena viz. Prohlášení projektanta</t>
  </si>
  <si>
    <t>--- NO 02 : 4,615*60,3</t>
  </si>
  <si>
    <t>--- NO 03 : 4,88*60,3</t>
  </si>
  <si>
    <t>783_VL_005</t>
  </si>
  <si>
    <t>Žárové zinkování ocelových konstrukcí do 600 kg</t>
  </si>
  <si>
    <t>--- NO 04 : 6,975*60,3</t>
  </si>
  <si>
    <t>979081111R00</t>
  </si>
  <si>
    <t>Odvoz suti a vybouraných hmot na skládku do 1 km</t>
  </si>
  <si>
    <t>979081121R00</t>
  </si>
  <si>
    <t>Odvoz suti a vybouraných hmot na skládku příplatek za každý další 1 km</t>
  </si>
  <si>
    <t>979990107R00</t>
  </si>
  <si>
    <t>Poplatek za skládku za uložení, směs betonu, cihel a dřeva,  , skupina 17 09 04 z Katalogu odpadů</t>
  </si>
  <si>
    <t>979088212R00</t>
  </si>
  <si>
    <t>Nakládání suti a vybouraných hmot nakládání suti a vybouraných hmot na dopravní prostředky pro vodorovné přemístění</t>
  </si>
  <si>
    <t>na dopravní prostředky pro vodorovné přemístění,</t>
  </si>
  <si>
    <t>979093111R00</t>
  </si>
  <si>
    <t>Uložení suti na skládku bez zhutnění</t>
  </si>
  <si>
    <t>800-6</t>
  </si>
  <si>
    <t>s hrubým urovnáním,</t>
  </si>
  <si>
    <t>954313311</t>
  </si>
  <si>
    <t>4str.Protipožární opláštění ocel. nosníků a sloupů z cementovláknitých desek</t>
  </si>
  <si>
    <t>- nezbytné úpravy desek na příslušný rozměr,</t>
  </si>
  <si>
    <t>- úpravy rohů, koutů a hran konstrukcí ze sádrokartonu,</t>
  </si>
  <si>
    <t>- standardního tmelení Q2, to je: základní tmelení Q1+ dodatečné tmelení (tmelení najemno) a případné přebroušení.</t>
  </si>
  <si>
    <t>16,215*2*2</t>
  </si>
  <si>
    <t>(2,895+3,21+3,195)*2*2</t>
  </si>
  <si>
    <t>9980100555</t>
  </si>
  <si>
    <t>Interiérová stěna WI01</t>
  </si>
  <si>
    <t>Sádrovláknitá deska 12,5 mm</t>
  </si>
  <si>
    <t>Tepelná izolace z kamenné vlny tl. 50 mm</t>
  </si>
  <si>
    <t>(0,2125+0,1+2,555+0,2+1,6375+0,75+0,05+0,1575+1,34+0,3675+0,58+0,2125+1,95+0,15+0,2125)*4,185</t>
  </si>
  <si>
    <t>(0,3675+0,745+0,2125+1,2225+0,7375+0,3+0,2125+0,9875+0,3675+0,3175+0,305+1,5675+1,1625)*4,185</t>
  </si>
  <si>
    <t>(0,895+0,3675+0,8+0,15+1,26+0,15)*4,185</t>
  </si>
  <si>
    <t>(1,24+0,15)*0,96*2</t>
  </si>
  <si>
    <t>9980100556</t>
  </si>
  <si>
    <t>Interiérová stěna WI02</t>
  </si>
  <si>
    <t>Tepelná izolace z kamenné vlny tl. 75 mm</t>
  </si>
  <si>
    <t>Plocha : (5,235+1,6+7,15+2,12+1,7675)*4,185</t>
  </si>
  <si>
    <t>1,585*5,0255</t>
  </si>
  <si>
    <t>Odpočet otvorů : -0,8*2,15*2</t>
  </si>
  <si>
    <t>-2,12*2,3</t>
  </si>
  <si>
    <t>-1,2*2,1</t>
  </si>
  <si>
    <t>9980100558</t>
  </si>
  <si>
    <t>Interiérová stěna WI06</t>
  </si>
  <si>
    <t>Plocha : (7,15+10,0175+4,96)*4,185</t>
  </si>
  <si>
    <t>Odpočet otvorů : -0,9*2,2*2</t>
  </si>
  <si>
    <t>-1,4*2,2*3</t>
  </si>
  <si>
    <t>-4,0*1,9</t>
  </si>
  <si>
    <t>-1,007*2,2</t>
  </si>
  <si>
    <t>-0,8*2,15*3</t>
  </si>
  <si>
    <t>9980100559</t>
  </si>
  <si>
    <t>Interiérová stěna WI07</t>
  </si>
  <si>
    <t>Tepelná izolace z kamenné vlny tl. 100 mm</t>
  </si>
  <si>
    <t>Plocha : (5,235+2,7675+4,96)*4,185</t>
  </si>
  <si>
    <t>Odpočet otvorů : -1,0*2,2</t>
  </si>
  <si>
    <t>9980100560</t>
  </si>
  <si>
    <t>Interiérová stěna WI08</t>
  </si>
  <si>
    <t>Tepelná izolace z kamenné vlny tl. 125 mm</t>
  </si>
  <si>
    <t>Plocha : 10,0175*4,185</t>
  </si>
  <si>
    <t>9980100561</t>
  </si>
  <si>
    <t>Interiérová stěna WI09</t>
  </si>
  <si>
    <t>Plocha : 2,8675*4,185</t>
  </si>
  <si>
    <t>9039901200</t>
  </si>
  <si>
    <t>Záděl celého modulu L=4-9bm</t>
  </si>
  <si>
    <t xml:space="preserve">ks    </t>
  </si>
  <si>
    <t>Odkaz na mn. položky pořadí 9 : 3,00000</t>
  </si>
  <si>
    <t>Odkaz na mn. položky pořadí 10 : 3,00000</t>
  </si>
  <si>
    <t>Odkaz na mn. položky pořadí 11 : 3,00000</t>
  </si>
  <si>
    <t>Odkaz na mn. položky pořadí 12 : 3,00000</t>
  </si>
  <si>
    <t>Odkaz na mn. položky pořadí 13 : 3,00000</t>
  </si>
  <si>
    <t>Odkaz na mn. položky pořadí 14 : 3,00000</t>
  </si>
  <si>
    <t>M 01</t>
  </si>
  <si>
    <t>Nosná konstrukce modulu 5000x3450x3650 mm</t>
  </si>
  <si>
    <t>Pozinkovaná ocel, sváry budou z vnější strany modulu zabroušeny do hladka a přetmeleny tmelem s obsahem zinku, z vnitřní strany budou sváry povrchově obroušeny, všechny sváry budou v konečné fázi opatřeny základním nátěrem. Bližší specifikace viz projektová dokumentace</t>
  </si>
  <si>
    <t>M 02</t>
  </si>
  <si>
    <t>Nosná konstrukce modulu 6950x3450x3650 mm</t>
  </si>
  <si>
    <t>M 05</t>
  </si>
  <si>
    <t>Nosná konstrukce modulu 4600x3450x3650 mm</t>
  </si>
  <si>
    <t>M 06</t>
  </si>
  <si>
    <t>Nosná konstrukce instalačního modulu 4600x3450x695 mm</t>
  </si>
  <si>
    <t>M 07</t>
  </si>
  <si>
    <t>Nosná konstrukce instalačního modulu 5000x3450x695 mm</t>
  </si>
  <si>
    <t>M 08</t>
  </si>
  <si>
    <t>Nosná konstrukce instalačního modulu 6950x3450x695 mm</t>
  </si>
  <si>
    <t>9980107409a</t>
  </si>
  <si>
    <t>Obvodová stěna W01</t>
  </si>
  <si>
    <t>Vzduchová mezera</t>
  </si>
  <si>
    <t>Sádrovláknitá deska 15 mm</t>
  </si>
  <si>
    <t>Plocha : (14,9125+10,17)*3,65</t>
  </si>
  <si>
    <t>(16,605+10,17)*0,952</t>
  </si>
  <si>
    <t>1,6925*5,265</t>
  </si>
  <si>
    <t>Odpočet otvorů : -3,2*2,18*2</t>
  </si>
  <si>
    <t>-1,8*2,18</t>
  </si>
  <si>
    <t>-3,2*2,18*2</t>
  </si>
  <si>
    <t>-1,3*2,3</t>
  </si>
  <si>
    <t>-1,08*2,18</t>
  </si>
  <si>
    <t>9980107410</t>
  </si>
  <si>
    <t>Obvodová stěna W02</t>
  </si>
  <si>
    <t>Plocha : (10,0175+1,6927)*5,791</t>
  </si>
  <si>
    <t>14,6748*4,3681</t>
  </si>
  <si>
    <t>Odpočet otvorů : -1,884*2,538</t>
  </si>
  <si>
    <t>-0,9*2,1</t>
  </si>
  <si>
    <t>-1,0*2,1</t>
  </si>
  <si>
    <t>9980000080</t>
  </si>
  <si>
    <t>Podlaha F01 a F06</t>
  </si>
  <si>
    <t>Kalkul</t>
  </si>
  <si>
    <t>Sádrovláknitá deska 10 mm</t>
  </si>
  <si>
    <t>Sádrovláknitá deska 25 mm</t>
  </si>
  <si>
    <t>Tepelná izolace EPS tl. 30 mm</t>
  </si>
  <si>
    <t>Cementotřísková deska 22 mm</t>
  </si>
  <si>
    <t>Parotěsná zábrana, fólie</t>
  </si>
  <si>
    <t>Tepelná izolace z kamenné vlny tl. 140 mm</t>
  </si>
  <si>
    <t>Trapézový plech</t>
  </si>
  <si>
    <t>16,605*10,4075</t>
  </si>
  <si>
    <t>9980704041</t>
  </si>
  <si>
    <t>Strop S08</t>
  </si>
  <si>
    <t>--- 1.18 : 11,8</t>
  </si>
  <si>
    <t>--- 1.24 : 6,18</t>
  </si>
  <si>
    <t>--- 1.25 : 3,91</t>
  </si>
  <si>
    <t>--- 1.26 : 11,12</t>
  </si>
  <si>
    <t>9980704043</t>
  </si>
  <si>
    <t>Strop S07</t>
  </si>
  <si>
    <t>Tepelná izolace z kamenné vlny tl. 160 mm</t>
  </si>
  <si>
    <t>10,14*1,605</t>
  </si>
  <si>
    <t>včetně:</t>
  </si>
  <si>
    <t>Plocha : (0,995+2,2175+0,22+1,1775+2,0425+0,38+0,0025+0,0025+0,1625+0,455+0,1625+1,1075+0,1825)*3,4</t>
  </si>
  <si>
    <t>(2,025+0,065+0,065+0,255+0,065+0,0025+0,065+0,065+0,255+0,1625+0,455+0,1625+0,065+0,0025)*3,4</t>
  </si>
  <si>
    <t>(0,065+0,0025+0,065+0,255+0,065+0,87+0,94+0,1575)*3,4</t>
  </si>
  <si>
    <t>Plocha : (0,995+3,0195+2,2)*3,4</t>
  </si>
  <si>
    <t>9980100557</t>
  </si>
  <si>
    <t>Interiérová stěna WI04</t>
  </si>
  <si>
    <t>Plocha : (6,605+4,36+4,655+3,21+3,105+3,21+3,105+1,685)*2*3,4</t>
  </si>
  <si>
    <t>Odpočet otvorů : -1,3*2,15*2*3</t>
  </si>
  <si>
    <t>-1,0*2,15*2*3</t>
  </si>
  <si>
    <t>Plocha : 3,465*3,4</t>
  </si>
  <si>
    <t>Plocha : (2,7+3,195)*3,4</t>
  </si>
  <si>
    <t>Odpočet otvorů : -0,8*2,15</t>
  </si>
  <si>
    <t>Odkaz na mn. položky pořadí 7 : 3,00000</t>
  </si>
  <si>
    <t>Odkaz na mn. položky pořadí 8 : 3,00000</t>
  </si>
  <si>
    <t>M 11</t>
  </si>
  <si>
    <t>M 12</t>
  </si>
  <si>
    <t>M 13</t>
  </si>
  <si>
    <t>M 18</t>
  </si>
  <si>
    <t>Nosná konstrukce instalačního modulu 4600x3450x323 mm</t>
  </si>
  <si>
    <t>M 19</t>
  </si>
  <si>
    <t>Nosná konstrukce instalačního modulu 5000x3450x323 mm</t>
  </si>
  <si>
    <t>M 20</t>
  </si>
  <si>
    <t>Nosná konstrukce instalačního modulu 6950x3450x323 mm</t>
  </si>
  <si>
    <t>Plocha : (10,4075+16,3675)*4,01</t>
  </si>
  <si>
    <t>Odpočet otvorů : -3,2*2,6*2</t>
  </si>
  <si>
    <t>-1,065*2,6</t>
  </si>
  <si>
    <t>-2,135*2,6</t>
  </si>
  <si>
    <t>9980107409c</t>
  </si>
  <si>
    <t>Obvodová stěna W07</t>
  </si>
  <si>
    <t>Plocha : 6,685*4,01</t>
  </si>
  <si>
    <t>10,17*0,952</t>
  </si>
  <si>
    <t>Plocha : 16,3675*4,01</t>
  </si>
  <si>
    <t>Odpočet otvorů : -2,18*2,2</t>
  </si>
  <si>
    <t>9980107411c</t>
  </si>
  <si>
    <t>Obvodová stěna W08</t>
  </si>
  <si>
    <t>Plocha : 3,3125*4,01</t>
  </si>
  <si>
    <t>9980000083a</t>
  </si>
  <si>
    <t>Podlaha F08 a F09</t>
  </si>
  <si>
    <t>Cementovláknitá deska 15 mm</t>
  </si>
  <si>
    <t>Odkaz na mn. položky pořadí 19 : 115,63508</t>
  </si>
  <si>
    <t>9980704042</t>
  </si>
  <si>
    <t>Strop S06</t>
  </si>
  <si>
    <t>Odkaz na mn. položky pořadí 17 : 172,81654</t>
  </si>
  <si>
    <t>--- Strop šachty : -0,87*0,593</t>
  </si>
  <si>
    <t>-2,7995*0,895</t>
  </si>
  <si>
    <t>Odkaz na mn. položky pořadí 20 : 54,16000*-1</t>
  </si>
  <si>
    <t>--- Plocha : 5,62+6,14+33,95+6,67+1,78</t>
  </si>
  <si>
    <t>Plocha : (0,22+1,1775+2,0425+0,995+2,2175+1,17+0,12+2,025+0,065+0,255+0,065+0,065+0,0025+0,065+0,0025)*3,4</t>
  </si>
  <si>
    <t>(0,065+0,0025+0,1+3,4225+0,065+0,255+0,065+0,065+0,0025+0,065+0,0025+0,065+0,255+0,065+0,1625)*3,4</t>
  </si>
  <si>
    <t>(3,36+0,87+0,22+0,8775)*3,4</t>
  </si>
  <si>
    <t>Plocha : (6,7175+4,7575+1,85+4,36+4,36+4,655+4,655+3,21+3,21+3,105+3,105)*3,4</t>
  </si>
  <si>
    <t>(3,21+3,21+3,105+3,105+1,8475+1,8475)*3,4</t>
  </si>
  <si>
    <t>Odpočet otvorů : -1,0*2,15*2*3</t>
  </si>
  <si>
    <t>-1,3*2,15*2*3</t>
  </si>
  <si>
    <t>Plocha : 3,195*3,4</t>
  </si>
  <si>
    <t>M 25</t>
  </si>
  <si>
    <t>Nosná konstrukce modulu vč. přípravy pro TZB 4600x3450x3650 mm</t>
  </si>
  <si>
    <t>M 26</t>
  </si>
  <si>
    <t>Nosná konstrukce modulu vč. přípravy pro TZB 5000x3450x3650 mm</t>
  </si>
  <si>
    <t>M 27</t>
  </si>
  <si>
    <t>Nosná konstrukce modulu vč. přípravy pro TZB 6950x3450x3650 mm</t>
  </si>
  <si>
    <t>Plocha : (16,615+10,17)*3,423</t>
  </si>
  <si>
    <t>Plocha : 6,685*3,423</t>
  </si>
  <si>
    <t>Plocha : 16,3675*3,665</t>
  </si>
  <si>
    <t>Odpočet otvorů : -1,58*2,2</t>
  </si>
  <si>
    <t>9980107411b</t>
  </si>
  <si>
    <t>Obvodová stěna W06, W09</t>
  </si>
  <si>
    <t>Plocha : 0,91*0,15</t>
  </si>
  <si>
    <t>15,705*0,87</t>
  </si>
  <si>
    <t>0,905*0,15</t>
  </si>
  <si>
    <t>9,265*0,87</t>
  </si>
  <si>
    <t>Plocha : 3,3075*3,423</t>
  </si>
  <si>
    <t>9980000081a</t>
  </si>
  <si>
    <t>Podlaha F04 a F07</t>
  </si>
  <si>
    <t>--- Plocha : 16,605*10,4075</t>
  </si>
  <si>
    <t>Odkaz na mn. položky pořadí 18 : 57,58000*-1</t>
  </si>
  <si>
    <t>Odkaz na mn. položky pořadí 16 : 115,23654</t>
  </si>
  <si>
    <t>--- Plocha : 6,14+6,45+5,3+39,69</t>
  </si>
  <si>
    <t>9400101101</t>
  </si>
  <si>
    <t>Spoj standart 1m (vnější spoj - hříbek, sp.šroubky, kryty)</t>
  </si>
  <si>
    <t>kompl.</t>
  </si>
  <si>
    <t>9520200001</t>
  </si>
  <si>
    <t>Doprava modulů</t>
  </si>
  <si>
    <t>9520300004</t>
  </si>
  <si>
    <t>Jeřábnické práce</t>
  </si>
  <si>
    <t>9530000001</t>
  </si>
  <si>
    <t>Montáž jednotlivých modulů vč. protipožárního napojení otvorů na stáv. budovu</t>
  </si>
  <si>
    <t>416_VL_01</t>
  </si>
  <si>
    <t>Podhled S01 - rozměr rastru 600x600, skrytá konstrukce roštu</t>
  </si>
  <si>
    <t>Bližší specifikace viz PD</t>
  </si>
  <si>
    <t>--- 1.12 : 19,62</t>
  </si>
  <si>
    <t>--- 1.13 : 19,16</t>
  </si>
  <si>
    <t>--- 1.14 : 19,48</t>
  </si>
  <si>
    <t>416_VL_02</t>
  </si>
  <si>
    <t>Podhled S02 - rozměr rastru 1200x600x20 mm, skrytá konstrukce roštu</t>
  </si>
  <si>
    <t>--- 1.11 : 33,82</t>
  </si>
  <si>
    <t>416_VL_03</t>
  </si>
  <si>
    <t>Podhled S03 - rozměr rastru 600x600x20 mm, skrytá konstrukce roštu</t>
  </si>
  <si>
    <t>--- 1.09 : 6,05</t>
  </si>
  <si>
    <t>--- 1.10 : 1,72</t>
  </si>
  <si>
    <t>--- 1.15 : 7,59</t>
  </si>
  <si>
    <t>--- 1.16 : 6,1</t>
  </si>
  <si>
    <t>--- 1.17 : 1,8</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</si>
  <si>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</si>
  <si>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</si>
  <si>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</si>
  <si>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--- 1.09 : 0,9*2,1</t>
  </si>
  <si>
    <t>0,8*2,15*2</t>
  </si>
  <si>
    <t>--- 1.10 : 0,8*2,15</t>
  </si>
  <si>
    <t>--- 1.11 : 2,12*2,3</t>
  </si>
  <si>
    <t>1,2*2,1</t>
  </si>
  <si>
    <t>0,8*2,15*3</t>
  </si>
  <si>
    <t>1,4*2,2*3</t>
  </si>
  <si>
    <t>0,9*2,2*2</t>
  </si>
  <si>
    <t>1,007*2,2</t>
  </si>
  <si>
    <t>1,8*2,18</t>
  </si>
  <si>
    <t>--- 1.12 : 1,4*2,2</t>
  </si>
  <si>
    <t>4,0*1,9</t>
  </si>
  <si>
    <t>--- 1.13 : 1,4*2,2</t>
  </si>
  <si>
    <t>0,9*2,2</t>
  </si>
  <si>
    <t>3,2*2,18</t>
  </si>
  <si>
    <t>--- 1.14 : 1,4*2,2</t>
  </si>
  <si>
    <t>--- 1.15 : 0,8*2,15</t>
  </si>
  <si>
    <t>--- 1.16 : 0,8*2,15*2</t>
  </si>
  <si>
    <t>--- 1.17 : 0,8*2,15</t>
  </si>
  <si>
    <t>--- 1.18 : 1,2*2,1</t>
  </si>
  <si>
    <t>--- 1.24 : 1,0*2,1</t>
  </si>
  <si>
    <t>--- 1.25 : 1,0*2,2</t>
  </si>
  <si>
    <t>--- 1.26 : 1,0*2,2</t>
  </si>
  <si>
    <t>1,3*2,3</t>
  </si>
  <si>
    <t>1,884*2,538</t>
  </si>
  <si>
    <t>622300152R00</t>
  </si>
  <si>
    <t>Profily dilatační montáž</t>
  </si>
  <si>
    <t>2,1+0,9+2,1+0,9</t>
  </si>
  <si>
    <t>2,3+2,12+2,3+2,12</t>
  </si>
  <si>
    <t>2,1+1,0+2,1+1,0</t>
  </si>
  <si>
    <t>2,538+1,884+2,538+1,884</t>
  </si>
  <si>
    <t>62_VL_001</t>
  </si>
  <si>
    <t>Dilatační profil, AL, pohyb +/- 10 mm, výška 50 mm, l. 4000 mm</t>
  </si>
  <si>
    <t>bm</t>
  </si>
  <si>
    <t>Odkaz na mn. položky pořadí 5 : 29,88400</t>
  </si>
  <si>
    <t>632421113RT1</t>
  </si>
  <si>
    <t>Potěr ze suchých směsí samonivelační podlahová hmota na bázi cementu, tloušťky 3 mm, včetně penetrace</t>
  </si>
  <si>
    <t>s rozprostřením a uhlazením</t>
  </si>
  <si>
    <t>včetně penetrace podkladu.</t>
  </si>
  <si>
    <t>648991111RT4</t>
  </si>
  <si>
    <t>Osazení parapetních desek z plastických hmot Dodávka a osazení parapetních desek z plastických hmot šířky 200 mm</t>
  </si>
  <si>
    <t>a poloplastických hmot na montážní pěnu, zapravení omítky pod parapetem, těsnění spáry mezi parapetem a rámem okna, dodávka silikonu.</t>
  </si>
  <si>
    <t>--- PI01 : 1,8</t>
  </si>
  <si>
    <t>--- PI02 : 1,96+0,56</t>
  </si>
  <si>
    <t>--- PI05 : 1,08</t>
  </si>
  <si>
    <t>648991113RT5</t>
  </si>
  <si>
    <t>Osazení parapetních desek z plastických hmot Dodávka a osazení parapetních desek z plastických hmot šířky 400 mm</t>
  </si>
  <si>
    <t>--- PI04 : 1,24*2</t>
  </si>
  <si>
    <t>64_VL_001</t>
  </si>
  <si>
    <t>DI 01a/L - Hliníkové interiérové dveře, 2200/1400 mm</t>
  </si>
  <si>
    <t>Bližší specifikace viz tabulka interiérových dveří</t>
  </si>
  <si>
    <t>64_VL_002</t>
  </si>
  <si>
    <t>DI 01b - Hliníkové interiérové dveře, 2200/900 mm</t>
  </si>
  <si>
    <t>64_VL_003</t>
  </si>
  <si>
    <t>DI 02a/L - Hliníkové interiérové dveře, 2200/1400 mm</t>
  </si>
  <si>
    <t>64_VL_004</t>
  </si>
  <si>
    <t>DI 02b - Hliníkové interiérové dveře, 2200/900 mm</t>
  </si>
  <si>
    <t>64_VL_005</t>
  </si>
  <si>
    <t>DI 03a/L - Hliníkové interiérové dveře, 2200/1400 mm</t>
  </si>
  <si>
    <t>64_VL_006</t>
  </si>
  <si>
    <t>DI 03b - Hliníkové interiérové dveře, 2200/1007 mm</t>
  </si>
  <si>
    <t>64_VL_007</t>
  </si>
  <si>
    <t>DI 04 - Hliníkové interiérové okno, 4000/1900 mm</t>
  </si>
  <si>
    <t>64_VL_008</t>
  </si>
  <si>
    <t>DI 05/P - Hliníkové interiérové dveře s požární odolností, 2100/800 mm</t>
  </si>
  <si>
    <t>64_VL_009</t>
  </si>
  <si>
    <t>DI 06/P - Hliníkové interiérové dveře s požární odolností, 2200/1800 mm</t>
  </si>
  <si>
    <t>64_VL_011</t>
  </si>
  <si>
    <t>DI 08/P - Interiérové dveře, DTD, 2100/1200 mm</t>
  </si>
  <si>
    <t>64_VL_012</t>
  </si>
  <si>
    <t>DI 09/P - Interiérové dveře, DTD, 2100/700 mm</t>
  </si>
  <si>
    <t>64_VL_013</t>
  </si>
  <si>
    <t>DI 10/L - Interiérové dveře, DTD, 2100/700 mm</t>
  </si>
  <si>
    <t>941955002R00</t>
  </si>
  <si>
    <t>Lešení lehké pracovní pomocné pomocné, o výšce lešeňové podlahy přes 1,2 do 1,9 m</t>
  </si>
  <si>
    <t>800-3</t>
  </si>
  <si>
    <t>Odkaz na mn. položky pořadí 7 : 148,35000</t>
  </si>
  <si>
    <t>953941312R00</t>
  </si>
  <si>
    <t>Osazení předmětů na hmoždinky osazení hasicího přístroje</t>
  </si>
  <si>
    <t>RTS 19/ II</t>
  </si>
  <si>
    <t>95_VL_001</t>
  </si>
  <si>
    <t>Plastový obklad na dveře</t>
  </si>
  <si>
    <t>3,3</t>
  </si>
  <si>
    <t>95_VL_002</t>
  </si>
  <si>
    <t>Plastový obklad na stěny</t>
  </si>
  <si>
    <t>11,21</t>
  </si>
  <si>
    <t>95_VL_003</t>
  </si>
  <si>
    <t>Ochranný roh z nerezové oceli 100x100x2 mm</t>
  </si>
  <si>
    <t>2,0</t>
  </si>
  <si>
    <t>2,1*3</t>
  </si>
  <si>
    <t>95_VL_004</t>
  </si>
  <si>
    <t>Ochranný roh z nerezové oceli 50x50x2 mm</t>
  </si>
  <si>
    <t>2,0*4</t>
  </si>
  <si>
    <t>44984114R</t>
  </si>
  <si>
    <t>přístoj hasicí práškový; P6Te; výtlačný prostředek dusík; náplň 6 kg; dostřik 4 m; doba činnosti min 12 s</t>
  </si>
  <si>
    <t>711212000RT1</t>
  </si>
  <si>
    <t>Izolace proti vodě nátěr podkladní pod hydroizolační stěrky, Hmota nátěrová typ: penetrace</t>
  </si>
  <si>
    <t xml:space="preserve">--- 1.10 : </t>
  </si>
  <si>
    <t>Plocha : 1,72</t>
  </si>
  <si>
    <t>Stěny : (5,335-0,8)*0,3</t>
  </si>
  <si>
    <t xml:space="preserve">--- 1.15 : </t>
  </si>
  <si>
    <t>Plocha : 7,59</t>
  </si>
  <si>
    <t>Stěny : (13,37-0,8)*0,3</t>
  </si>
  <si>
    <t xml:space="preserve">--- 1.17 : </t>
  </si>
  <si>
    <t>Plocha : 1,8</t>
  </si>
  <si>
    <t>Stěny : (5,55-0,8)*0,3</t>
  </si>
  <si>
    <t xml:space="preserve">--- 1.18 : </t>
  </si>
  <si>
    <t>Plocha : 11,8</t>
  </si>
  <si>
    <t>Stěny : (14,585-1,2-2,0)*0,3</t>
  </si>
  <si>
    <t>Sprchový kout : 2,0*2,0</t>
  </si>
  <si>
    <t xml:space="preserve">--- 1.24 : </t>
  </si>
  <si>
    <t>Plocha : 6,18</t>
  </si>
  <si>
    <t>Stěny : (10,26-1,0)*0,3</t>
  </si>
  <si>
    <t>711212002RT1</t>
  </si>
  <si>
    <t>Izolace proti vodě stěrka hydroizolační  proti vlhkosti</t>
  </si>
  <si>
    <t>dvouvrstvá</t>
  </si>
  <si>
    <t>Odkaz na mn. položky pořadí 31 : 45,84000</t>
  </si>
  <si>
    <t>711212601RT1</t>
  </si>
  <si>
    <t>Izolace proti vodě doplňky  těsnicí pás š.120 mm do spoje podlaha-stěna, Páska těsnicí</t>
  </si>
  <si>
    <t>--- 1.10 : 5,335-0,8</t>
  </si>
  <si>
    <t>--- 1.15 : 13,37-0,8</t>
  </si>
  <si>
    <t>--- 1.17 : 5,55-0,8</t>
  </si>
  <si>
    <t>--- 1.18 : 14,585-1,2</t>
  </si>
  <si>
    <t>--- 1.24 : 10,26-1,0</t>
  </si>
  <si>
    <t>711212602RT1</t>
  </si>
  <si>
    <t>Izolace proti vodě doplňky  těsnicí roh do spoje podlaha stěna, Páska těsnicí</t>
  </si>
  <si>
    <t>--- 1.10 : 4</t>
  </si>
  <si>
    <t>--- 1.15 : 4</t>
  </si>
  <si>
    <t>--- 1.17 : 6</t>
  </si>
  <si>
    <t>--- 1.18 : 8</t>
  </si>
  <si>
    <t>--- 1.24 : 8</t>
  </si>
  <si>
    <t>711212611RT1</t>
  </si>
  <si>
    <t>Izolace proti vodě doplňky  těsnicí pás šířky 120 mm do svislých koutů, Páska těsnicí</t>
  </si>
  <si>
    <t>--- 1.10 : 0,3*4</t>
  </si>
  <si>
    <t>--- 1.15 : 0,3*4</t>
  </si>
  <si>
    <t>--- 1.17 : 0,3*6</t>
  </si>
  <si>
    <t>--- 1.18 : 0,3*7</t>
  </si>
  <si>
    <t>--- 1.24 : 0,3*8</t>
  </si>
  <si>
    <t>711212621RT1</t>
  </si>
  <si>
    <t>Izolace proti vodě doplňky  těsnění prostupů těsnicí manžetou, Prostup potrubní</t>
  </si>
  <si>
    <t>--- 1.18 : 3</t>
  </si>
  <si>
    <t>998711101R00</t>
  </si>
  <si>
    <t>Přesun hmot pro izolace proti vodě svisle do 6 m</t>
  </si>
  <si>
    <t>1_VL_001</t>
  </si>
  <si>
    <t>Sestava vč. Vybavení pro JIP izolace, délka 2400 mm</t>
  </si>
  <si>
    <t>Kompl.</t>
  </si>
  <si>
    <t>Kuchyňská deska 2400x600 (v části atyp 730mm) opatřena rohovou</t>
  </si>
  <si>
    <t>lištou.1x dřezová skříňka, 1xumyvadlo v desce. Povrch hladký.</t>
  </si>
  <si>
    <t>1_VL_002</t>
  </si>
  <si>
    <t>Sestava vč. Vybavení pro JIP izolace, délka 3200mm</t>
  </si>
  <si>
    <t>Kuchyňská deska 3200x600 opatřena rohovou lištou.1x dřezová skříňka, 1xumyvadlo v desce, 1x vestavěná myčka. Trezor, 2x horní skříňka s plnými dvířky. Povrch hladký</t>
  </si>
  <si>
    <t>1_VL_003</t>
  </si>
  <si>
    <t>Sestava vč. Vybavení pro Čistící místnost, délka 2640 mm</t>
  </si>
  <si>
    <t>Kuchyňská deska 2640x600 opatřena rohovou lištou.1x dřezová skříňka, 1x vestavěná myčka, 2x horní skříňka s plnými dvířky, Povrch hladký</t>
  </si>
  <si>
    <t>711212111RT1</t>
  </si>
  <si>
    <t>Izolace proti vodě nátěr podkladní pod hydroizolační stěrky, Hmota nátěrová akrylová (AY); typ: penetrace; funkce: zpevnění povrchu, úprava savosti; vrstva: podkladní; exteriér, interiér; podklad: beton, kera...</t>
  </si>
  <si>
    <t>771111122R00</t>
  </si>
  <si>
    <t>Doplňkové práce při kladení dlažeb montáž podlahových lišt přechodových</t>
  </si>
  <si>
    <t>Odkaz na mn. položky pořadí 44 : 4,00000</t>
  </si>
  <si>
    <t>0,8*5</t>
  </si>
  <si>
    <t>2,3*3</t>
  </si>
  <si>
    <t>1,2</t>
  </si>
  <si>
    <t>771212117R00</t>
  </si>
  <si>
    <t>Kladení dlažby keramické do tmele velikosti do 600 x 600 m</t>
  </si>
  <si>
    <t>do tmele, rovnoběžně se stěnou, bez skládání složitých vzorů a tvarů.</t>
  </si>
  <si>
    <t>Odkaz na mn. položky pořadí 41 : 29,09000</t>
  </si>
  <si>
    <t>553_VL_001</t>
  </si>
  <si>
    <t>Ocelový FeZn profil L 20x20x3 mm, RAL 7016, š 30 mm</t>
  </si>
  <si>
    <t>0,8*2</t>
  </si>
  <si>
    <t>1,2*2</t>
  </si>
  <si>
    <t>5537000111R</t>
  </si>
  <si>
    <t>lišta přechodová; pro podlahy o stejné výšce; materiál eloxovaný hliník; š = 30,0 mm; h = 4,1 mm; l = 930 mm; samolepicí; stříbro</t>
  </si>
  <si>
    <t>5537000121R</t>
  </si>
  <si>
    <t>lišta přechodová; pro podlahy o stejné výšce; materiál eloxovaný hliník; š = 30,0 mm; h = 4,1 mm; l = 2 700 mm; samolepicí; stříbro</t>
  </si>
  <si>
    <t>585822031R</t>
  </si>
  <si>
    <t>malta pro dlažby/obklady lepicí; C1 T; tl. vrstvy 1,0 až 5,0 mm; pro interiér i exteriér; stěny, podlahy; báze cementová; odolná proti mrazu; teplotní odolnost -30 až 80 °C</t>
  </si>
  <si>
    <t>Spotřeba 4,0 kg/m2</t>
  </si>
  <si>
    <t>Odkaz na mn. položky pořadí 43 : 29,09000*4</t>
  </si>
  <si>
    <t>58582230R</t>
  </si>
  <si>
    <t>malta pro dlažby/obklady spárovací; CG2WA; š. spáry 1 až 12 mm; pro interiér i exteriér; stěny, podlahy; báze cementová; odolná proti vodě, mrazu; barva šedá</t>
  </si>
  <si>
    <t>Spotřeba 0,6 kg/m2</t>
  </si>
  <si>
    <t>Odkaz na mn. položky pořadí 43 : 29,09000*0,6</t>
  </si>
  <si>
    <t>771_VL_001</t>
  </si>
  <si>
    <t>Keramická dlažba se slinutým střepem 600x600x9,5 mm</t>
  </si>
  <si>
    <t xml:space="preserve">m2    </t>
  </si>
  <si>
    <t>Cena dle CN - Keramická dlažba D3</t>
  </si>
  <si>
    <t>Specifikace viz. výkres - Obklady a dlažby</t>
  </si>
  <si>
    <t>Odkaz na mn. položky pořadí 43 : 29,09000</t>
  </si>
  <si>
    <t>998771101R00</t>
  </si>
  <si>
    <t>Přesun hmot pro podlahy z dlaždic v objektech výšky do 6 m</t>
  </si>
  <si>
    <t>776421300R00</t>
  </si>
  <si>
    <t>Lepení soklíků PVC a napojení krytiny na stěnu ukončení krytiny u stěny fabionem do v. 100 mm</t>
  </si>
  <si>
    <t>včetně vytažení a nalepení povlakové krytiny na stěnu.</t>
  </si>
  <si>
    <t>--- 1.09 : 10,655-0,8-0,9-0,8</t>
  </si>
  <si>
    <t>--- 1.11 : 33,53-2,0-0,8-1,4-1,007-1,4-0,9-0,9-1,4-0,8-0,8-1,2</t>
  </si>
  <si>
    <t>--- 1.12 : 18,855-1,007-1,4</t>
  </si>
  <si>
    <t>--- 1.13 : 17,92-1,4-0,9</t>
  </si>
  <si>
    <t>--- 1.14 : 18,17-1,4-0,9</t>
  </si>
  <si>
    <t>--- 1.16 : 11,12-0,8-0,8</t>
  </si>
  <si>
    <t>--- 1.25 : 8,1-1,0</t>
  </si>
  <si>
    <t>--- 1.26 : 16,58-1,3-1,884-1,0</t>
  </si>
  <si>
    <t>776521100RT1</t>
  </si>
  <si>
    <t xml:space="preserve">Lepení povlakových podlah z plastů  Lepení povlakových podlah z plastů - pásy z PVC, montáž,  </t>
  </si>
  <si>
    <t>776_VL_004</t>
  </si>
  <si>
    <t>Voštinová gumová rohož 1200x800 mm</t>
  </si>
  <si>
    <t>283424022R</t>
  </si>
  <si>
    <t>lišta ukončovací, fabion; podlahová; materiál PVC; tl. 2,00 mm; š = 90,0 mm; h = 28,0 mm</t>
  </si>
  <si>
    <t>Odkaz na mn. položky pořadí 51 : 106,03200</t>
  </si>
  <si>
    <t>776_VL_001</t>
  </si>
  <si>
    <t>Antibakteriální PVC, tl. 2 mm, hmotnost 2850 g/m2, třída zátěže 34-43</t>
  </si>
  <si>
    <t>bližší specifikace viz projektová dokumentace</t>
  </si>
  <si>
    <t>Koeficient Ztratné 10%: 0,1</t>
  </si>
  <si>
    <t>776_VL_002</t>
  </si>
  <si>
    <t>Antistatické PVC (5x104 - 1x108 Ohmů), tl. 2 mm, hmotnost 2850 g/m2, třída zátěže 34-43</t>
  </si>
  <si>
    <t>776_VL_003</t>
  </si>
  <si>
    <t>Elektrostaticky vodivé uzemněné PVC, tl. 2 mm, hmotnost 2850 g/m2, třída zátěže 34-43</t>
  </si>
  <si>
    <t xml:space="preserve">--- 1.09 : </t>
  </si>
  <si>
    <t>Plocha : 1,62*2</t>
  </si>
  <si>
    <t>Plocha : 4,535*2</t>
  </si>
  <si>
    <t xml:space="preserve">--- 1.11 : </t>
  </si>
  <si>
    <t>Plocha : 1,012*2</t>
  </si>
  <si>
    <t xml:space="preserve">--- 1.12 : </t>
  </si>
  <si>
    <t>Plocha : 1,05*2</t>
  </si>
  <si>
    <t xml:space="preserve">--- 1.13 : </t>
  </si>
  <si>
    <t>Plocha : 1,26*2</t>
  </si>
  <si>
    <t xml:space="preserve">--- 1.14 : </t>
  </si>
  <si>
    <t>Plocha : 1,5*2</t>
  </si>
  <si>
    <t>Plocha : 12,57*2</t>
  </si>
  <si>
    <t>Plocha : 4,75*2</t>
  </si>
  <si>
    <t>Plocha : 13,385*2</t>
  </si>
  <si>
    <t>Plocha : 9,26</t>
  </si>
  <si>
    <t>771578012R00</t>
  </si>
  <si>
    <t>Zvláštní úpravy spár spára rohová, spojovací, dilatační - silikonem</t>
  </si>
  <si>
    <t>Podlaha : 1,62</t>
  </si>
  <si>
    <t>Stěny : 2,0*2</t>
  </si>
  <si>
    <t>Podlaha : 4,535</t>
  </si>
  <si>
    <t>Stěny : 2,0*4</t>
  </si>
  <si>
    <t>Podlaha : 1,012</t>
  </si>
  <si>
    <t>Podlaha : 1,05</t>
  </si>
  <si>
    <t>Podlaha : 1,26</t>
  </si>
  <si>
    <t>Podlaha : 1,5</t>
  </si>
  <si>
    <t>Podlaha : 12,57</t>
  </si>
  <si>
    <t>Podlaha : 4,75</t>
  </si>
  <si>
    <t>Stěny : 2,0*5</t>
  </si>
  <si>
    <t>Podlaha : 13,385</t>
  </si>
  <si>
    <t>Stěny : 2,0*6</t>
  </si>
  <si>
    <t>Podlaha : 9,26</t>
  </si>
  <si>
    <t>781230131R00</t>
  </si>
  <si>
    <t>Obkládání stěn vnitřních z obkladaček keramických do tmele velikosti přes 300 x 300 mm</t>
  </si>
  <si>
    <t>hutných a polohutných, do tmele, kladených rovnoběžně s podlahou,</t>
  </si>
  <si>
    <t>Odkaz na mn. položky pořadí 58 : 92,62400</t>
  </si>
  <si>
    <t>781497132R00</t>
  </si>
  <si>
    <t xml:space="preserve">Lišty k obkladům profil rohový nerez ododlná proti oděru, uložení do tmele,  , výška profilu 8 mm,  </t>
  </si>
  <si>
    <t>--- 1.09 : 2,0</t>
  </si>
  <si>
    <t>--- 1.11 : 2,0</t>
  </si>
  <si>
    <t>--- 1.12 : 2,0</t>
  </si>
  <si>
    <t>--- 1.13 : 2,0</t>
  </si>
  <si>
    <t>--- 1.14 : 2,0</t>
  </si>
  <si>
    <t>--- 1.17 : 2,0</t>
  </si>
  <si>
    <t>--- 1.18 : 2,0*2</t>
  </si>
  <si>
    <t>--- 1.24 : 2,0*2</t>
  </si>
  <si>
    <t>Odkaz na mn. položky pořadí 60 : 92,62400*4</t>
  </si>
  <si>
    <t>Odkaz na mn. položky pořadí 60 : 92,62400*0,6</t>
  </si>
  <si>
    <t>781_VL_001</t>
  </si>
  <si>
    <t>Keramická obkládačka se slinutým střepem 600x600x9,5 mm</t>
  </si>
  <si>
    <t>Cena dle CN - Keramický obklad O2</t>
  </si>
  <si>
    <t>Odkaz na mn. položky pořadí 60 : 92,62400</t>
  </si>
  <si>
    <t>998781101R00</t>
  </si>
  <si>
    <t>Přesun hmot pro obklady keramické v objektech výšky do 6 m</t>
  </si>
  <si>
    <t>784191201R00</t>
  </si>
  <si>
    <t>Příprava povrchu Penetrace (napouštění) podkladu disperzní, jednonásobná</t>
  </si>
  <si>
    <t>800-784</t>
  </si>
  <si>
    <t>Plocha : (10,655-1,62)*3,08</t>
  </si>
  <si>
    <t>1,62*(3,08-2)</t>
  </si>
  <si>
    <t>Ostění otvorů : (2,1+0,9+2,1)*0,16</t>
  </si>
  <si>
    <t>Odpočet otvorů : -0,9*2,1</t>
  </si>
  <si>
    <t>-0,8*2,15</t>
  </si>
  <si>
    <t>Plocha : 5,335*(3,08-2)</t>
  </si>
  <si>
    <t>Odpočet otvorů : -0,8*0,15</t>
  </si>
  <si>
    <t>Plocha : 33,53*3,08</t>
  </si>
  <si>
    <t>5,365*3,08</t>
  </si>
  <si>
    <t>Ostění otvorů : (2,18+1,8+2,18)*0,16</t>
  </si>
  <si>
    <t>Odpočet obkladů : -1,012*2</t>
  </si>
  <si>
    <t>Odpočet otvorů : -1,8*2,2*2</t>
  </si>
  <si>
    <t>-2,3*2,2</t>
  </si>
  <si>
    <t>-0,9*2,2*2</t>
  </si>
  <si>
    <t>Plocha : 18,855*3,08</t>
  </si>
  <si>
    <t>Ostění otvorů : (2,18+1,08+2,18)*0,16</t>
  </si>
  <si>
    <t>Odpočet obkladů : -1,05*2</t>
  </si>
  <si>
    <t>Odpočet otvorů : -2,407*2,2</t>
  </si>
  <si>
    <t>Plocha : 17,920*3,08</t>
  </si>
  <si>
    <t>Ostění otvorů : (2,18+3,2+2,18)*0,16</t>
  </si>
  <si>
    <t>Odpočet obkladů : -1,26*2</t>
  </si>
  <si>
    <t>Odpočet otvorů : -2,3*2,2</t>
  </si>
  <si>
    <t>-3,2*2,18</t>
  </si>
  <si>
    <t>Plocha : 18,170*3,08</t>
  </si>
  <si>
    <t>Odpočet obkladů : -1,5*2</t>
  </si>
  <si>
    <t>Plocha : 13,370*(3,08-2)</t>
  </si>
  <si>
    <t xml:space="preserve">--- 1.16 : </t>
  </si>
  <si>
    <t>Plocha : 11,120*3,08</t>
  </si>
  <si>
    <t>Plocha : 5,55*(3,08-2)</t>
  </si>
  <si>
    <t>Plocha : 14,585*(3,08-2)</t>
  </si>
  <si>
    <t>Strop : 11,8</t>
  </si>
  <si>
    <t>Odpočet otvorů : -1,2*0,1</t>
  </si>
  <si>
    <t>Plocha : 10,26*(2,4-2)</t>
  </si>
  <si>
    <t>Strop : 6,18</t>
  </si>
  <si>
    <t>Ostění otvorů : (2,1+1+2,1)*0,16</t>
  </si>
  <si>
    <t>Odpočet otvorů : -1*0,1</t>
  </si>
  <si>
    <t xml:space="preserve">--- 1.25 : </t>
  </si>
  <si>
    <t>Plocha : 8,1*(2,6-2)</t>
  </si>
  <si>
    <t>Strop : 3,91</t>
  </si>
  <si>
    <t>Odpočet otvorů : -1*2,2</t>
  </si>
  <si>
    <t xml:space="preserve">--- 1.26 : </t>
  </si>
  <si>
    <t>Plocha : 16,58*2,6</t>
  </si>
  <si>
    <t>Strop : 11,12</t>
  </si>
  <si>
    <t>Ostění otvorů : (2,538+1,884+2,538)*0,16</t>
  </si>
  <si>
    <t>Odpočet otvorů : -1,3*2,3</t>
  </si>
  <si>
    <t>-1,884*2,538</t>
  </si>
  <si>
    <t>-1*2,2</t>
  </si>
  <si>
    <t>784195312R00</t>
  </si>
  <si>
    <t>Malby z malířských směsí otěruvzdorných,  , bělost 88 %, dvojnásobné</t>
  </si>
  <si>
    <t>Odkaz na mn. položky pořadí 66 : 368,83341</t>
  </si>
  <si>
    <t>787_VL_001</t>
  </si>
  <si>
    <t>D+M Skleněné zástěny</t>
  </si>
  <si>
    <t>• Dveřní zvedací závěsy sklo-zeď, sklo-sklo, magnetické těsněnídveří, dveřní madélko, stěnový U profil vč. koncovek.</t>
  </si>
  <si>
    <t>• Sklo ESG: tl. 8 mm float čiré, hrany leštěné, vrtáno pro kování</t>
  </si>
  <si>
    <t>• instalace těsnění, usazení skel, uchycení přítlačné lišty s těsněním, instalace krycí lišty a záslepky</t>
  </si>
  <si>
    <t>• Povrch v imitaci kartáčované nerezi</t>
  </si>
  <si>
    <t>416_VL_04</t>
  </si>
  <si>
    <t>Podhled S04 - rozměr rastru 600x600x20 mm, viditelná konstrukce roštu</t>
  </si>
  <si>
    <t>--- 2.46 : 31,27</t>
  </si>
  <si>
    <t>416_VL_05</t>
  </si>
  <si>
    <t>Podhled S09 - rozměr rastru 600x600x20 mm, viditelná konstrukce roštu</t>
  </si>
  <si>
    <t>--- 2.47 : 1,77</t>
  </si>
  <si>
    <t>--- 2.49 : 5,73</t>
  </si>
  <si>
    <t>--- 2.51 : 5,13</t>
  </si>
  <si>
    <t>--- 2.53 : 5,67</t>
  </si>
  <si>
    <t>--- 2.46 : 2,18*2,2</t>
  </si>
  <si>
    <t>0,8*2,15</t>
  </si>
  <si>
    <t>1,3*2,15*3</t>
  </si>
  <si>
    <t>--- 2.47 : 0,8*2,15</t>
  </si>
  <si>
    <t>--- 2.48 : 3,2*2,6</t>
  </si>
  <si>
    <t>1,3*2,15</t>
  </si>
  <si>
    <t>1,0*2,15</t>
  </si>
  <si>
    <t>--- 2.49 : 1,0*2,15</t>
  </si>
  <si>
    <t>--- 2.50 : 1,3*2,15</t>
  </si>
  <si>
    <t>2,135*2,6</t>
  </si>
  <si>
    <t>1,065*2,6</t>
  </si>
  <si>
    <t>--- 2.51 : 1,0*2,15</t>
  </si>
  <si>
    <t>--- 2.52 : 1,3*2,15</t>
  </si>
  <si>
    <t>3,2*2,6</t>
  </si>
  <si>
    <t>--- 2.53 : 1,0*2,15</t>
  </si>
  <si>
    <t>Odkaz na mn. položky pořadí 5 : 6,58000</t>
  </si>
  <si>
    <t>2,2+2,18+2,2</t>
  </si>
  <si>
    <t>--- 2.46 : 31,03</t>
  </si>
  <si>
    <t>--- 2.48 : 30,51</t>
  </si>
  <si>
    <t>--- 2.50 : 28,56</t>
  </si>
  <si>
    <t>--- 2.52 : 37,01</t>
  </si>
  <si>
    <t>3,2*3</t>
  </si>
  <si>
    <t>64_VL_010</t>
  </si>
  <si>
    <t>DI 07/P - Interiérové dveře, DTD, 2100/1200 mm</t>
  </si>
  <si>
    <t>64_VL_014</t>
  </si>
  <si>
    <t>DI 11/P - Interiérové dveře, DTD, 2100/900 mm</t>
  </si>
  <si>
    <t>64_VL_015</t>
  </si>
  <si>
    <t>DI 12/L - Interiérové dveře, DTD, 2100/900 mm</t>
  </si>
  <si>
    <t>64_VL_017</t>
  </si>
  <si>
    <t>DI 14/L - Interiérové dveře, DTD, 2100/1200 mm</t>
  </si>
  <si>
    <t>64_VL_018</t>
  </si>
  <si>
    <t>DI 15/P - Interiérové dveře, DTD, 2100/1200 mm</t>
  </si>
  <si>
    <t>Odkaz na mn. položky pořadí 6 : 145,41000</t>
  </si>
  <si>
    <t>4,3</t>
  </si>
  <si>
    <t>14,093</t>
  </si>
  <si>
    <t>2,1*2</t>
  </si>
  <si>
    <t>95_VL_005</t>
  </si>
  <si>
    <t>Závěs mezi postele do pokojů</t>
  </si>
  <si>
    <t xml:space="preserve">--- 2.47 : </t>
  </si>
  <si>
    <t>Plocha : 1,77</t>
  </si>
  <si>
    <t>Stěny : (5,83-0,8)*0,3</t>
  </si>
  <si>
    <t xml:space="preserve">--- 2.49 : </t>
  </si>
  <si>
    <t>Plocha : 5,73</t>
  </si>
  <si>
    <t>Stěny : (9,8-1,0-2,0)*0,3</t>
  </si>
  <si>
    <t xml:space="preserve">--- 2.51 : </t>
  </si>
  <si>
    <t>Plocha : 5,13</t>
  </si>
  <si>
    <t>Stěny : (9,69-1,0-2,0)*0,3</t>
  </si>
  <si>
    <t xml:space="preserve">--- 2.53 : </t>
  </si>
  <si>
    <t>Plocha : 5,67</t>
  </si>
  <si>
    <t>Odkaz na mn. položky pořadí 22 : 37,89600</t>
  </si>
  <si>
    <t>--- 2.47 : 5,83-0,8</t>
  </si>
  <si>
    <t>--- 2.49 : 9,8-1,0</t>
  </si>
  <si>
    <t>--- 2.51 : 9,69-1,0</t>
  </si>
  <si>
    <t>--- 2.53 : 9,8-1,0</t>
  </si>
  <si>
    <t>--- 2.47 : 4</t>
  </si>
  <si>
    <t>--- 2.49 : 6</t>
  </si>
  <si>
    <t>--- 2.51 : 8</t>
  </si>
  <si>
    <t>--- 2.53 : 6</t>
  </si>
  <si>
    <t>--- 2.47 : 0,3*4</t>
  </si>
  <si>
    <t>--- 2.49 : 0,3*5</t>
  </si>
  <si>
    <t>--- 2.51 : 0,3*7</t>
  </si>
  <si>
    <t>--- 2.53 : 0,3*5</t>
  </si>
  <si>
    <t>--- 2.49 : 3</t>
  </si>
  <si>
    <t>--- 2.51 : 3</t>
  </si>
  <si>
    <t>--- 2.53 : 3</t>
  </si>
  <si>
    <t>1,0*3</t>
  </si>
  <si>
    <t>1,3*3</t>
  </si>
  <si>
    <t>0,8</t>
  </si>
  <si>
    <t>Odkaz na mn. položky pořadí 29 : 18,30000</t>
  </si>
  <si>
    <t>Odkaz na mn. položky pořadí 31 : 18,30000*4</t>
  </si>
  <si>
    <t>Odkaz na mn. položky pořadí 31 : 18,30000*0,6</t>
  </si>
  <si>
    <t>Odkaz na mn. položky pořadí 31 : 18,30000</t>
  </si>
  <si>
    <t>--- 2.46 : 27,686-2,18-0,8-1,3-1,3-1,3</t>
  </si>
  <si>
    <t>--- 2.48 : 22,785-1,3-1,0</t>
  </si>
  <si>
    <t>--- 2.50 : 22,33-1,3-1,0</t>
  </si>
  <si>
    <t>--- 2.52 : 26,36-1,3-1,0</t>
  </si>
  <si>
    <t>Odkaz na mn. položky pořadí 38 : 85,38100</t>
  </si>
  <si>
    <t>Odkaz na mn. položky pořadí 39 : 127,11000</t>
  </si>
  <si>
    <t>--- 2.47 : 5,03*2</t>
  </si>
  <si>
    <t>--- 2.49 : 8,8*2</t>
  </si>
  <si>
    <t>--- 2.51 : 8,69*2</t>
  </si>
  <si>
    <t>--- 2.53 : 8,8*2</t>
  </si>
  <si>
    <t>Podlaha : 5,83-0,8</t>
  </si>
  <si>
    <t>Podlaha : 9,8-1,0</t>
  </si>
  <si>
    <t>Podlaha : 9,69-1,0</t>
  </si>
  <si>
    <t>Odkaz na mn. položky pořadí 42 : 62,64000</t>
  </si>
  <si>
    <t>--- 2.49 : 2,0</t>
  </si>
  <si>
    <t>--- 2.51 : 2,0*2</t>
  </si>
  <si>
    <t>--- 2.53 : 2,0</t>
  </si>
  <si>
    <t>Odkaz na mn. položky pořadí 44 : 62,64000*4</t>
  </si>
  <si>
    <t>Odkaz na mn. položky pořadí 44 : 62,64000*0,6</t>
  </si>
  <si>
    <t>Odkaz na mn. položky pořadí 44 : 62,64000</t>
  </si>
  <si>
    <t xml:space="preserve">--- 2.46 : </t>
  </si>
  <si>
    <t>Plocha : 27,686*3,15</t>
  </si>
  <si>
    <t>Ostění otvorů : (2,2+2,18+2,2)*0,16</t>
  </si>
  <si>
    <t>-1,3*2,15</t>
  </si>
  <si>
    <t>-2,18*2,2</t>
  </si>
  <si>
    <t>Plocha : 5,83*(2,6-2)</t>
  </si>
  <si>
    <t xml:space="preserve">--- 2.48 : </t>
  </si>
  <si>
    <t>Plocha : 22,785*3,15</t>
  </si>
  <si>
    <t>Podhled : 30,51</t>
  </si>
  <si>
    <t>Ostění otvorů : (2,6+3,2+2,6)*0,16</t>
  </si>
  <si>
    <t>Odpočet otvorů : -1,3*2,15</t>
  </si>
  <si>
    <t>-1*2,15</t>
  </si>
  <si>
    <t>-3,2*2,6</t>
  </si>
  <si>
    <t>Plocha : 9,8*(2,6-2)</t>
  </si>
  <si>
    <t>Odpočet otvorů : -1*0,15</t>
  </si>
  <si>
    <t xml:space="preserve">--- 2.50 : </t>
  </si>
  <si>
    <t>Plocha : 22,33*3,15</t>
  </si>
  <si>
    <t>Podhled : 28,56</t>
  </si>
  <si>
    <t>Odpočet otvorů : -1*2,15</t>
  </si>
  <si>
    <t>Plocha : 9,69*(2,6-2)</t>
  </si>
  <si>
    <t xml:space="preserve">--- 2.52 : </t>
  </si>
  <si>
    <t>Plocha : 26,36*3,15</t>
  </si>
  <si>
    <t>Podhled : 37,01</t>
  </si>
  <si>
    <t>Odkaz na mn. položky pořadí 50 : 379,32795</t>
  </si>
  <si>
    <t>--- 3.25 : 31,02</t>
  </si>
  <si>
    <t>--- 3.48 : 1,78</t>
  </si>
  <si>
    <t>--- 3.50 : 5,73</t>
  </si>
  <si>
    <t>--- 3.51 : 5,13</t>
  </si>
  <si>
    <t>--- 3.53 : 5,67</t>
  </si>
  <si>
    <t>--- 3.25 : 0,8*2,15</t>
  </si>
  <si>
    <t>1,58*2,2</t>
  </si>
  <si>
    <t>--- 3.48 : 0,8*2,15</t>
  </si>
  <si>
    <t>--- 3.49 : 1,3*2,15</t>
  </si>
  <si>
    <t>--- 3.50 : 1,0*2,15</t>
  </si>
  <si>
    <t>--- 3.51 : 1,0*2,15</t>
  </si>
  <si>
    <t>--- 3.52 : 1,3*2,15</t>
  </si>
  <si>
    <t>--- 3.53 : 1,0*2,15</t>
  </si>
  <si>
    <t>--- 3.54 : 1,3*2,15</t>
  </si>
  <si>
    <t>Odkaz na mn. položky pořadí 5 : 5,98000</t>
  </si>
  <si>
    <t>2,2+1,58+2,2</t>
  </si>
  <si>
    <t>--- 3.49 : 30,05</t>
  </si>
  <si>
    <t>--- 3.52 : 28,1</t>
  </si>
  <si>
    <t>--- 3.54 : 37,01</t>
  </si>
  <si>
    <t>64_VL_019</t>
  </si>
  <si>
    <t>Výlez na střechu se skládacími schody</t>
  </si>
  <si>
    <t>Specifikace viz PD</t>
  </si>
  <si>
    <t>Odkaz na mn. položky pořadí 6 : 144,49000</t>
  </si>
  <si>
    <t>15,946</t>
  </si>
  <si>
    <t xml:space="preserve">--- 3.48 : </t>
  </si>
  <si>
    <t>Plocha : 1,78</t>
  </si>
  <si>
    <t xml:space="preserve">--- 3.50 : </t>
  </si>
  <si>
    <t xml:space="preserve">--- 3.51 : </t>
  </si>
  <si>
    <t xml:space="preserve">--- 3.53 : </t>
  </si>
  <si>
    <t>Odkaz na mn. položky pořadí 21 : 37,90600</t>
  </si>
  <si>
    <t>--- 3.48 : 5,83-0,8</t>
  </si>
  <si>
    <t>--- 3.50 : 9,8-1,0</t>
  </si>
  <si>
    <t>--- 3.51 : 9,69-1,0</t>
  </si>
  <si>
    <t>--- 3.53 : 9,8-1,0</t>
  </si>
  <si>
    <t>--- 3.48 : 4</t>
  </si>
  <si>
    <t>--- 3.50 : 5</t>
  </si>
  <si>
    <t>--- 3.51 : 6</t>
  </si>
  <si>
    <t>--- 3.53 : 5</t>
  </si>
  <si>
    <t>--- 3.48 : 0,3*4</t>
  </si>
  <si>
    <t>--- 3.50 : 0,3*4</t>
  </si>
  <si>
    <t>--- 3.51 : 0,3*6</t>
  </si>
  <si>
    <t>--- 3.53 : 0,3*4</t>
  </si>
  <si>
    <t>--- 3.50 : 3</t>
  </si>
  <si>
    <t>--- 3.51 : 3</t>
  </si>
  <si>
    <t>--- 3.53 : 3</t>
  </si>
  <si>
    <t>766_VL_006</t>
  </si>
  <si>
    <t>Sestava vč. Vybavení pro pokoje, délka 4200 mm</t>
  </si>
  <si>
    <t>Kuchyňská deska 4200x600 opatřena rohovou lištou.1x mycí dřez pro</t>
  </si>
  <si>
    <t>novorozence ve skříňce, 1xumyvadlo v desce, 1x výhřevný modul, 1x přebalovací pult. Povrch hladký, Vizuálně a funkčně, vyšší standard,</t>
  </si>
  <si>
    <t>Odkaz na mn. položky pořadí 29 : 18,31000</t>
  </si>
  <si>
    <t>Odkaz na mn. položky pořadí 31 : 18,31000*4</t>
  </si>
  <si>
    <t>Odkaz na mn. položky pořadí 31 : 18,31000*0,6</t>
  </si>
  <si>
    <t>Odkaz na mn. položky pořadí 31 : 18,31000</t>
  </si>
  <si>
    <t>--- 3.25 : 27,686-1,58-0,8-1,3-1,3-1,3</t>
  </si>
  <si>
    <t>--- 3.49 : 22,46-1,3-1,0</t>
  </si>
  <si>
    <t>--- 3.52 : 22,005-1,3-1,0</t>
  </si>
  <si>
    <t>--- 3.54 : 26,36-1,3-1,0</t>
  </si>
  <si>
    <t>Odkaz na mn. položky pořadí 38 : 85,33100</t>
  </si>
  <si>
    <t>Odkaz na mn. položky pořadí 39 : 126,18000</t>
  </si>
  <si>
    <t>--- 3.48 : 5,03*2</t>
  </si>
  <si>
    <t>--- 3.50 : 8,8*2</t>
  </si>
  <si>
    <t>--- 3.51 : 8,69</t>
  </si>
  <si>
    <t>--- 3.53 : 8,8*2</t>
  </si>
  <si>
    <t>Odkaz na mn. položky pořadí 42 : 53,95000</t>
  </si>
  <si>
    <t>--- 3.50 : 2,0</t>
  </si>
  <si>
    <t>--- 3.51 : 2,0*2</t>
  </si>
  <si>
    <t>--- 3.53 : 2,0</t>
  </si>
  <si>
    <t>Odkaz na mn. položky pořadí 44 : 53,95000*4</t>
  </si>
  <si>
    <t>Odkaz na mn. položky pořadí 44 : 53,95000*0,6</t>
  </si>
  <si>
    <t>Odkaz na mn. položky pořadí 44 : 53,95000</t>
  </si>
  <si>
    <t xml:space="preserve">--- 3.25 : </t>
  </si>
  <si>
    <t>Plocha : 27,686*2,8</t>
  </si>
  <si>
    <t>Ostění otvorů : (2,2+1,58+2,2)*0,16</t>
  </si>
  <si>
    <t>-1,58*2,2</t>
  </si>
  <si>
    <t xml:space="preserve">--- 3.49 : </t>
  </si>
  <si>
    <t>Plocha : 22,46*3,15</t>
  </si>
  <si>
    <t>Strop : 30,05</t>
  </si>
  <si>
    <t xml:space="preserve">--- 3.52 : </t>
  </si>
  <si>
    <t>Plocha : 22,005*3,15</t>
  </si>
  <si>
    <t>Strop : 28,1</t>
  </si>
  <si>
    <t>Plocha : 9,8*(2,4-2)</t>
  </si>
  <si>
    <t xml:space="preserve">--- 3.54 : </t>
  </si>
  <si>
    <t>Strop : 37,01</t>
  </si>
  <si>
    <t>Odkaz na mn. položky pořadí 50 : 365,93435</t>
  </si>
  <si>
    <t>602015187RT2</t>
  </si>
  <si>
    <t xml:space="preserve">Omítka stěn z hotových směsí vrchní tenkovrstvá, silikonová, rýhovaná, tloušťka vrstvy 2 mm,  </t>
  </si>
  <si>
    <t>po jednotlivých vrstvách</t>
  </si>
  <si>
    <t>Odkaz na mn. položky pořadí 2 : 138,99000</t>
  </si>
  <si>
    <t>602015191R00</t>
  </si>
  <si>
    <t>Omítka stěn z hotových směsí Doplňkové práce pro omítky stěn z hotových směsí  podkladní nátěr pod tenkovrstvé omítky</t>
  </si>
  <si>
    <t>Odkaz na mn. položky pořadí 3 : 138,99000</t>
  </si>
  <si>
    <t>611481211RU1</t>
  </si>
  <si>
    <t>Vyztužení vnitřních omítek stropů sklotextilní síťovinou s dodávkou síťoviny a stěrkového tmelu</t>
  </si>
  <si>
    <t>s pomocným lešením o výšce podlahy do 1900 mm a pro zatížení do 1,5 kPa,</t>
  </si>
  <si>
    <t>Odkaz na mn. položky pořadí 18 : 138,99000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</si>
  <si>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</si>
  <si>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</si>
  <si>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</si>
  <si>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1,8*2,18*2</t>
  </si>
  <si>
    <t>3,2*2,6*6</t>
  </si>
  <si>
    <t>1,08*2,18</t>
  </si>
  <si>
    <t>2,3*1,2</t>
  </si>
  <si>
    <t>622311832RT3</t>
  </si>
  <si>
    <t>Zateplení fasády  , minerálními deskami s podélným vláknem, tloušťky 100 mm, kontaktní nátěr a silikonová omítka, škrábaná, zrnitost 2 mm, Výrobek izolační pro budovy z minerální vlny (MW) tvar: deska; použití: fasády; tloušťka d = 100,0 mm; hrana: rovná; OH = 150 kg/m3; lambda = 0,035...</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</si>
  <si>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</si>
  <si>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Součinitel tepelné vodivosti izolantu je 0,036 W/mK.</t>
  </si>
  <si>
    <t>Plocha : (10,517+16,615)*13,6</t>
  </si>
  <si>
    <t>-3,2*2,6*6</t>
  </si>
  <si>
    <t>622311853RT3</t>
  </si>
  <si>
    <t>Zateplení ostění  , minerálními deskami s podélným vláknem, tloušťky 30 mm, kontaktní nátěr a silikonová omítka, Výrobek izolační pro budovy z minerální vlny (MW) tvar: deska; použití: fasády; tloušťka d = 30,0 mm; hrana: rovná; OH = 150 kg/m3; lambda = 0,035 ...</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</si>
  <si>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</si>
  <si>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(2,3+1,3+2,3)*0,1</t>
  </si>
  <si>
    <t>(2,18+3,2+2,18)*0,1</t>
  </si>
  <si>
    <t>(2,18+1,8+2,18)*0,1*2</t>
  </si>
  <si>
    <t>(2,6+3,2+2,6)*0,1*6</t>
  </si>
  <si>
    <t>(2,18+1,08+2,18)*0,1</t>
  </si>
  <si>
    <t>(2,3+1,2+2,3)*0,1</t>
  </si>
  <si>
    <t>622311863RT1</t>
  </si>
  <si>
    <t>Zateplení parapetu minerálními deskami s podélným vláknem, tloušťky 30 mm, Výrobek izolační pro budovy z minerální vlny (MW) tvar: deska; použití: fasády; tloušťka d = 30,0 mm; hrana: rovná; OH = 150 kg/m3; lambda = 0,035 ...</t>
  </si>
  <si>
    <t>nanesení lepicího tmelu na izolační desky, nalepení desek, natažení stěrky, vtlačení výztužné tkaniny a přehlazení stěrky. Včetně parapetních lišt.</t>
  </si>
  <si>
    <t>(3,2+1,8+1,8+1,08)*0,1</t>
  </si>
  <si>
    <t>3,2*0,1*6</t>
  </si>
  <si>
    <t>622391112R00</t>
  </si>
  <si>
    <t>Příplatek za zvýšení počtu hmoždinek nad 6 ks - celkem 8 ks/m2, s dodávkou hmoždinek</t>
  </si>
  <si>
    <t>Odkaz na mn. položky pořadí 5 : 298,20920</t>
  </si>
  <si>
    <t>622421491R00</t>
  </si>
  <si>
    <t>Doplňky zateplovacích systémů rohová lišta</t>
  </si>
  <si>
    <t>Kompletační prvky nad rámec obsahu položek zateplovacích systémů.</t>
  </si>
  <si>
    <t>1,3+1,8</t>
  </si>
  <si>
    <t>3,2*7</t>
  </si>
  <si>
    <t>1,08+1,2</t>
  </si>
  <si>
    <t>10,517+16,615</t>
  </si>
  <si>
    <t>622421494R00</t>
  </si>
  <si>
    <t>Doplňky zateplovacích systémů podparapetní lišta s tkaninou</t>
  </si>
  <si>
    <t>1,08+1,8</t>
  </si>
  <si>
    <t>622473186R00</t>
  </si>
  <si>
    <t>Příplatek za rohovník - dodávka materiálu</t>
  </si>
  <si>
    <t>13,6</t>
  </si>
  <si>
    <t>2,6*2*6</t>
  </si>
  <si>
    <t>2,18*2</t>
  </si>
  <si>
    <t>2,18*2*2</t>
  </si>
  <si>
    <t>2,3*2</t>
  </si>
  <si>
    <t>622473187RT2</t>
  </si>
  <si>
    <t>Příplatek za okenní začišťovací lištu včetně dodávky</t>
  </si>
  <si>
    <t>2,3+1,3+2,3</t>
  </si>
  <si>
    <t>2,18+3,2+2,18</t>
  </si>
  <si>
    <t>(2,18+1,8+2,18)*2</t>
  </si>
  <si>
    <t>(2,6+3,2+2,6)*6</t>
  </si>
  <si>
    <t>2,18+1,08+2,18</t>
  </si>
  <si>
    <t>2,3+1,2+2,3</t>
  </si>
  <si>
    <t>941941031R00</t>
  </si>
  <si>
    <t>Montáž lešení lehkého pracovního řadového s podlahami šířky od 0,80 do 1,00 m, výšky do 10 m</t>
  </si>
  <si>
    <t>včetně kotvení</t>
  </si>
  <si>
    <t>(10,746+16,925)*13,055</t>
  </si>
  <si>
    <t>941941191R00</t>
  </si>
  <si>
    <t>Montáž lešení lehkého pracovního řadového s podlahami příplatek za každý další i započatý měsíc použití lešení  šířky šířky od 0,80 do 1,00 m a výšky do 10 m</t>
  </si>
  <si>
    <t>Odkaz na mn. položky pořadí 13 : 361,24491*2</t>
  </si>
  <si>
    <t>941941831R00</t>
  </si>
  <si>
    <t>Demontáž lešení lehkého řadového s podlahami šířky od 0,8 do 1 m, výšky do 10 m</t>
  </si>
  <si>
    <t>Odkaz na mn. položky pořadí 13 : 361,24491</t>
  </si>
  <si>
    <t>Nápis na fasádu vč. loga "Nemocnice Nymburk"</t>
  </si>
  <si>
    <t>Nápis na fasádu "Porodnice"</t>
  </si>
  <si>
    <t>999281211R00</t>
  </si>
  <si>
    <t>Přesun hmot pro opravy a údržbu objektů pro opravy a údržbu vnějších plášťů dosavadních objektů  výšky do 25 m</t>
  </si>
  <si>
    <t>oborů 801, 803, 811 a 812</t>
  </si>
  <si>
    <t>713111125R00</t>
  </si>
  <si>
    <t xml:space="preserve">Montáž tepelné izolace stropů rovných, spodem, lepením,  </t>
  </si>
  <si>
    <t>--- Zateplení stropu v základech - skladba F01 : 46,52+43,77+48,7</t>
  </si>
  <si>
    <t>Odkaz na mn. položky pořadí 18 : 138,99000*0,03</t>
  </si>
  <si>
    <t>Koeficient Ztratné 5%: 0,05</t>
  </si>
  <si>
    <t>764411118R00</t>
  </si>
  <si>
    <t>Dodávka a montáž parapetu z taženého hliníkového profilu šířky 165 mm</t>
  </si>
  <si>
    <t>--- PE01 : 1,8</t>
  </si>
  <si>
    <t>--- PE02 : 3,2*7</t>
  </si>
  <si>
    <t>--- PE03 : 1,08</t>
  </si>
  <si>
    <t>--- PE04 : 1,8</t>
  </si>
  <si>
    <t>764411153R00</t>
  </si>
  <si>
    <t>Dodávka a montáž parapetu z taženého hliníkového profilu Boční krytky k parapetům z taženého hliníkového profilu šířky 130-180 mm</t>
  </si>
  <si>
    <t>pár</t>
  </si>
  <si>
    <t>--- PE01 : 1</t>
  </si>
  <si>
    <t>--- PE02 : 7</t>
  </si>
  <si>
    <t>--- PE03 : 1</t>
  </si>
  <si>
    <t>--- PE04 : 1</t>
  </si>
  <si>
    <t>998764102R00</t>
  </si>
  <si>
    <t>Přesun hmot pro konstrukce klempířské v objektech výšky do 12 m</t>
  </si>
  <si>
    <t>787_VL_004</t>
  </si>
  <si>
    <t>D+M Skleněné stříšky nad vstupem</t>
  </si>
  <si>
    <t>• vynesení skl. Stříšky(táhla, držáky zed_táhlo, ,zeď-sklo, sklo-sklo, Povrch kartáčovaný</t>
  </si>
  <si>
    <t>• Sklo VSG/ESG: tl. 8.8.2 mm float čiré, hrany leštěné</t>
  </si>
  <si>
    <t>• instalace konstrukce, kotevní a spotřební materiál.</t>
  </si>
  <si>
    <t>OE01 - Plastové okno s izolačním trojsklem, 2180/1800 mm, barva antracit/bílá kování, D+M</t>
  </si>
  <si>
    <t>OE01P - Plastové okno s izolačním trojsklem, 2180/1800 mm, barva antracit/bílá, kování, D+M</t>
  </si>
  <si>
    <t>Cena dle CN - Výplně otvorů</t>
  </si>
  <si>
    <t>OE02 - Plastové okno s izolačním trojsklem, 2180/3200 mm, barva antracit/bílá kování, D+M</t>
  </si>
  <si>
    <t>OE03a - Plastové okno s izolačním trojsklem, 2600/1065 mm, barva antracit/bílá kování, D+M</t>
  </si>
  <si>
    <t>OE03b - Plastové okno s izolačním trojsklem, 2600/1065 mm, barva antracit/bílá kování, D+M</t>
  </si>
  <si>
    <t>OE03c - Plastové okno s izolačním trojsklem, 2600/2135 mm, barva antracit/bílá kování, D+M</t>
  </si>
  <si>
    <t>OE04a - Plastové okno s izolačním trojsklem, 2600/3200 mm, barva antracit/bílá kování, D+M</t>
  </si>
  <si>
    <t>OE04b - Plastové okno s izolačním trojsklem, 2600/3200 mm, barva antracit/bílá kování, D+M</t>
  </si>
  <si>
    <t>OE04P1 - Plastové okno s izolačním trojsklem, 2600/3200 mm, barva antracit/bílá kování, D+M</t>
  </si>
  <si>
    <t>OE04P2 - Plastové okno s izolačním trojsklem, 2600/3200 mm, barva antracit/bílá kování, D+M</t>
  </si>
  <si>
    <t>OE05P - Protipožární hliníkové okno s izolačním trojsklem, 2180/1080 mm, barva antracit/bílá kování,, D+M</t>
  </si>
  <si>
    <t>DE03/L - Vstupní hliníkové dveře, jednokřídlé, prosklené, 1300/2300 mm, barva antracit/bílá kování,, D+M</t>
  </si>
  <si>
    <t>DE04/P - Vstupní hliníkové dveře, jednokřídlé, plné, 1200/2300 mm, barva antracit/bílá kování,, D+M</t>
  </si>
  <si>
    <t>64_VL_055</t>
  </si>
  <si>
    <t>D+M Fixního světlíku, 1570X950 mm</t>
  </si>
  <si>
    <t>64_VL_056</t>
  </si>
  <si>
    <t>D+M Fixního světlíku, 1900x950 mm</t>
  </si>
  <si>
    <t>64_VL_057</t>
  </si>
  <si>
    <t>D+M Fixního světlíku, 2100x950 mm</t>
  </si>
  <si>
    <t>64_VL_058</t>
  </si>
  <si>
    <t>D+M Otevíravého světlíku, 2140x950 mm</t>
  </si>
  <si>
    <t>64_VL_059</t>
  </si>
  <si>
    <t>D+M Otevíravého světlíku, 1915x950 mm</t>
  </si>
  <si>
    <t>64_VL_060</t>
  </si>
  <si>
    <t>D+M Otevíravého světlíku, 1980x950 mm</t>
  </si>
  <si>
    <t>64_VL_061</t>
  </si>
  <si>
    <t>Venkovní žaluzie 3200x2180 mm</t>
  </si>
  <si>
    <t>64_VL_062</t>
  </si>
  <si>
    <t>Venkovní žaluzie 3200x2600 mm</t>
  </si>
  <si>
    <t>64_VL_063</t>
  </si>
  <si>
    <t>Venkovní žaluzie 1800x2180 mm</t>
  </si>
  <si>
    <t>64_VL_064</t>
  </si>
  <si>
    <t>Venkovní žaluzie 1080x2180 mm</t>
  </si>
  <si>
    <t>596811111RT4</t>
  </si>
  <si>
    <t>Kladení dlažby z betonových nebo kameninových dlaždic bez dodávky dlaždic  betonových, rozměru 50/50 mm, tloušťky 50 mm, do lože z kameniva těženého</t>
  </si>
  <si>
    <t>komunikací pro pěší do velikosti dlaždic 0,25 m2 s provedením lože do tl. 30 mm, s vyplněním spár a se smetením přebytečného materiálu na vzdálenost do 3 m</t>
  </si>
  <si>
    <t>Příprava podkladu - vyčištění plochy střech</t>
  </si>
  <si>
    <t>VRN_VL_001</t>
  </si>
  <si>
    <t>Doprava vodorovná, svislá, provozní vlivy, zařízení staveniště</t>
  </si>
  <si>
    <t>711_VL_001</t>
  </si>
  <si>
    <t>D+M parotěsné zábrany ze samolepícího asf. pásu včetně penetrace</t>
  </si>
  <si>
    <t>178,5</t>
  </si>
  <si>
    <t>26,61*0,75</t>
  </si>
  <si>
    <t>26,61*1,6</t>
  </si>
  <si>
    <t>712_VL_001</t>
  </si>
  <si>
    <t>EPDM fólie</t>
  </si>
  <si>
    <t>26,61*0,5*2</t>
  </si>
  <si>
    <t>712_VL_002</t>
  </si>
  <si>
    <t>Doplňkový materiál, lišty, kotvy, geotextílie, kačírek</t>
  </si>
  <si>
    <t>Odkaz na mn. položky pořadí 5 : 205,11000</t>
  </si>
  <si>
    <t>712_VL_003</t>
  </si>
  <si>
    <t>Montáž systému EPDM</t>
  </si>
  <si>
    <t>713_VL_001</t>
  </si>
  <si>
    <t>D+M deskového EPS 100S tl. 2x100mm a spádového EPS</t>
  </si>
  <si>
    <t>8,29+0,19+0,22+3,47+3,47+42,04+8,29</t>
  </si>
  <si>
    <t>713_VL_002</t>
  </si>
  <si>
    <t>D+M systémového lepení</t>
  </si>
  <si>
    <t>713_VL_003</t>
  </si>
  <si>
    <t>D+M deskového EPS na vnitřní stranu atiky tl. 100mm</t>
  </si>
  <si>
    <t>26,61*1,9*0,1</t>
  </si>
  <si>
    <t>721_VL_001</t>
  </si>
  <si>
    <t>D+M nerezových střešních vtoků DN 125 mm se svěrným kruhem</t>
  </si>
  <si>
    <t>721_VL_002</t>
  </si>
  <si>
    <t>D+M hranatého chrliče 100x100 mm</t>
  </si>
  <si>
    <t>763_VL_001</t>
  </si>
  <si>
    <t>D+M OSB desky tl. 18 mm na korunu a bok atiky</t>
  </si>
  <si>
    <t>764_VL_001</t>
  </si>
  <si>
    <t>Vrchní oplechování atiky rš 717 mm z poplast. Plechu</t>
  </si>
  <si>
    <t>764_VL_002</t>
  </si>
  <si>
    <t>Kotvící lišta na zeď rš 180 mm z poplast. Plechu vč. Tmelení</t>
  </si>
  <si>
    <t>M21_VL_001</t>
  </si>
  <si>
    <t>D+M kabelové průchodky DN 75 mm</t>
  </si>
  <si>
    <t>M21_VL_002</t>
  </si>
  <si>
    <t>D+M kabelové průchodky DN 125 mm</t>
  </si>
  <si>
    <t>953981104R00</t>
  </si>
  <si>
    <t>Chemické kotvy do betonu, do cihelného zdiva do betonu, hloubky 125 mm, M 16, ampule pro chemickou kotvu</t>
  </si>
  <si>
    <t>--- ZV04 : 4</t>
  </si>
  <si>
    <t>--- ZV03 : 2*2</t>
  </si>
  <si>
    <t>767995101R00</t>
  </si>
  <si>
    <t>Výroba a montáž atypických kovovových doplňků staveb hmotnosti do 5 kg</t>
  </si>
  <si>
    <t>--- ZV01 : 0,08*0,14*80*10</t>
  </si>
  <si>
    <t>0,12*0,15*80*10</t>
  </si>
  <si>
    <t>--- ZV02 : 0,095*0,22*80*2</t>
  </si>
  <si>
    <t>--- ZV03 : 0,15*0,22*80*2</t>
  </si>
  <si>
    <t>--- ZV04 : 0,2*0,19*80</t>
  </si>
  <si>
    <t>--- ZV08 : 0,27*0,14*80</t>
  </si>
  <si>
    <t>0,15*0,14*80</t>
  </si>
  <si>
    <t>--- SO02 : 0,102*8,15*2</t>
  </si>
  <si>
    <t>767995102R00</t>
  </si>
  <si>
    <t>Výroba a montáž atypických kovovových doplňků staveb hmotnosti přes 5 do 10 kg</t>
  </si>
  <si>
    <t>--- ZV07 : 0,4*0,355*80*2</t>
  </si>
  <si>
    <t>767995103R00</t>
  </si>
  <si>
    <t>Výroba a montáž atypických kovovových doplňků staveb hmotnosti přes 10 do 20 kg</t>
  </si>
  <si>
    <t>--- SO01 : 1,405*8,15</t>
  </si>
  <si>
    <t>767995104R00</t>
  </si>
  <si>
    <t>Výroba a montáž atypických kovovových doplňků staveb hmotnosti přes 20 do 50 kg</t>
  </si>
  <si>
    <t>--- NO09 : 1,915*14,5*4</t>
  </si>
  <si>
    <t>--- NO08 : 2,138*22,8</t>
  </si>
  <si>
    <t>767995105R00</t>
  </si>
  <si>
    <t>Výroba a montáž atypických kovovových doplňků staveb hmotnosti přes 50 do 100 kg</t>
  </si>
  <si>
    <t>RTS 21/ II</t>
  </si>
  <si>
    <t>--- NO05 : 3,527*22,8</t>
  </si>
  <si>
    <t>--- NO06 : 3,604*22,8</t>
  </si>
  <si>
    <t>--- NO07 : 2,213*22,8</t>
  </si>
  <si>
    <t>767_VL_001</t>
  </si>
  <si>
    <t>D+M pochozí vrstvy venkovního schodiště</t>
  </si>
  <si>
    <t>• slzičkový ocelový plech zinkový</t>
  </si>
  <si>
    <t>• instalace konstrukce, kotevní materiál</t>
  </si>
  <si>
    <t>13386435R</t>
  </si>
  <si>
    <t>Tyč ocelová válcovaná za tepla průřez: UPE; značka: S235JR (1.0038); h = 140 mm; b = 65 mm; s = 5,0 mm; t = 9,0 mm; plocha průřezu = 18,40 cm2</t>
  </si>
  <si>
    <t>Hmotnost - 14,5 kg/m</t>
  </si>
  <si>
    <t>Plocha povrchu - 0,5197 m2/m</t>
  </si>
  <si>
    <t>--- NO09 : 1,915*14,5*0,001*4</t>
  </si>
  <si>
    <t>13485315R</t>
  </si>
  <si>
    <t>tyč ocelová profilová válcovaná za tepla S235 (11375); průřez UPE; výška 200 mm</t>
  </si>
  <si>
    <t>Hmotnost - 22,8 kg/m</t>
  </si>
  <si>
    <t>Plocha povrchu - 0,69684 m2/m</t>
  </si>
  <si>
    <t>--- NO05 : 3,527*22,8*0,001</t>
  </si>
  <si>
    <t>--- NO06 : 3,604*22,8*0,001</t>
  </si>
  <si>
    <t>--- NO07 : 2,213*22,8*0,001</t>
  </si>
  <si>
    <t>--- NO08 : 2,138*22,8*0,001</t>
  </si>
  <si>
    <t>13611228R</t>
  </si>
  <si>
    <t>plech ocelový válcovaný za tepla S235 (11375); povrch hladký; tl.  10,00 mm</t>
  </si>
  <si>
    <t>--- ZV01 : 0,08*0,14*80*0,001*10</t>
  </si>
  <si>
    <t>0,12*0,15*80*0,001*10</t>
  </si>
  <si>
    <t>--- ZV02 : 0,095*0,22*80*0,001*2</t>
  </si>
  <si>
    <t>--- ZV03 : 0,15*0,22*80*0,001*2</t>
  </si>
  <si>
    <t>--- ZV04 : 0,2*0,19*80*0,001</t>
  </si>
  <si>
    <t>--- ZV07 : 0,4*0,355*80*0,001*2</t>
  </si>
  <si>
    <t>--- ZV08 : 0,27*0,14*80*0,001</t>
  </si>
  <si>
    <t>0,15*0,14*80*0,001</t>
  </si>
  <si>
    <t>145_VL_002</t>
  </si>
  <si>
    <t>Profil čtvercový uzavř.svařovaný  S235  70x70x4 mm</t>
  </si>
  <si>
    <t>Hmotnost - 8,15 kg/m</t>
  </si>
  <si>
    <t>Plocha povrchu - 0,27 m2/m</t>
  </si>
  <si>
    <t>--- SO01 : 1,405*8,15*0,001</t>
  </si>
  <si>
    <t>--- SO02 : 0,102*8,15*0,001*2</t>
  </si>
  <si>
    <t>Odkaz na mn. položky pořadí 14 : 14,15505</t>
  </si>
  <si>
    <t>--- ZV01 : ((0,08*0,14*2)+(0,08*0,01*2)+(0,14*0,01*2))*10</t>
  </si>
  <si>
    <t>((0,12*0,15*2)+(0,12*0,01*2)+(0,15*0,01*2))*10</t>
  </si>
  <si>
    <t>--- ZV02 : ((0,095*0,22*2)+(0,095*0,01*2)+(0,22*0,01*2))*2</t>
  </si>
  <si>
    <t>--- ZV03 : ((0,15*0,22*2)+(0,15*0,01*2)+(0,22*0,01*2))*2</t>
  </si>
  <si>
    <t>--- ZV04 : (0,2*0,19*2)+(0,2*0,01*2)+(0,19*0,01*2)</t>
  </si>
  <si>
    <t>--- ZV07 : ((0,4*0,355*2)+(0,4*0,01*2)+(0,355*0,01*2))*2</t>
  </si>
  <si>
    <t>--- ZV08 : (0,27*0,14*2)+(0,27*0,01*2)+(0,14*0,01*2)</t>
  </si>
  <si>
    <t>(0,15*0,14*2)+(0,15*0,01*2)+(0,14*0,01*2)</t>
  </si>
  <si>
    <t>--- SO01 : 1,405*0,27</t>
  </si>
  <si>
    <t>--- SO02 : 0,102*0,27*2</t>
  </si>
  <si>
    <t>--- NO09 : 1,915*0,5197*4</t>
  </si>
  <si>
    <t>--- NO05 : 3,527*0,69684</t>
  </si>
  <si>
    <t>--- NO06 : 3,604*0,69684</t>
  </si>
  <si>
    <t>--- NO07 : 2,213*0,69684</t>
  </si>
  <si>
    <t>--- NO08 : 2,138*0,69684</t>
  </si>
  <si>
    <t>783_VL_001</t>
  </si>
  <si>
    <t>Žárové zinkování ocelových konstrukcí do 50 kg</t>
  </si>
  <si>
    <t>Odkaz na mn. položky pořadí 2 : 41,39060</t>
  </si>
  <si>
    <t>Odkaz na mn. položky pořadí 3 : 22,72000</t>
  </si>
  <si>
    <t>Odkaz na mn. položky pořadí 4 : 11,45075</t>
  </si>
  <si>
    <t>Odkaz na mn. položky pořadí 5 : 159,81640</t>
  </si>
  <si>
    <t>783_VL_003</t>
  </si>
  <si>
    <t>Žárové zinkování ocelových konstrukcí do 100 kg</t>
  </si>
  <si>
    <t>Odkaz na mn. položky pořadí 6 : 213,04320</t>
  </si>
  <si>
    <t>787_VL_002</t>
  </si>
  <si>
    <t>D+M Skleněného zábradlí venkovního schodiště</t>
  </si>
  <si>
    <t>• nerezové sloupky s držáky pro uchycení skla vč. těsnění, nerezové madlo vč. koncovek a všech spojek., průměr profilu nerezi 42,4 mm, kovení zábradlí zboku, kartáčovaný povrch</t>
  </si>
  <si>
    <t>--- SR01 : 0,554*22,6*2</t>
  </si>
  <si>
    <t>--- NR01 : 1,88*11,9*14</t>
  </si>
  <si>
    <t>--- NR02 : 2,08*11,9*4</t>
  </si>
  <si>
    <t>--- NR03 : 7,823*11,9*2</t>
  </si>
  <si>
    <t>--- SR02 : 2,604*22,6*10</t>
  </si>
  <si>
    <t>2,105*7,873</t>
  </si>
  <si>
    <t>145_VL_001</t>
  </si>
  <si>
    <t>Profil čtvercový uzavř.svařovaný  S235  100x100x4 mm</t>
  </si>
  <si>
    <t>Hmotnost - 11,9 kg/m</t>
  </si>
  <si>
    <t>Plocha povrchu - 0,39 m2/m</t>
  </si>
  <si>
    <t>--- NR01 : 1,88*11,9*0,001*14</t>
  </si>
  <si>
    <t>--- NR02 : 2,08*11,9*0,001*4</t>
  </si>
  <si>
    <t>--- NR03 : 7,823*11,9*0,001*2</t>
  </si>
  <si>
    <t>Profil čtvercový uzavř.svařovaný  S235  100x100x8 mm</t>
  </si>
  <si>
    <t>Hmotnost - 22,6 kg/m</t>
  </si>
  <si>
    <t>Plocha povrchu - 0,379 m2/m</t>
  </si>
  <si>
    <t>--- SR01 : 0,554*22,6*0,001*2</t>
  </si>
  <si>
    <t>--- SR02 : 2,604*22,6*0,001*10</t>
  </si>
  <si>
    <t>Odkaz na mn. položky pořadí 9 : 29,90063</t>
  </si>
  <si>
    <t>--- NR01 : 1,88*0,39*14</t>
  </si>
  <si>
    <t>--- NR02 : 2,08*0,39*4</t>
  </si>
  <si>
    <t>--- NR03 : 7,823*0,39*2</t>
  </si>
  <si>
    <t>--- SR01 : 0,554*0,379*2</t>
  </si>
  <si>
    <t>--- SR02 : 2,604*0,379*10</t>
  </si>
  <si>
    <t>Odkaz na mn. položky pořadí 1 : 25,04080</t>
  </si>
  <si>
    <t>Odkaz na mn. položky pořadí 2 : 412,21600</t>
  </si>
  <si>
    <t>Odkaz na mn. položky pořadí 3 : 774,69140</t>
  </si>
  <si>
    <t>D+M Nerezové zábradlí s bočním kotvením</t>
  </si>
  <si>
    <t xml:space="preserve">m     </t>
  </si>
  <si>
    <t>19,431</t>
  </si>
  <si>
    <t>Odkaz na mn. položky pořadí 2 : 6,65100</t>
  </si>
  <si>
    <t>--- Dovezená zemina - zásypy mezi zp. plochy : (22,17)*0,3</t>
  </si>
  <si>
    <t>Odkaz na mn. položky pořadí 1 : 6,65100</t>
  </si>
  <si>
    <t>180402111R00</t>
  </si>
  <si>
    <t>Založení trávníku parkový trávník, výsevem, v rovině nebo na svahu do 1:5</t>
  </si>
  <si>
    <t>na půdě předem připravené s pokosením, naložením, odvozem odpadu do 20 km a se složením,</t>
  </si>
  <si>
    <t>Odkaz na mn. položky pořadí 6 : 22,17000</t>
  </si>
  <si>
    <t>181201102R00</t>
  </si>
  <si>
    <t>Úprava pláně v násypech v hornině 1 až 4, se zhutněním</t>
  </si>
  <si>
    <t>vyrovnání výškových rozdílů, plochy vodorovné a plochy do sklonu 1 : 5,</t>
  </si>
  <si>
    <t>22,17</t>
  </si>
  <si>
    <t>183403153R00</t>
  </si>
  <si>
    <t>Obdělávání půdy hrabáním, v rovině nebo na svahu 1:5</t>
  </si>
  <si>
    <t>185803111R00</t>
  </si>
  <si>
    <t>Ošetření trávníku v rovině nebo na svahu do 1:5</t>
  </si>
  <si>
    <t>bez ohledu na způsob založení, tj. pokosení se shrabáním, naložením shrabků na dopravní prostředek s odvezením do 20 km a se složením,</t>
  </si>
  <si>
    <t>Odkaz na mn. položky pořadí 4 : 22,17000</t>
  </si>
  <si>
    <t>00572400R</t>
  </si>
  <si>
    <t>směs travní parková, pro běžnou zátěž</t>
  </si>
  <si>
    <t>Odkaz na mn. položky pořadí 4 : 22,17008*0,0625</t>
  </si>
  <si>
    <t>Odkaz na mn. položky pořadí 11 : 6,88000*0,15</t>
  </si>
  <si>
    <t>--- Zpevněné plochy : (269,57+15,87)*0,25</t>
  </si>
  <si>
    <t>--- Kačírek : 6,88</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</si>
  <si>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</si>
  <si>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</si>
  <si>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</si>
  <si>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 Zpevněné plochy : 269,57+15,87</t>
  </si>
  <si>
    <t>Odkaz na mn. položky pořadí 11 : 6,88000</t>
  </si>
  <si>
    <t>639561121R00</t>
  </si>
  <si>
    <t>Obrubník pro okapový chodník výšky 250 mm, šedý</t>
  </si>
  <si>
    <t>se zřízením lože z betonu prostého tl. 5 až 10 cm. Včetně dodávky obrubníku.</t>
  </si>
  <si>
    <t>24,734</t>
  </si>
  <si>
    <t>917862111RU2</t>
  </si>
  <si>
    <t>Osazení silničního nebo chodníkového betonového obrubníku včetně dodávky betonovéího obrubníku  stojatého, rozměru 1000/150/250 mm, s boční opěrou z betonu prostého, do lože z betonu prostého C 12/15</t>
  </si>
  <si>
    <t>31,301</t>
  </si>
  <si>
    <t>Včetně naložení na dopravní prostředek a složení na skládku, bez poplatku za skládku.</t>
  </si>
  <si>
    <t>Odkaz na mn. položky pořadí 20 : 52,55550</t>
  </si>
  <si>
    <t>Odkaz na mn. položky pořadí 17 : 52,55550*2</t>
  </si>
  <si>
    <t>Odkaz na mn. položky pořadí 21 : 52,55550</t>
  </si>
  <si>
    <t>--- Likvidace nevyužité zámkové dlažby : (481,27-247,69)*0,225</t>
  </si>
  <si>
    <t>Odkaz na mn. položky pořadí 17 : 52,55550</t>
  </si>
  <si>
    <t>342263410R00</t>
  </si>
  <si>
    <t>Úpravy, doplňkové práce a příplatky pro sádrokartonové a sádrovláknité příčky doplňkové práce osazení revizních dvířek plochy do 0,25 m2</t>
  </si>
  <si>
    <t>Včetně vytvoření otvoru a osazení rámu s dvířky a prošroubování.</t>
  </si>
  <si>
    <t>28349012R.1</t>
  </si>
  <si>
    <t>Dvířka revizní plná nehořlavá, rozměr 150x300 mm</t>
  </si>
  <si>
    <t>28349012R.3</t>
  </si>
  <si>
    <t>Dvířka revizní plná nehořlavá, rozměr 200x300 mm</t>
  </si>
  <si>
    <t>28349016R.2</t>
  </si>
  <si>
    <t>Dvířka revizní plná nehořlavá, rozměr 400x600 mm</t>
  </si>
  <si>
    <t>713571113R00</t>
  </si>
  <si>
    <t>Požárně ochranná manžeta EI 90, D 75 mm</t>
  </si>
  <si>
    <t>Montáž manžety ke stěně nebo stropu pomocí rozpěrné hmoždinky se šroubem. Cena obsahuje i dodávku manžety a spojovacích prostředků.</t>
  </si>
  <si>
    <t>713571115R00</t>
  </si>
  <si>
    <t>Požárně ochranná manžeta EI 90, D 110 mm</t>
  </si>
  <si>
    <t>713571116R00</t>
  </si>
  <si>
    <t>Požárně ochranná manžeta EI 90, D 125 mm</t>
  </si>
  <si>
    <t>713571111RU1.1</t>
  </si>
  <si>
    <t>Protipožární systém k utěsnění prostupu vodov. potrubí, protipožární laminát v příslušných vrstvách, EI 90</t>
  </si>
  <si>
    <t>Protipožární laminát na bázi grafitu, použití jako samostatná páska na plastová potrubí. Min. EI 90. Šíře pásky 2,5 mm.</t>
  </si>
  <si>
    <t>713571115R00.x2</t>
  </si>
  <si>
    <t>Požárně ochranná manžeta, EI 90, D 32-51 mm</t>
  </si>
  <si>
    <t>Mezery kolem plastového potrubí vyplněny protipožární maltou CFS-M RG.</t>
  </si>
  <si>
    <t>892571111R00</t>
  </si>
  <si>
    <t>Zkoušky těsnosti kanalizačního potrubí zkouška těsnosti kanalizačního potrubí vodou  do DN 200 mm</t>
  </si>
  <si>
    <t>vodou nebo vzduchem,</t>
  </si>
  <si>
    <t>Odkaz na mn. položky pořadí 11 : 67,00000</t>
  </si>
  <si>
    <t>Odkaz na mn. položky pořadí 12 : 62,00000</t>
  </si>
  <si>
    <t>Odkaz na mn. položky pořadí 13 : 26,00000</t>
  </si>
  <si>
    <t>Odkaz na mn. položky pořadí 14 : 7,00000</t>
  </si>
  <si>
    <t>Odkaz na mn. položky pořadí 15 : 23,50000</t>
  </si>
  <si>
    <t>Odkaz na mn. položky pořadí 16 : 17,00000</t>
  </si>
  <si>
    <t>Odkaz na mn. položky pořadí 17 : 55,00000</t>
  </si>
  <si>
    <t>Odkaz na mn. položky pořadí 18 : 13,00000</t>
  </si>
  <si>
    <t>Odkaz na mn. položky pořadí 19 : 21,00000</t>
  </si>
  <si>
    <t>Odkaz na mn. položky pořadí 20 : 21,00000</t>
  </si>
  <si>
    <t>Odkaz na mn. položky pořadí 21 : 18,00000</t>
  </si>
  <si>
    <t>Odkaz na mn. položky pořadí 22 : 20,00000</t>
  </si>
  <si>
    <t>Odkaz na mn. položky pořadí 23 : 35,00000</t>
  </si>
  <si>
    <t>Odkaz na mn. položky pořadí 27 : 34,00000</t>
  </si>
  <si>
    <t>Odkaz na mn. položky pořadí 28 : 8,00000</t>
  </si>
  <si>
    <t>721176101R00</t>
  </si>
  <si>
    <t>Potrubí HT připojovací vnější průměr D 32 mm, tloušťka stěny 1,8 mm, DN 30</t>
  </si>
  <si>
    <t>včetně tvarovek, objímek. Bez zednických výpomocí.</t>
  </si>
  <si>
    <t>Potrubí včetně tvarovek. Bez zednických výpomocí.</t>
  </si>
  <si>
    <t>61+(6)</t>
  </si>
  <si>
    <t>721176102R00</t>
  </si>
  <si>
    <t>Potrubí HT připojovací vnější průměr D 40 mm, tloušťka stěny 1,8 mm, DN 40</t>
  </si>
  <si>
    <t>35+9+1+11+(6)</t>
  </si>
  <si>
    <t>721176103R00</t>
  </si>
  <si>
    <t>Potrubí HT připojovací vnější průměr D 50 mm, tloušťka stěny 1,8 mm, DN 50</t>
  </si>
  <si>
    <t>23+(3)</t>
  </si>
  <si>
    <t>721176104R00</t>
  </si>
  <si>
    <t>Potrubí HT připojovací vnější průměr D 75 mm, tloušťka stěny 1,9 mm, DN 70</t>
  </si>
  <si>
    <t>6,0+(1,0)</t>
  </si>
  <si>
    <t>721176105R00</t>
  </si>
  <si>
    <t>Potrubí HT připojovací vnější průměr D 110 mm, tloušťka stěny 2,7 mm, DN 100</t>
  </si>
  <si>
    <t>21,0+(2,5)</t>
  </si>
  <si>
    <t>721176114R00</t>
  </si>
  <si>
    <t>Potrubí HT odpadní svislé vnější průměr D 75 mm, tloušťka stěny 1,9 mm, DN 70</t>
  </si>
  <si>
    <t>15,5 + (1,5)</t>
  </si>
  <si>
    <t>721176115R00</t>
  </si>
  <si>
    <t>Potrubí HT odpadní svislé vnější průměr D 110 mm, tloušťka stěny 2,7 mm, DN 100</t>
  </si>
  <si>
    <t>Potrubí včetně tvarovek, objímek a vložek pro tlumení hluku. Bez zednických výpomocí.</t>
  </si>
  <si>
    <t>Včetně zřízení a demontáže pomocného lešení.</t>
  </si>
  <si>
    <t>50 + (5)</t>
  </si>
  <si>
    <t>721176116R00</t>
  </si>
  <si>
    <t>Potrubí HT odpadní svislé vnější průměr D 125 mm, tloušťka stěny 3,1 mm, DN 125</t>
  </si>
  <si>
    <t>10 + (3)</t>
  </si>
  <si>
    <t>721176134R00.1.3</t>
  </si>
  <si>
    <t>Potrubí svodné (ležaté) zavěšené vnější průměr D 75 mm, tloušťka stěny 1,9 mm, DN 70</t>
  </si>
  <si>
    <t>19+(2)</t>
  </si>
  <si>
    <t>721176135R00</t>
  </si>
  <si>
    <t>Potrubí svodné (ležaté) zavěšené vnější průměr D 110 mm, tloušťka stěny 2,7 mm, DN 100</t>
  </si>
  <si>
    <t>16,0+2,5+(2,5)</t>
  </si>
  <si>
    <t>721176136R00</t>
  </si>
  <si>
    <t>Potrubí svodné (ležaté) zavěšené vnější průměr D 125 mm, tloušťka stěny 3,1 mm, DN 125</t>
  </si>
  <si>
    <t>16+(2,0)</t>
  </si>
  <si>
    <t>721176145R00</t>
  </si>
  <si>
    <t>Potrubí HT dešťové (svislé) vnější průměr D 110 mm, tloušťka stěny 2,7 mm, DN 100</t>
  </si>
  <si>
    <t>18 + (2)</t>
  </si>
  <si>
    <t>721176146R00</t>
  </si>
  <si>
    <t>Potrubí HT dešťové (svislé) vnější průměr D 125 mm, tloušťka stěny 3,1 mm, DN 125</t>
  </si>
  <si>
    <t>30 + (5)</t>
  </si>
  <si>
    <t>721273200RT3</t>
  </si>
  <si>
    <t>Ventilační hlavice D 110 mm, souprava z PP, Hlavice ventilační pro vnitřní kanalizaci</t>
  </si>
  <si>
    <t>722181215RZ2</t>
  </si>
  <si>
    <t>Izolace vodovodního potrubí návleková z trubic z pěnového polyetylenu, tloušťka stěny 25 mm, d 110 mm</t>
  </si>
  <si>
    <t>V položce je kalkulována dodávka izolační trubice, spon a lepicí pásky.</t>
  </si>
  <si>
    <t>722181215RZ4</t>
  </si>
  <si>
    <t>Izolace vodovodního potrubí návleková z trubic z pěnového polyetylenu, tloušťka stěny 25 mm, d 134 mm</t>
  </si>
  <si>
    <t>721176134R00.1</t>
  </si>
  <si>
    <t>Potrubí HT svodné (ležaté) zavěšené D 32 x 1,8 mm</t>
  </si>
  <si>
    <t>12+20+(2)</t>
  </si>
  <si>
    <t>721176134R00.1.2</t>
  </si>
  <si>
    <t>Potrubí HT svodné (ležaté) zavěšené D 50 x 1,8 mm</t>
  </si>
  <si>
    <t>6+(2)</t>
  </si>
  <si>
    <t>28615442.AR</t>
  </si>
  <si>
    <t>kus čisticí DN 70,0 mm; PP</t>
  </si>
  <si>
    <t>28615443.AR</t>
  </si>
  <si>
    <t>kus čisticí DN 100,0 mm; PP</t>
  </si>
  <si>
    <t>28615444.AR</t>
  </si>
  <si>
    <t>kus čisticí DN 125,0 mm; PP</t>
  </si>
  <si>
    <t>631547218R.2</t>
  </si>
  <si>
    <t>Pouzdro potrubní izolační nenasákavé, odolná proti UV záření tl. 13 mm</t>
  </si>
  <si>
    <t>Teplotní rozsah odolnosti izolace: od -40 °C do +110 °C</t>
  </si>
  <si>
    <t>Tepelná vodivost 3 při 0 °C: 0,033 W/mK</t>
  </si>
  <si>
    <t>EN 12086</t>
  </si>
  <si>
    <t>Černá barva izolace</t>
  </si>
  <si>
    <t>722151112R00</t>
  </si>
  <si>
    <t>Potrubí z trubek nerezových spojované lisováním D 15 mm, s 1,0 mm</t>
  </si>
  <si>
    <t>včetně tvarovek, bez zednických výpomocí,</t>
  </si>
  <si>
    <t>Včetně pomocného lešení o výšce podlahy do 1900 mm a pro zatížení do 1,5 kPa.</t>
  </si>
  <si>
    <t>SV : 120+(14,0)</t>
  </si>
  <si>
    <t>TV : 110,0+(11,0)</t>
  </si>
  <si>
    <t>Cirkulace : 50+(5)</t>
  </si>
  <si>
    <t>722151113R00</t>
  </si>
  <si>
    <t>Potrubí z trubek nerezových spojované lisováním D 18 mm, s 1,0 mm</t>
  </si>
  <si>
    <t>SV : 25+(3,0)</t>
  </si>
  <si>
    <t>TV : 32,0+(3,5)</t>
  </si>
  <si>
    <t>Cirkulace : 18,0+(2,0)</t>
  </si>
  <si>
    <t>722151114R00</t>
  </si>
  <si>
    <t>Potrubí z trubek nerezových spojované lisováním D 22 mm, s 1,2 mm</t>
  </si>
  <si>
    <t>SV : 51+(5,0)</t>
  </si>
  <si>
    <t>TV : 17,5+(3,5)</t>
  </si>
  <si>
    <t>722151115R00</t>
  </si>
  <si>
    <t>Potrubí z trubek nerezových spojované lisováním D 28 mm, s 1,2 mm</t>
  </si>
  <si>
    <t>SV : 5,0+(1,0)</t>
  </si>
  <si>
    <t>TV : 4,5+(1,0)</t>
  </si>
  <si>
    <t>722151116R00</t>
  </si>
  <si>
    <t>Potrubí z trubek nerezových spojované lisováním D 35 mm, s 1,5 mm</t>
  </si>
  <si>
    <t>SV : 18,0+(2,0)</t>
  </si>
  <si>
    <t>TV : 18,0+(2,0)</t>
  </si>
  <si>
    <t>722181213RT5</t>
  </si>
  <si>
    <t>Izolace vodovodního potrubí návleková z trubic z pěnového polyetylenu, tloušťka stěny 13 mm, d 15 mm</t>
  </si>
  <si>
    <t>SV : 120+(14)</t>
  </si>
  <si>
    <t>722181213RT6</t>
  </si>
  <si>
    <t>Izolace vodovodního potrubí návleková z trubic z pěnového polyetylenu, tloušťka stěny 13 mm, d 18 mm</t>
  </si>
  <si>
    <t>722181213RT7</t>
  </si>
  <si>
    <t>Izolace vodovodního potrubí návleková z trubic z pěnového polyetylenu, tloušťka stěny 13 mm, d 22 mm</t>
  </si>
  <si>
    <t>722181213RT9</t>
  </si>
  <si>
    <t>Izolace vodovodního potrubí návleková z trubic z pěnového polyetylenu, tloušťka stěny 13 mm, d 28 mm</t>
  </si>
  <si>
    <t>722181213RU2</t>
  </si>
  <si>
    <t>Izolace vodovodního potrubí návleková z trubic z pěnového polyetylenu, tloušťka stěny 13 mm, d 35 mm</t>
  </si>
  <si>
    <t>722182014R00</t>
  </si>
  <si>
    <t>Montáž tepelné izolace potrubí lepicí páska, sponky, přes DN 25 do DN 40</t>
  </si>
  <si>
    <t>Odkaz na mn. položky pořadí 38 : 134,00000</t>
  </si>
  <si>
    <t>Odkaz na mn. položky pořadí 39 : 28,00000</t>
  </si>
  <si>
    <t>Odkaz na mn. položky pořadí 40 : 56,00000</t>
  </si>
  <si>
    <t>Odkaz na mn. položky pořadí 41 : 6,00000</t>
  </si>
  <si>
    <t>Odkaz na mn. položky pořadí 42 : 20,00000</t>
  </si>
  <si>
    <t>Odkaz na mn. položky pořadí 63 : 176,00000</t>
  </si>
  <si>
    <t>Odkaz na mn. položky pořadí 64 : 55,50000</t>
  </si>
  <si>
    <t>Odkaz na mn. položky pořadí 68 : 21,00000</t>
  </si>
  <si>
    <t>Odkaz na mn. položky pořadí 69 : 6,00000</t>
  </si>
  <si>
    <t>Odkaz na mn. položky pořadí 70 : 20,00000</t>
  </si>
  <si>
    <t>Odkaz na mn. položky pořadí 71 : 3,00000</t>
  </si>
  <si>
    <t>722235862R00</t>
  </si>
  <si>
    <t>Kompenzátor vodovodní pryžový, litinový, šroubení-šroubení, DN 25, PN 16, včetně dodávky materiálu</t>
  </si>
  <si>
    <t>722280106R00</t>
  </si>
  <si>
    <t>Tlakové zkoušky vodovodního potrubí do DN 32</t>
  </si>
  <si>
    <t>Včetně dodávky vody, uzavření a zabezpečení konců potrubí.</t>
  </si>
  <si>
    <t>Odkaz na mn. položky pořadí 33 : 310,00000</t>
  </si>
  <si>
    <t>Odkaz na mn. položky pořadí 34 : 83,50000</t>
  </si>
  <si>
    <t>Odkaz na mn. položky pořadí 35 : 77,00000</t>
  </si>
  <si>
    <t>Odkaz na mn. položky pořadí 36 : 11,50000</t>
  </si>
  <si>
    <t>Odkaz na mn. položky pořadí 37 : 40,00000</t>
  </si>
  <si>
    <t>723150367R00</t>
  </si>
  <si>
    <t>Potrubí ocel. černé svařované - chráničky D 57 mm, s 2,9 mm</t>
  </si>
  <si>
    <t>723150372R00</t>
  </si>
  <si>
    <t>Potrubí ocel. černé svařované - chráničky D 133 mm, s 4,5 mm</t>
  </si>
  <si>
    <t>725814101R00</t>
  </si>
  <si>
    <t>Ventil  rohový, mosazný, s filtrem, bez matky, DN 15 x DN 10, včetně dodávky materiálu</t>
  </si>
  <si>
    <t>725814106R00</t>
  </si>
  <si>
    <t>Ventil  rohový, mosazný, s filtrem, bez matky, DN 15 x DN 15, včetně dodávky materiálu</t>
  </si>
  <si>
    <t>725814122R00</t>
  </si>
  <si>
    <t>Ventil  pračkový, mosazný, se zpětnou klapkou, DN 15 x DN 20, včetně dodávky materiálu</t>
  </si>
  <si>
    <t>725814123R00</t>
  </si>
  <si>
    <t>Ventil  pračkový, mosazný, bez zpětné klapky, DN 15 x DN 20, včetně dodávky materiálu</t>
  </si>
  <si>
    <t>5511356977R.2</t>
  </si>
  <si>
    <t>Převlečená matice 1/2''</t>
  </si>
  <si>
    <t>5511356977R.3</t>
  </si>
  <si>
    <t>Převlečená matice 3/4''</t>
  </si>
  <si>
    <t>722235313R00.1</t>
  </si>
  <si>
    <t>Kohout kulový nerez. ocel 1.4401, 1dílný, DN 15, lisovací spoj</t>
  </si>
  <si>
    <t>722235314R00.1</t>
  </si>
  <si>
    <t>kulový nerez. ocel 1.4401, 1dílný, DN 20, lisovací spoj</t>
  </si>
  <si>
    <t>722235641R00.1</t>
  </si>
  <si>
    <t>Klapka vod.zpětná vodorovná, nerez, DN 15, lisovací spoj</t>
  </si>
  <si>
    <t>722235861R00.1</t>
  </si>
  <si>
    <t>Kompenzátor vod.pryžový, nerez, DN 15, lisovací spoj</t>
  </si>
  <si>
    <t>722235861R00.2</t>
  </si>
  <si>
    <t>vod.pryžový, nerez, DN 20, lisovací spoj</t>
  </si>
  <si>
    <t>722235863R00.1</t>
  </si>
  <si>
    <t>vod.pryžový, nerez, DN 32, lisovací spoj</t>
  </si>
  <si>
    <t>722236521R00.1</t>
  </si>
  <si>
    <t>vod. nerez,nerez čistící sítko, DN15, lisovací spoj</t>
  </si>
  <si>
    <t>72255102022R.1</t>
  </si>
  <si>
    <t>Multifunkční termostatický cirkulační ventil DN 15, bronz, teplotní vyvážení pro rozsah 40 - 60°C</t>
  </si>
  <si>
    <t>283771009R</t>
  </si>
  <si>
    <t>pouzdro potrubní tvarovatelné; pěnový polyetylén; vnitřní průměr 15,0 mm; tl. izolace 25,0 mm; provozní teplota  -65 až 90 °C; tepelná vodivost (10°C) 0,0380 W/mK</t>
  </si>
  <si>
    <t>POL3_7</t>
  </si>
  <si>
    <t>TV : 110+(11)</t>
  </si>
  <si>
    <t>283771022R</t>
  </si>
  <si>
    <t>pouzdro potrubní tvarovatelné; pěnový polyetylén; vnitřní průměr 18,0 mm; tl. izolace 25,0 mm; provozní teplota  -65 až 90 °C; tepelná vodivost (10°C) 0,0380 W/mK</t>
  </si>
  <si>
    <t>28377135R</t>
  </si>
  <si>
    <t>páska spojovací PVC; samolepicí; jednostranně; tl. 0,19 mm; š = 38,0 mm; l = 20 m</t>
  </si>
  <si>
    <t>286134608R.1</t>
  </si>
  <si>
    <t>Potrubí plast. - chránička D 32/2,9</t>
  </si>
  <si>
    <t>5511356977R.1</t>
  </si>
  <si>
    <t>Kohout kulový vypouštěcí 1.4408 1/2" nerez, lisovací spoj, ukončení zátkou</t>
  </si>
  <si>
    <t>631433101R</t>
  </si>
  <si>
    <t>pouzdro potrubní minerální vlákno; povrchová úprava Al fólie; vnitřní průměr 22,0 mm; tl. izolace 25,0 mm; provozní teplota  do 200 °C; tepelná vodivost (10°C) 0,0330 W/mK; tepelná vodivost (40°C) 0,037 W/mK; tepelná vodivost (50°C) 0,039 W/mK</t>
  </si>
  <si>
    <t>631433202R</t>
  </si>
  <si>
    <t>pouzdro potrubní minerální vlákno; povrchová úprava Al fólie; vnitřní průměr 28,0 mm; tl. izolace 30,0 mm; provozní teplota  do 200 °C; tepelná vodivost (10°C) 0,0330 W/mK; tepelná vodivost (40°C) 0,037 W/mK; tepelná vodivost (50°C) 0,039 W/mK</t>
  </si>
  <si>
    <t>631433303R</t>
  </si>
  <si>
    <t>pouzdro potrubní minerální vlákno; povrchová úprava Al fólie; vnitřní průměr 35,0 mm; tl. izolace 40,0 mm; provozní teplota  do 200 °C; tepelná vodivost (10°C) 0,0330 W/mK; tepelná vodivost (40°C) 0,037 W/mK; tepelná vodivost (50°C) 0,039 W/mK</t>
  </si>
  <si>
    <t>631547218R.1</t>
  </si>
  <si>
    <t>Pouzdro potrubní izolační nenasákavé, odolná proti UV záření 22/32 mm</t>
  </si>
  <si>
    <t>721223423RT2</t>
  </si>
  <si>
    <t>Vpusť podlahová se zápachovou uzávěrkou průměr 50, 75 110 mm, se svislým odtokem, zápachový uzávěr funkční i pří vyschnutí, 123x123mm/115x115mm, včetně dodávky materiálu</t>
  </si>
  <si>
    <t>725823111RT1</t>
  </si>
  <si>
    <t>Baterie umyvadlové a dřezové umyvadlová, stojánková, ruční ovládání bez otvírání odpadu, standardní, včetně dodávky materiálu</t>
  </si>
  <si>
    <t>725823633R00</t>
  </si>
  <si>
    <t>Baterie umyvadlové a dřezové umyvadlová, stojánková, automatická pro teplou a studenou vodu s možností regulace teploty, standardní, včetně dodávky materiálu</t>
  </si>
  <si>
    <t>725823813R00</t>
  </si>
  <si>
    <t>Baterie umyvadlové a dřezové umyvadlová, stojánková, termostatická, standardní, včetně dodávky materiálu</t>
  </si>
  <si>
    <t>725825815RT1</t>
  </si>
  <si>
    <t>Baterie umyvadlové a dřezové dřezová, nástěnná, termostatická, standardní, včetně dodávky materiálu</t>
  </si>
  <si>
    <t>725849205R00</t>
  </si>
  <si>
    <t>Montáž baterie sprchové podomítkové</t>
  </si>
  <si>
    <t>725860202R00</t>
  </si>
  <si>
    <t>Zápachová uzávěrka (sifon) pro zařizovací předměty D 40, 50 mm x 6/4"; pro dřezy; PP; příslušenství stavitelný kulový kloub, včetně dodávky materiálu</t>
  </si>
  <si>
    <t>Odkaz na mn. položky pořadí 107 : 6,00000</t>
  </si>
  <si>
    <t>Odkaz na mn. položky pořadí 108 : 1,00000</t>
  </si>
  <si>
    <t>Odkaz na mn. položky pořadí 109 : 2,00000</t>
  </si>
  <si>
    <t>725860212RT1</t>
  </si>
  <si>
    <t>Zápachová uzávěrka (sifon) pro zařizovací předměty D 40, 50 mm; pro umyvadla; podomítková; PP; příslušenství vyjímatelná vložka, včetně dodávky materiálu</t>
  </si>
  <si>
    <t>Odkaz na mn. položky pořadí 90 : 7,00000</t>
  </si>
  <si>
    <t>725860213R00</t>
  </si>
  <si>
    <t>Zápachová uzávěrka (sifon) pro zařizovací předměty D 32, 40 mm x 5/4"; pro umyvadla; PP; příslušenství krycí růžice odtoku, zpětný uzávěr, včetně dodávky materiálu</t>
  </si>
  <si>
    <t>Odkaz na mn. položky pořadí 86 : 1,00000</t>
  </si>
  <si>
    <t>Odkaz na mn. položky pořadí 87 : 1,00000</t>
  </si>
  <si>
    <t>Odkaz na mn. položky pořadí 88 : 5,00000</t>
  </si>
  <si>
    <t>Odkaz na mn. položky pořadí 89 : 1,00000</t>
  </si>
  <si>
    <t>Hodnota z bývalého odkazu. : 0</t>
  </si>
  <si>
    <t>55144101R_R001</t>
  </si>
  <si>
    <t>Baterie sprchová termost., chrom. provedení, průtok 17 l/s, bezp. pojistka 40°C, rozteč 150 mm, ker. ventil 180°</t>
  </si>
  <si>
    <t>55145352R.1</t>
  </si>
  <si>
    <t>Sprchový set, sprchová souprava s ruční sprchou a hadící, hlavice</t>
  </si>
  <si>
    <t>Ozn. ZP 15</t>
  </si>
  <si>
    <t>55145352R.2</t>
  </si>
  <si>
    <t>Sprchový set, sprchová souprava s ruční sprchou a hadící, sprchová tyč, hlavice</t>
  </si>
  <si>
    <t>Ozn. ZP 16</t>
  </si>
  <si>
    <t>721213215R00_R001</t>
  </si>
  <si>
    <t>Sprchový žlab Alcaplast 65 cm plast šedá mat zebra, viz Kniha prvků</t>
  </si>
  <si>
    <t>725014131RT1.1</t>
  </si>
  <si>
    <t>Klozet závěsný 360x540x330, včetně sedátka v bílé barvě</t>
  </si>
  <si>
    <t>Ozn. ZP 27</t>
  </si>
  <si>
    <t>725017122R00.1</t>
  </si>
  <si>
    <t>Umyvadlo 440x370x135 mm</t>
  </si>
  <si>
    <t>Ozn. ZP 21</t>
  </si>
  <si>
    <t>725017122R00.2</t>
  </si>
  <si>
    <t>480x344x135 mm</t>
  </si>
  <si>
    <t>Ozn. ZP 22</t>
  </si>
  <si>
    <t>725017124R00.3</t>
  </si>
  <si>
    <t>Umyvadlo 550x440x135 mm</t>
  </si>
  <si>
    <t>Ozn. ZP 23</t>
  </si>
  <si>
    <t>725017124R00.4</t>
  </si>
  <si>
    <t>Umyvadlo 450x450x140 mm</t>
  </si>
  <si>
    <t>725017153R00.1</t>
  </si>
  <si>
    <t>Umyvadlo invalidní  590x455x203</t>
  </si>
  <si>
    <t>Ozn. ZP 25</t>
  </si>
  <si>
    <t>725019103R00.1</t>
  </si>
  <si>
    <t>Výlevka závěsná s plastovou mřížkou</t>
  </si>
  <si>
    <t>Ozn. ZP 26</t>
  </si>
  <si>
    <t>725291132R00.1</t>
  </si>
  <si>
    <t>Madlo svislé 600 mm</t>
  </si>
  <si>
    <t>Ozn. ZP 05</t>
  </si>
  <si>
    <t>725291132R00.2</t>
  </si>
  <si>
    <t>Madlo vodorovné 600 mm</t>
  </si>
  <si>
    <t>Ozn. ZP 06</t>
  </si>
  <si>
    <t>725291132R00.3</t>
  </si>
  <si>
    <t>Madlo vodorovné ke dveřím 700 mm</t>
  </si>
  <si>
    <t>Ozn. ZP 07</t>
  </si>
  <si>
    <t>725291132R00.4</t>
  </si>
  <si>
    <t>Madlo vodorovné ke dveřím 1000 mm</t>
  </si>
  <si>
    <t>Ozn. ZP 08</t>
  </si>
  <si>
    <t>725291146R00.1</t>
  </si>
  <si>
    <t>Madlo sklopné 76x688x256</t>
  </si>
  <si>
    <t>Ozn. ZP 04</t>
  </si>
  <si>
    <t>725291175R00.1</t>
  </si>
  <si>
    <t>Sprchové sedátko 356x422x110</t>
  </si>
  <si>
    <t>Ozn. ZP 14</t>
  </si>
  <si>
    <t>725825114RT1_R001</t>
  </si>
  <si>
    <t>Baterie nástěnná ruční pro výlevku s prodlouženým ramínkem, rozteč 150 mm, délka výtokového ramínka 240 mm, otočné rameno</t>
  </si>
  <si>
    <t>725845111RT1.1</t>
  </si>
  <si>
    <t>Montáž sprchového panelu s dezinfekcí, standardní</t>
  </si>
  <si>
    <t>Odkaz na mn. položky pořadí 112 : 1,00000</t>
  </si>
  <si>
    <t>725860184RT.1</t>
  </si>
  <si>
    <t>Sifon pro klimatizační zařízení DN 32, PP, hydraulická kapacita: 0,15l/s, přip. rozměr 20-32 mm, podomítkový,</t>
  </si>
  <si>
    <t>551070190R</t>
  </si>
  <si>
    <t>oddálené splachování pneumatické, ruční; vzdálenost od WC mísy do 3 m; materiál plast; 6 l; barva bílá; příslušenství vypouštěcí ventil, tlačítko ovládání, ovládací mechanizmus, hadička propojení, fixační set</t>
  </si>
  <si>
    <t>55145011R</t>
  </si>
  <si>
    <t>baterie dřezová nástěnná; výtok spodní; rozteč 130 až 170 mm; ovládání pákové; povrch chrom; ramínko kulaté ústí, otočné; 200 mm</t>
  </si>
  <si>
    <t>55149061R.1</t>
  </si>
  <si>
    <t>Zrcadlo 600x900 mm</t>
  </si>
  <si>
    <t>Ozn. ZP 29</t>
  </si>
  <si>
    <t>55149061R.2</t>
  </si>
  <si>
    <t>Zrcadlo 700x1000 mm</t>
  </si>
  <si>
    <t>Ozn. ZP 30</t>
  </si>
  <si>
    <t>551616894R.1</t>
  </si>
  <si>
    <t>Sprchový žlab</t>
  </si>
  <si>
    <t>Ozn. ZP18</t>
  </si>
  <si>
    <t>55167399.AR.1</t>
  </si>
  <si>
    <t>Sedátko klozetové WC, duroplast, bilá, viz Kniha prvků</t>
  </si>
  <si>
    <t>55230700R.1</t>
  </si>
  <si>
    <t>Dřez 380x440x220 mm</t>
  </si>
  <si>
    <t>Ozn. ZP01</t>
  </si>
  <si>
    <t>55231350R.1</t>
  </si>
  <si>
    <t>Dřez 600x400x450</t>
  </si>
  <si>
    <t>Ozn. ZP02</t>
  </si>
  <si>
    <t>55231350R.2</t>
  </si>
  <si>
    <t>Dřez 890x480x220</t>
  </si>
  <si>
    <t>Ozn. ZP 03</t>
  </si>
  <si>
    <t>55428009R.1</t>
  </si>
  <si>
    <t>Sprchový kout 1307x1496x2010</t>
  </si>
  <si>
    <t>Ozn. ZP 17</t>
  </si>
  <si>
    <t>69742413R.1</t>
  </si>
  <si>
    <t>Čistící předložka bot</t>
  </si>
  <si>
    <t>725.Z7R</t>
  </si>
  <si>
    <t>Sprchový panel s dezinfekcí</t>
  </si>
  <si>
    <t>OZN z-7</t>
  </si>
  <si>
    <t/>
  </si>
  <si>
    <t xml:space="preserve"> - sprchový panel s dezinfekcí bez splach. mísy v kompakt.nástěn.</t>
  </si>
  <si>
    <t xml:space="preserve">   provedení, zajišťující dobrý systém hygieny sprchování s asistencí</t>
  </si>
  <si>
    <t xml:space="preserve">  tlaku a teploty vody, panel sprchy vybavena volitelným</t>
  </si>
  <si>
    <t xml:space="preserve">   čistícím / desinfekčním zařízením s průtokoměrem směšujícím</t>
  </si>
  <si>
    <t xml:space="preserve"> - ve výšce v=1,01 m osadit na přívodu studené a teplé vody</t>
  </si>
  <si>
    <t>726211315R00</t>
  </si>
  <si>
    <t>Umyvadlo pro nástěnnou armaturu pod omítku, pro instalaci suchým procesem do lehkých sádrokartonových příček nebo k instalaci před masivní stěnu, bez nástěnky pro připojení armatur, stavební výška 112 - 130 cm, včetně dodávky materiálu</t>
  </si>
  <si>
    <t>Včetně dodávky a připevnění montážního prvku vč. napojení na kanalizační popř. vodovodní potrubí.</t>
  </si>
  <si>
    <t>Ozn. ZP 09.</t>
  </si>
  <si>
    <t>726211321R00</t>
  </si>
  <si>
    <t>Klozet zavěšené, s nádržkou, pro instalaci suchým procesem do lehkých sádrokartonových příček nebo k instalaci před masivní stěnu, bez soupravy na tlumení hluku, bez ovladacího tlačitka, ovládání zepředu, stavební výška 112 cm, včetně dodávky materiálu</t>
  </si>
  <si>
    <t>Ozn. ZP 12.</t>
  </si>
  <si>
    <t>726211331R00</t>
  </si>
  <si>
    <t>Klozet zavěšené, pro tělesně postižené, s nádržkou, pro instalaci suchým procesem do lehkých sádrokartonových příček nebo k instalaci před masivní stěnu, bez soupravy na tlumení hluku, bez ovladacího tlačitka, ovládání zepředu, stavební výška 112 cm, včetně dodávky materiálu</t>
  </si>
  <si>
    <t>Ozn. ZP 11.</t>
  </si>
  <si>
    <t>726211367R00</t>
  </si>
  <si>
    <t>Výlevka pro nástěnnou armaturu, pro instalaci suchým procesem do lehkých sádrokartonových příček nebo k instalaci před masivní stěnu, včetně 2 nástěnek DN 15, stavební výška 130 cm, včetně dodávky materiálu</t>
  </si>
  <si>
    <t>Ozn. ZP 10.</t>
  </si>
  <si>
    <t>726_R_001</t>
  </si>
  <si>
    <t>Výdřeva instalační předstěny pro ukotvení madla pro invalidy</t>
  </si>
  <si>
    <t>551070165R</t>
  </si>
  <si>
    <t>tlačítko ovládací antivandalové; nerez ocel; ovládací síla do 20,0 N; dvoučinné mechanické splachování ; 247x165x10 mm</t>
  </si>
  <si>
    <t>Ozn. ZP 20.</t>
  </si>
  <si>
    <t>998726121R00</t>
  </si>
  <si>
    <t>Přesun hmot pro předstěnové systémy v objektech výšky do 6 m</t>
  </si>
  <si>
    <t>JKSO:</t>
  </si>
  <si>
    <t>801.11</t>
  </si>
  <si>
    <t>budovy nemocnic a nemocnic s poliklinikou</t>
  </si>
  <si>
    <t>JKSO</t>
  </si>
  <si>
    <t xml:space="preserve"> m3</t>
  </si>
  <si>
    <t>svislá nosná konstrukce montovaná z prostorových buněk</t>
  </si>
  <si>
    <t>JKSOChar</t>
  </si>
  <si>
    <t>JKSOAkce</t>
  </si>
  <si>
    <t>Součinitel difúzního odporu vodní páry µ: &gt;7 000 kg/m</t>
  </si>
  <si>
    <t>120001101R00</t>
  </si>
  <si>
    <t>Ztížené vykopávky v horninách jakékoliv třídy</t>
  </si>
  <si>
    <t>příplatek k cenám vykopávek za ztížení vykopávky v blízkosti podzemního vedení nebo výbušnin v horninách jakékoliv třídy,</t>
  </si>
  <si>
    <t>Napojení na stávající šachty : 3*1</t>
  </si>
  <si>
    <t>Křížení s plynovodem a stávající dešťovou kanalizací při provádění kanalizační splaškové přípojky : 1+1</t>
  </si>
  <si>
    <t>132301210R00</t>
  </si>
  <si>
    <t xml:space="preserve">Hloubení rýh šířky přes 60 do 200 cm do 50 m3, v hornině 4, hloubení strojně </t>
  </si>
  <si>
    <t>Výměra z podélných profilů vnitřní kanalizace : 0,8*(13,5+0,8+0,5+1+4+1+1+10,5+1+1,5+5,5+3+16+2)</t>
  </si>
  <si>
    <t>Kanalizační přípojka : 0,8*10,5</t>
  </si>
  <si>
    <t>Dešťová přípojka + odvedení potrubí drenáže do stáv. šachty : 0,8+(3+3,5)</t>
  </si>
  <si>
    <t>Drenážní potrubí : 0,6*0,75*54,5</t>
  </si>
  <si>
    <t>Odkaz na mn. položky pořadí 2 : 89,26500</t>
  </si>
  <si>
    <t>Napojení na stávající šachty : 8*2+3*2</t>
  </si>
  <si>
    <t>Odkaz na mn. položky pořadí 4 : 22,00000</t>
  </si>
  <si>
    <t>Odkaz na mn. položky pořadí 12 : 45,18400</t>
  </si>
  <si>
    <t>Odkaz na mn. položky pořadí 14 : 9,16000</t>
  </si>
  <si>
    <t>Odkaz na mn. položky pořadí 15 : 5,60000</t>
  </si>
  <si>
    <t>162201102R00</t>
  </si>
  <si>
    <t>Vodorovné přemístění výkopku z horniny 1 až 4, na vzdálenost přes 20  do 50 m</t>
  </si>
  <si>
    <t>Odkaz na mn. položky pořadí 6 : 59,94400</t>
  </si>
  <si>
    <t>Odkaz na mn. položky pořadí 7 : 59,94400</t>
  </si>
  <si>
    <t>167101101R00</t>
  </si>
  <si>
    <t>Nakládání, skládání, překládání neulehlého výkopku nakládání výkopku  do 100 m3, z horniny 1 až 4</t>
  </si>
  <si>
    <t>Odkaz na mn. položky pořadí 8 : 59,94400</t>
  </si>
  <si>
    <t>171201101R00</t>
  </si>
  <si>
    <t>Uložení sypaniny do násypů nezhutněných</t>
  </si>
  <si>
    <t>Uložení sypaniny do násypů nebo na skládku s rozprostřením sypaniny ve vrstvách a s hrubým urovnáním.</t>
  </si>
  <si>
    <t>Odkaz na mn. položky pořadí 9 : 59,94400</t>
  </si>
  <si>
    <t>včetně strojního přemístění materiálu pro zásyp ze vzdálenosti do 10 m od okraje zásypu</t>
  </si>
  <si>
    <t>Odkaz na mn. položky pořadí 12 : 45,18400*-1</t>
  </si>
  <si>
    <t>Odkaz na mn. položky pořadí 14 : 9,16000*-1</t>
  </si>
  <si>
    <t>Odkaz na mn. položky pořadí 15 : 5,60000*-1</t>
  </si>
  <si>
    <t>Odkaz na mn. položky pořadí 39 : 20,50000*0,328</t>
  </si>
  <si>
    <t>Odkaz na mn. položky pořadí 40 : 11,00000*0,34</t>
  </si>
  <si>
    <t>Odkaz na mn. položky pořadí 41 : 35,00000*0,368</t>
  </si>
  <si>
    <t>Odkaz na mn. položky pořadí 42 : 7,50000*0,4</t>
  </si>
  <si>
    <t>Odkaz na mn. položky pořadí 45 : 2,50000*0,368</t>
  </si>
  <si>
    <t>Odkaz na mn. položky pořadí 46 : 8,00000*0,4</t>
  </si>
  <si>
    <t>Odkaz na mn. položky pořadí 19 : 40,00000*0,368</t>
  </si>
  <si>
    <t>199000005R00</t>
  </si>
  <si>
    <t>Poplatky za skládku zeminy 1- 4, skupina 17 05 04 z Katalogu odpadů</t>
  </si>
  <si>
    <t>Odkaz na mn. položky pořadí 9 : 59,94400*1,8</t>
  </si>
  <si>
    <t xml:space="preserve">Uvaž. obj. hmot. 1,8 t/m3 : </t>
  </si>
  <si>
    <t>Odkaz na mn. položky pořadí 39 : 20,50000*0,08</t>
  </si>
  <si>
    <t>Odkaz na mn. položky pořadí 40 : 11,00000*0,08</t>
  </si>
  <si>
    <t>Odkaz na mn. položky pořadí 41 : 35,00000*0,08</t>
  </si>
  <si>
    <t>Odkaz na mn. položky pořadí 42 : 7,50000*0,08</t>
  </si>
  <si>
    <t>Odkaz na mn. položky pořadí 45 : 2,50000*0,08</t>
  </si>
  <si>
    <t>Odkaz na mn. položky pořadí 46 : 8,00000*0,08</t>
  </si>
  <si>
    <t>Odkaz na mn. položky pořadí 19 : 40,00000*0,06</t>
  </si>
  <si>
    <t>174101101R00.1</t>
  </si>
  <si>
    <t>Zásyp jam, rýh, šachet se zhutněním, štěrkem</t>
  </si>
  <si>
    <t>Pozn.: S odečtením skladby vozovky a zpevněné plochy : 7*0,8</t>
  </si>
  <si>
    <t>58337370R</t>
  </si>
  <si>
    <t>štěrkopísek frakce 0,0 až 63,0 mm; třída C</t>
  </si>
  <si>
    <t>Zásyp pod komunikací = náhrada původní zeminy, uvaž. 2,5 t/m3, s odečtením skladby zpevněných ploch : 5,6*2,5</t>
  </si>
  <si>
    <t>212753216R00</t>
  </si>
  <si>
    <t>Plastové drenážní trubky montáž tuhé plastové drenážní trubky do rýhy, DN 160, bez lože</t>
  </si>
  <si>
    <t>Odkaz na mn. položky pořadí 19 : 40,00000</t>
  </si>
  <si>
    <t>Odkaz na mn. položky pořadí 17 : 40,00000*0,5</t>
  </si>
  <si>
    <t>Drenáž zeminy prostoru nad základy a pod stropem 1.NP : 19,5+10,5+10</t>
  </si>
  <si>
    <t>67352002R</t>
  </si>
  <si>
    <t>geotextilie PET; funkce drenážní, separační, ochranná, filtrační; plošná hmotnost 200 g/m2</t>
  </si>
  <si>
    <t>Odkaz na mn. položky pořadí 18 : 20,00000*1,1</t>
  </si>
  <si>
    <t>831263195R00</t>
  </si>
  <si>
    <t>Montáž potrubí z trub kameninových těsněných pryžovými kroužky příplatky k ceně za zřízení kanalizační přípojky, DN od 100 do 300 mm</t>
  </si>
  <si>
    <t>pro splaškovou kanalizaci v otevřeném výkopu ve sklonu do 20 %,</t>
  </si>
  <si>
    <t>Napojení do stáv. šachet : 3</t>
  </si>
  <si>
    <t>Odkaz na mn. položky pořadí 37 : 22,00000</t>
  </si>
  <si>
    <t>Odkaz na mn. položky pořadí 38 : 15,50000</t>
  </si>
  <si>
    <t>Hodnota z bývalého odkazu. : 1</t>
  </si>
  <si>
    <t>Odkaz na mn. položky pořadí 39 : 20,50000</t>
  </si>
  <si>
    <t>Odkaz na mn. položky pořadí 40 : 11,00000</t>
  </si>
  <si>
    <t>Odkaz na mn. položky pořadí 41 : 35,00000</t>
  </si>
  <si>
    <t>Odkaz na mn. položky pořadí 42 : 7,50000</t>
  </si>
  <si>
    <t>Odkaz na mn. položky pořadí 45 : 2,50000</t>
  </si>
  <si>
    <t>Odkaz na mn. položky pořadí 46 : 8,00000</t>
  </si>
  <si>
    <t>899623171R00</t>
  </si>
  <si>
    <t>Obetonování potrubí nebo zdiva stok betonem prostým třídy C 25/30, Beton čerstvý obyčejný;  C 25/30;  prostředí: X0;  cement: CEM I;  Dmax = 22 mm;  S 3</t>
  </si>
  <si>
    <t>Obetonování proti vztlaku - revizní šachta + přechody mezi odpadním a svodným potrubí : 0,25+17*0,01</t>
  </si>
  <si>
    <t>899721112R00</t>
  </si>
  <si>
    <t>Výstražné fólie výstražná fólie pro vodovod, šířka 30 cm</t>
  </si>
  <si>
    <t>Vedení potrubí vně objektu : 5+3+2</t>
  </si>
  <si>
    <t>970041160R00</t>
  </si>
  <si>
    <t>Jádrové vrtání, kruhové prostupy v prostém betonu jádrové vrtání , do D 160 mm</t>
  </si>
  <si>
    <t>Napojení drenáže do stáv. šachty dešťové kanalizace : 0,15</t>
  </si>
  <si>
    <t>970041200R00</t>
  </si>
  <si>
    <t>Jádrové vrtání, kruhové prostupy v prostém betonu jádrové vrtání , do D 200 mm</t>
  </si>
  <si>
    <t>Napojení na stáv. šachtu splaškové kanalizace : 0,15</t>
  </si>
  <si>
    <t>Napojení na stáv. šachtu dešťové kanalizace : 0,15</t>
  </si>
  <si>
    <t>27311361R</t>
  </si>
  <si>
    <t>kroužek těsnicí pryž; šachtové roury a teleskopu; DN = 315,0 mm</t>
  </si>
  <si>
    <t>28614760.AR.1</t>
  </si>
  <si>
    <t>Adaptér pro těsné připojení potrubí DN 160 PVC na stávající betonovou šachtu, stěnová průchodka</t>
  </si>
  <si>
    <t>28614760.AR.2</t>
  </si>
  <si>
    <t>Adaptér pro těsné připojení potrubí DN 200 PVC na stávající betonovou šachtu, stěnová průchodka</t>
  </si>
  <si>
    <t>28697101.AR</t>
  </si>
  <si>
    <t>dno šachetní pravý,levý přítok; PP; T2; DN = 356,0 mm; l = 578 mm; š = 612 mm; h = 290 mm; DN žlabu 160 mm</t>
  </si>
  <si>
    <t>28697103.AR</t>
  </si>
  <si>
    <t>trubka plastová kanalizační PVC-U; korugovaná; D = 353,0 mm; l = 1250,0 mm</t>
  </si>
  <si>
    <t>286971495R</t>
  </si>
  <si>
    <t>trubka plastová kanalizační PVC-U; hladká, teleskopická; D = 315,0 mm; l = 375,0 mm</t>
  </si>
  <si>
    <t>55243060.AR</t>
  </si>
  <si>
    <t>poklop kanalizační plný, do teleskopu; DN šachty 315 mm; litinový; únosnost 40 000 kg</t>
  </si>
  <si>
    <t>721176212R00</t>
  </si>
  <si>
    <t>Potrubí KG odpadní svislé vnější průměr D 110 mm, tloušťka stěny 3,2 mm, DN 100</t>
  </si>
  <si>
    <t>Splaškové odpadní potrubí : 11*2</t>
  </si>
  <si>
    <t>721176213R00</t>
  </si>
  <si>
    <t>Potrubí KG odpadní svislé vnější průměr D 125 mm, tloušťka stěny 3,2 mm, DN 125</t>
  </si>
  <si>
    <t>(3+2)*2+11*0,5</t>
  </si>
  <si>
    <t>721176222R00</t>
  </si>
  <si>
    <t>Potrubí KG svodné (ležaté) v zemi vnější průměr D 110 mm, tloušťka stěny 3,2 mm, DN 100</t>
  </si>
  <si>
    <t>Splašková kanalizace : 5,5+1,5+7+1,5+1+1,5+1+1,5</t>
  </si>
  <si>
    <t>721176223R00</t>
  </si>
  <si>
    <t>Potrubí KG svodné (ležaté) v zemi vnější průměr D 125 mm, tloušťka stěny 3,2 mm, DN 125</t>
  </si>
  <si>
    <t>Splašková kanalizace : 5,5+5+0,5</t>
  </si>
  <si>
    <t>721176224R00</t>
  </si>
  <si>
    <t>Potrubí KG svodné (ležaté) v zemi vnější průměr D 160 mm, tloušťka stěny 4,0 mm, DN 150</t>
  </si>
  <si>
    <t>Splašková kanalizace : 7,5+13+0,5</t>
  </si>
  <si>
    <t>Dešťová kanalizace : 13,5+0,5</t>
  </si>
  <si>
    <t>721176225R00</t>
  </si>
  <si>
    <t>Potrubí KG svodné (ležaté) v zemi vnější průměr D 200 mm, tloušťka stěny 4,9 mm, DN 200</t>
  </si>
  <si>
    <t>Dešťová kanalizace : 7,5</t>
  </si>
  <si>
    <t>Izolace odpadního potrubí nad zeminou : 11*1,5</t>
  </si>
  <si>
    <t>Izolace odpadního potrubí nad zeminou : 1,5*5</t>
  </si>
  <si>
    <t>721176224R00.1</t>
  </si>
  <si>
    <t>Potrubí PVC svodné (ležaté) v zemi D 160 x 5,5 mm, plnostěnná, hladká, SN 12, vč. odolných tvarovek</t>
  </si>
  <si>
    <t>Potrubí včetně tvarovek. Bez zednických výpomocí. Kruhová tuhost SN 12.</t>
  </si>
  <si>
    <t>Úsek mezi novou drenážní šachtou a napojením na stávající dešťovou šachtu : 2,5</t>
  </si>
  <si>
    <t>721176225R00.1</t>
  </si>
  <si>
    <t>Potrubí PVC svodné (ležaté) v zemi D 200 x 6,9 mm, plnostěnná, hladká, SN 12, vč. odolných tvarovek</t>
  </si>
  <si>
    <t>Potrubí včetně tvarovek. Bez zednických výpomocí.  Kruhová tuhost SN 12.</t>
  </si>
  <si>
    <t>Dešťové potrubí vně půdorysu budovy před napojením do stávající šachty : 2</t>
  </si>
  <si>
    <t>Splaškové potrubí vně půdorysu budovy před napojením do stávající šachty + přesah 1 m přes základovou konstrukci : 5+1</t>
  </si>
  <si>
    <t>28611266.AR</t>
  </si>
  <si>
    <t>trubka plastová kanalizační PVC; hladká, s hrdlem; Sn 8 kN/m2; D = 250,0 mm; s = 7,30 mm; l = 1000,0 mm</t>
  </si>
  <si>
    <t>Chráničky přes základové konstrukce : 15*0,5+0,5</t>
  </si>
  <si>
    <t>979990105R00</t>
  </si>
  <si>
    <t>Poplatek za skládku za uložení, cihelné výrobky,  , skupina 17 01 02 z Katalogu odpadů</t>
  </si>
  <si>
    <t>342264513RT4</t>
  </si>
  <si>
    <t>Revizní protipožární dvířka do SDK podhledů rozměr 300x300 mm, požární odolnost EI 60</t>
  </si>
  <si>
    <t>713411111R00</t>
  </si>
  <si>
    <t>Montáž tepelné izolace potrubí a ohybů pásy nebo rohožemi ovinutými kolem potrubí a staženými ocelovým drátem  jednovrstvá</t>
  </si>
  <si>
    <t>bez povrchové úpravy</t>
  </si>
  <si>
    <t>Odkaz na mn. položky pořadí 5 : 270,00000</t>
  </si>
  <si>
    <t>Odkaz na mn. položky pořadí 6 : 50,00000</t>
  </si>
  <si>
    <t>Odkaz na mn. položky pořadí 7 : 120,00000</t>
  </si>
  <si>
    <t>Odkaz na mn. položky pořadí 4 : 115,00000</t>
  </si>
  <si>
    <t>Odkaz na mn. položky pořadí 3 : 56,40000</t>
  </si>
  <si>
    <t>63151691R</t>
  </si>
  <si>
    <t>rohož, pas izolační lamelový, pro tech. zařízení; minerální vlákno; tl. 30,0 mm; kašírování Al fólie vyztužená mřížkou; obj. hmotnost 65,00 kg/m3; hydrofobizováno</t>
  </si>
  <si>
    <t>Potrubí ze stávající části : 35+16,5+2,0+2,9</t>
  </si>
  <si>
    <t>63151693R</t>
  </si>
  <si>
    <t>rohož, pas izolační lamelový, pro tech. zařízení; minerální vlákno; tl. 50,0 mm; kašírování Al fólie vyztužená mřížkou; obj. hmotnost 65,00 kg/m3; hydrofobizováno</t>
  </si>
  <si>
    <t>63153582R</t>
  </si>
  <si>
    <t>rohož, pas izolační pro tech. zařízení; minerální vlákno; tl. 50,0 mm; kašírování ocelové pletivo; obj. hmotnost 80,00 kg/m3; hydrofobizováno</t>
  </si>
  <si>
    <t>Přístavba : 125</t>
  </si>
  <si>
    <t>Potrubí ze stávající části : 145</t>
  </si>
  <si>
    <t>63153586R</t>
  </si>
  <si>
    <t>rohož, pas izolační pro tech. zařízení; minerální vlákno; tl. 100,0 mm; kašírování ocelové pletivo; obj. hmotnost 80,00 kg/m3; hydrofobizováno</t>
  </si>
  <si>
    <t>63153590R</t>
  </si>
  <si>
    <t>rohož, pas izolační pro tech. zařízení; minerální vlákno; tl. 30,0 mm; kašírování ocelové pletivo; obj. hmotnost 100,00 kg/m3; hydrofobizováno</t>
  </si>
  <si>
    <t>552-1_R_003</t>
  </si>
  <si>
    <t>Izolované Cu potrubí 12/22 mm, vč. izolace, chladivo, komunikační kabeláž</t>
  </si>
  <si>
    <t>9,2+8,2+6,8+2,5</t>
  </si>
  <si>
    <t>552-1_R_005</t>
  </si>
  <si>
    <t>Lišta vkládací pro vedení Cu potrubí + kabeláže, vel. 90/70 mm, plast, celokryt</t>
  </si>
  <si>
    <t>728111114R00</t>
  </si>
  <si>
    <t>Montáž čtyřhranného plechového potrubí  do průřezu 0,13 m2</t>
  </si>
  <si>
    <t>Odkaz na mn. položky pořadí 125 : 24,70000</t>
  </si>
  <si>
    <t>728111115R00</t>
  </si>
  <si>
    <t>Montáž čtyřhranného plechového potrubí  do průřezu 0,22 m2</t>
  </si>
  <si>
    <t>Odkaz na mn. položky pořadí 126 : 13,00000</t>
  </si>
  <si>
    <t>728111116R00</t>
  </si>
  <si>
    <t>Montáž čtyřhranného plechového potrubí  do průřezu 0,28 m2</t>
  </si>
  <si>
    <t>Odkaz na mn. položky pořadí 127 : 29,40000</t>
  </si>
  <si>
    <t>728111117R00</t>
  </si>
  <si>
    <t>Montáž čtyřhranného plechového potrubí  do průřezu 0,40 m2</t>
  </si>
  <si>
    <t>Odkaz na mn. položky pořadí 128 : 42,10000</t>
  </si>
  <si>
    <t>728111122R00</t>
  </si>
  <si>
    <t>Montáž čtyřhranného plechového potrubí  do průřezu 1,14 m2</t>
  </si>
  <si>
    <t>Odkaz na mn. položky pořadí 129 : 20,00000</t>
  </si>
  <si>
    <t>728112111R00</t>
  </si>
  <si>
    <t>Montáž kruhového plechového potrubí do průměru d 100 mm</t>
  </si>
  <si>
    <t>Odkaz na mn. položky pořadí 116 : 3,50000</t>
  </si>
  <si>
    <t>728112112R00</t>
  </si>
  <si>
    <t>Montáž kruhového plechového potrubí do průměru d 200 mm</t>
  </si>
  <si>
    <t>Odkaz na mn. položky pořadí 117 : 2,50000</t>
  </si>
  <si>
    <t>Odkaz na mn. položky pořadí 118 : 38,00000</t>
  </si>
  <si>
    <t>Odkaz na mn. položky pořadí 119 : 65,35000</t>
  </si>
  <si>
    <t>728112113R00</t>
  </si>
  <si>
    <t>Montáž kruhového plechového potrubí do průměru d 300 mm</t>
  </si>
  <si>
    <t>Odkaz na mn. položky pořadí 120 : 30,00000</t>
  </si>
  <si>
    <t>728112114R00</t>
  </si>
  <si>
    <t>Montáž kruhového plechového potrubí do průměru d 400 mm</t>
  </si>
  <si>
    <t>Odkaz na mn. položky pořadí 121 : 20,50000</t>
  </si>
  <si>
    <t>Odkaz na mn. položky pořadí 122 : 2,20000</t>
  </si>
  <si>
    <t>728211114R00</t>
  </si>
  <si>
    <t xml:space="preserve">Montáž tvarovky pro čtyřhranné plechové potrubí do průřezu 0,13 m2, - oblouku </t>
  </si>
  <si>
    <t>Odkaz na mn. položky pořadí 171 : 3,00000</t>
  </si>
  <si>
    <t>Odkaz na mn. položky pořadí 187 : 1,00000</t>
  </si>
  <si>
    <t>728211115R00</t>
  </si>
  <si>
    <t xml:space="preserve">Montáž tvarovky pro čtyřhranné plechové potrubí do průřezu 0,22 m2, - oblouku </t>
  </si>
  <si>
    <t>Odkaz na mn. položky pořadí 172 : 1,00000</t>
  </si>
  <si>
    <t>728211116R00</t>
  </si>
  <si>
    <t xml:space="preserve">Montáž tvarovky pro čtyřhranné plechové potrubí do průřezu 0,28 m2, - oblouku </t>
  </si>
  <si>
    <t>Odkaz na mn. položky pořadí 173 : 6,00000</t>
  </si>
  <si>
    <t>Odkaz na mn. položky pořadí 174 : 2,00000</t>
  </si>
  <si>
    <t>Odkaz na mn. položky pořadí 175 : 1,00000</t>
  </si>
  <si>
    <t>728211117R00</t>
  </si>
  <si>
    <t xml:space="preserve">Montáž tvarovky pro čtyřhranné plechové potrubí do průřezu 0,40 m2, - oblouku </t>
  </si>
  <si>
    <t>Odkaz na mn. položky pořadí 176 : 11,00000</t>
  </si>
  <si>
    <t>Odkaz na mn. položky pořadí 184 : 1,00000</t>
  </si>
  <si>
    <t>728211122R00</t>
  </si>
  <si>
    <t xml:space="preserve">Montáž tvarovky pro čtyřhranné plechové potrubí do průřezu 1,14 m2, - oblouku </t>
  </si>
  <si>
    <t>Odkaz na mn. položky pořadí 177 : 1,00000</t>
  </si>
  <si>
    <t>Odkaz na mn. položky pořadí 178 : 1,00000</t>
  </si>
  <si>
    <t>Odkaz na mn. položky pořadí 179 : 2,00000</t>
  </si>
  <si>
    <t>Odkaz na mn. položky pořadí 180 : 4,00000</t>
  </si>
  <si>
    <t>Odkaz na mn. položky pořadí 181 : 2,00000</t>
  </si>
  <si>
    <t>Odkaz na mn. položky pořadí 182 : 1,00000</t>
  </si>
  <si>
    <t>Odkaz na mn. položky pořadí 183 : 2,00000</t>
  </si>
  <si>
    <t>Odkaz na mn. položky pořadí 185 : 1,00000</t>
  </si>
  <si>
    <t>Odkaz na mn. položky pořadí 186 : 1,00000</t>
  </si>
  <si>
    <t>728211214R00</t>
  </si>
  <si>
    <t>Montáž tvarovky pro čtyřhranné plechové potrubí do průřezu 0,13 m2, - osového nebo pravoúhlého přechodu</t>
  </si>
  <si>
    <t>Odkaz na mn. položky pořadí 160 : 4,00000</t>
  </si>
  <si>
    <t>Odkaz na mn. položky pořadí 164 : 1,00000</t>
  </si>
  <si>
    <t>Odkaz na mn. položky pořadí 166 : 1,00000</t>
  </si>
  <si>
    <t>728211215R00</t>
  </si>
  <si>
    <t>Montáž tvarovky pro čtyřhranné plechové potrubí do průřezu 0,22 m2, - osového nebo pravoúhlého přechodu</t>
  </si>
  <si>
    <t>Odkaz na mn. položky pořadí 161 : 1,00000</t>
  </si>
  <si>
    <t>Odkaz na mn. položky pořadí 162 : 2,00000</t>
  </si>
  <si>
    <t>728211216R00</t>
  </si>
  <si>
    <t>Montáž tvarovky pro čtyřhranné plechové potrubí do průřezu 0,28 m2, - osového nebo pravoúhlého přechodu</t>
  </si>
  <si>
    <t>Odkaz na mn. položky pořadí 163 : 3,00000</t>
  </si>
  <si>
    <t>728211217R00</t>
  </si>
  <si>
    <t>Montáž tvarovky pro čtyřhranné plechové potrubí do průřezu 0,40 m2, - osového nebo pravoúhlého přechodu</t>
  </si>
  <si>
    <t>Odkaz na mn. položky pořadí 169 : 1,00000</t>
  </si>
  <si>
    <t>728211222R00</t>
  </si>
  <si>
    <t>Montáž tvarovky pro čtyřhranné plechové potrubí do průřezu 1,14 m2, - osového nebo pravoúhlého přechodu</t>
  </si>
  <si>
    <t>Odkaz na mn. položky pořadí 170 : 2,00000</t>
  </si>
  <si>
    <t>Odkaz na mn. položky pořadí 165 : 1,00000</t>
  </si>
  <si>
    <t>Odkaz na mn. položky pořadí 167 : 1,00000</t>
  </si>
  <si>
    <t>Odkaz na mn. položky pořadí 168 : 1,00000</t>
  </si>
  <si>
    <t>728211315R00</t>
  </si>
  <si>
    <t>Montáž tvarovky pro čtyřhranné plechové potrubí do průřezu 0,22 m2, - jednostranné nebo oboustranné odbočky nebo kalhotového kusu</t>
  </si>
  <si>
    <t>Odkaz na mn. položky pořadí 155 : 3,00000</t>
  </si>
  <si>
    <t>728211316R00</t>
  </si>
  <si>
    <t>Montáž tvarovky pro čtyřhranné plechové potrubí do průřezu 0,28 m2, - jednostranné nebo oboustranné odbočky nebo kalhotového kusu</t>
  </si>
  <si>
    <t>Odkaz na mn. položky pořadí 154 : 1,00000</t>
  </si>
  <si>
    <t>728211317R00</t>
  </si>
  <si>
    <t>Montáž tvarovky pro čtyřhranné plechové potrubí do průřezu 0,40 m2, - jednostranné nebo oboustranné odbočky nebo kalhotového kusu</t>
  </si>
  <si>
    <t>Odkaz na mn. položky pořadí 156 : 1,00000</t>
  </si>
  <si>
    <t>Odkaz na mn. položky pořadí 157 : 1,00000</t>
  </si>
  <si>
    <t>728211322R00</t>
  </si>
  <si>
    <t>Montáž tvarovky pro čtyřhranné plechové potrubí do průřezu 1,14 m2, - jednostranné nebo oboustranné odbočky nebo kalhotového kusu</t>
  </si>
  <si>
    <t>Odkaz na mn. položky pořadí 159 : 1,00000</t>
  </si>
  <si>
    <t>Odkaz na mn. položky pořadí 158 : 1,00000</t>
  </si>
  <si>
    <t>728211414R00</t>
  </si>
  <si>
    <t>Montáž tvarovky pro čtyřhranné plechové potrubí do průřezu 0,13 m2, - škrticí nebo zpětné klapky</t>
  </si>
  <si>
    <t>Odkaz na mn. položky pořadí 92 : 1,00000</t>
  </si>
  <si>
    <t>728211416R00</t>
  </si>
  <si>
    <t>Montáž tvarovky pro čtyřhranné plechové potrubí do průřezu 0,28 m2, - škrticí nebo zpětné klapky</t>
  </si>
  <si>
    <t>Odkaz na mn. položky pořadí 93 : 2,00000</t>
  </si>
  <si>
    <t>Odkaz na mn. položky pořadí 91 : 1,00000</t>
  </si>
  <si>
    <t>728211422R00</t>
  </si>
  <si>
    <t>Montáž tvarovky pro čtyřhranné plechové potrubí do průřezu 1,14 m2, - škrticí nebo zpětné klapky</t>
  </si>
  <si>
    <t>Odkaz na mn. položky pořadí 88 : 2,00000</t>
  </si>
  <si>
    <t>728212111R00</t>
  </si>
  <si>
    <t>Montáž tvarovky pro kruhové plechové potrubí do průměru d 100 mm, - oblouku</t>
  </si>
  <si>
    <t>Odkaz na mn. položky pořadí 130 : 4,00000</t>
  </si>
  <si>
    <t>Odkaz na mn. položky pořadí 137 : 2,00000</t>
  </si>
  <si>
    <t>728212112R00</t>
  </si>
  <si>
    <t>Montáž tvarovky pro kruhové plechové potrubí do průměru d 200 mm, - oblouku</t>
  </si>
  <si>
    <t>Odkaz na mn. položky pořadí 131 : 2,00000</t>
  </si>
  <si>
    <t>Odkaz na mn. položky pořadí 132 : 13,00000</t>
  </si>
  <si>
    <t>Odkaz na mn. položky pořadí 133 : 25,00000</t>
  </si>
  <si>
    <t>Odkaz na mn. položky pořadí 138 : 4,00000</t>
  </si>
  <si>
    <t>Odkaz na mn. položky pořadí 191 : 1,00000</t>
  </si>
  <si>
    <t>Odkaz na mn. položky pořadí 196 : 20,00000</t>
  </si>
  <si>
    <t>Odkaz na mn. položky pořadí 198 : 1,00000</t>
  </si>
  <si>
    <t>728212113R00</t>
  </si>
  <si>
    <t>Montáž tvarovky pro kruhové plechové potrubí do průměru d 300 mm, - oblouku</t>
  </si>
  <si>
    <t>Odkaz na mn. položky pořadí 193 : 8,00000</t>
  </si>
  <si>
    <t>Odkaz na mn. položky pořadí 195 : 1,00000</t>
  </si>
  <si>
    <t>Odkaz na mn. položky pořadí 134 : 25,00000</t>
  </si>
  <si>
    <t>Odkaz na mn. položky pořadí 139 : 4,00000</t>
  </si>
  <si>
    <t>728212114R00</t>
  </si>
  <si>
    <t>Montáž tvarovky pro kruhové plechové potrubí do průměru d 400 mm, - oblouku</t>
  </si>
  <si>
    <t>Odkaz na mn. položky pořadí 135 : 9,00000</t>
  </si>
  <si>
    <t>Odkaz na mn. položky pořadí 136 : 1,00000</t>
  </si>
  <si>
    <t>Odkaz na mn. položky pořadí 192 : 14,00000</t>
  </si>
  <si>
    <t>Odkaz na mn. položky pořadí 194 : 1,00000</t>
  </si>
  <si>
    <t>728212212R00</t>
  </si>
  <si>
    <t>Montáž tvarovky pro kruhové plechové potrubí do průměru d 200 mm, - osového nebo pravoúhlého přechodu</t>
  </si>
  <si>
    <t>Odkaz na mn. položky pořadí 197 : 2,00000</t>
  </si>
  <si>
    <t>728212213R00</t>
  </si>
  <si>
    <t>Montáž tvarovky pro kruhové plechové potrubí do průměru d 300 mm, - osového nebo pravoúhlého přechodu</t>
  </si>
  <si>
    <t>728212214R00</t>
  </si>
  <si>
    <t>Montáž tvarovky pro kruhové plechové potrubí do průměru d 400 mm, - osového nebo pravoúhlého přechodu</t>
  </si>
  <si>
    <t>728212312R00</t>
  </si>
  <si>
    <t>Montáž tvarovky pro kruhové plechové potrubí do průměru d 200 mm, - jednostranné nebo oboustranné odbočky nebo kalhotového kusu</t>
  </si>
  <si>
    <t>Odkaz na mn. položky pořadí 140 : 2,00000</t>
  </si>
  <si>
    <t>Odkaz na mn. položky pořadí 141 : 5,00000</t>
  </si>
  <si>
    <t>Odkaz na mn. položky pořadí 142 : 1,00000</t>
  </si>
  <si>
    <t>Odkaz na mn. položky pořadí 144 : 1,00000</t>
  </si>
  <si>
    <t>Odkaz na mn. položky pořadí 151 : 8,00000</t>
  </si>
  <si>
    <t>Odkaz na mn. položky pořadí 152 : 1,00000</t>
  </si>
  <si>
    <t>Odkaz na mn. položky pořadí 143 : 3,00000</t>
  </si>
  <si>
    <t>728212313R00</t>
  </si>
  <si>
    <t>Montáž tvarovky pro kruhové plechové potrubí do průměru d 300 mm, - jednostranné nebo oboustranné odbočky nebo kalhotového kusu</t>
  </si>
  <si>
    <t>Odkaz na mn. položky pořadí 145 : 1,00000</t>
  </si>
  <si>
    <t>Odkaz na mn. položky pořadí 146 : 3,00000</t>
  </si>
  <si>
    <t>Odkaz na mn. položky pořadí 147 : 4,00000</t>
  </si>
  <si>
    <t>Odkaz na mn. položky pořadí 150 : 1,00000</t>
  </si>
  <si>
    <t>728212314R00</t>
  </si>
  <si>
    <t>Montáž tvarovky pro kruhové plechové potrubí do průměru d 400 mm, - jednostranné nebo oboustranné odbočky nebo kalhotového kusu</t>
  </si>
  <si>
    <t>Odkaz na mn. položky pořadí 148 : 7,00000</t>
  </si>
  <si>
    <t>Odkaz na mn. položky pořadí 149 : 1,00000</t>
  </si>
  <si>
    <t>Odkaz na mn. položky pořadí 153 : 1,00000</t>
  </si>
  <si>
    <t>728212411R00</t>
  </si>
  <si>
    <t>Montáž tvarovky pro kruhové plechové potrubí do průměru d 100 mm, - škrticí nebo zpětné klapky</t>
  </si>
  <si>
    <t>Odkaz na mn. položky pořadí 200 : 2,00000</t>
  </si>
  <si>
    <t>728212412R00</t>
  </si>
  <si>
    <t>Montáž tvarovky pro kruhové plechové potrubí do průměru d 200 mm, - škrticí nebo zpětné klapky</t>
  </si>
  <si>
    <t>Odkaz na mn. položky pořadí 94 : 1,00000</t>
  </si>
  <si>
    <t>Odkaz na mn. položky pořadí 95 : 1,00000</t>
  </si>
  <si>
    <t>Odkaz na mn. položky pořadí 96 : 3,00000</t>
  </si>
  <si>
    <t>Odkaz na mn. položky pořadí 97 : 14,00000</t>
  </si>
  <si>
    <t>Odkaz na mn. položky pořadí 199 : 10,00000</t>
  </si>
  <si>
    <t>Odkaz na mn. položky pořadí 90 : 5,00000</t>
  </si>
  <si>
    <t>728212413R00</t>
  </si>
  <si>
    <t>Montáž tvarovky pro kruhové plechové potrubí do průměru d 300 mm, - škrticí nebo zpětné klapky</t>
  </si>
  <si>
    <t>Odkaz na mn. položky pořadí 98 : 15,00000</t>
  </si>
  <si>
    <t>728212712R00</t>
  </si>
  <si>
    <t>Montáž tvarovky pro kruhové plechové potrubí do průměru d 200 mm, - protidešťové střišky nebo výfukové hlavice do kruhového plechového potrubí</t>
  </si>
  <si>
    <t>Odkaz na mn. položky pořadí 103 : 3,00000</t>
  </si>
  <si>
    <t>728312113R00</t>
  </si>
  <si>
    <t xml:space="preserve">Montáž tlumiče hluku do čtyřhranného potrubí, do průřezu 0,45 m2,  </t>
  </si>
  <si>
    <t>Odkaz na mn. položky pořadí 75 : 4,00000</t>
  </si>
  <si>
    <t>728314116R00</t>
  </si>
  <si>
    <t>Montáž protidešťové žaluzie do čtyřhranného potrubí, do průřezu nad 0,75 m2</t>
  </si>
  <si>
    <t>728412112R00</t>
  </si>
  <si>
    <t xml:space="preserve">Montáž anemostatu čtyřhranného, do průřezu 0,20 m 2,  </t>
  </si>
  <si>
    <t>Odkaz na mn. položky pořadí 105 : 7,00000</t>
  </si>
  <si>
    <t>Odkaz na mn. položky pořadí 106 : 2,00000</t>
  </si>
  <si>
    <t>728412113R00</t>
  </si>
  <si>
    <t xml:space="preserve">Montáž anemostatu čtyřhranného, do průřezu 0,35 m 2,  </t>
  </si>
  <si>
    <t>Odkaz na mn. položky pořadí 104 : 6,00000</t>
  </si>
  <si>
    <t>Odkaz na mn. položky pořadí 113 : 2,00000</t>
  </si>
  <si>
    <t>Odkaz na mn. položky pořadí 107 : 1,00000</t>
  </si>
  <si>
    <t>Odkaz na mn. položky pořadí 114 : 6,00000</t>
  </si>
  <si>
    <t>728414212R00</t>
  </si>
  <si>
    <t>Montáž čistého nástavce do průřezu 0,400 m2</t>
  </si>
  <si>
    <t>Odkaz na mn. položky pořadí 109 : 8,00000</t>
  </si>
  <si>
    <t>Odkaz na mn. položky pořadí 110 : 2,00000</t>
  </si>
  <si>
    <t>Odkaz na mn. položky pořadí 111 : 1,00000</t>
  </si>
  <si>
    <t>Odkaz na mn. položky pořadí 112 : 2,00000</t>
  </si>
  <si>
    <t>728415111R00</t>
  </si>
  <si>
    <t xml:space="preserve">Mřížky, regulátory montáž čtyřhranné větrací nebo ventilační mřížky, do průřezu 0,04 m2,  </t>
  </si>
  <si>
    <t>Odkaz na mn. položky pořadí 115 : 2,00000</t>
  </si>
  <si>
    <t>728415113R00</t>
  </si>
  <si>
    <t xml:space="preserve">Mřížky, regulátory montáž čtyřhranné větrací nebo ventilační mřížky, do průřezu 0,15 m2,  </t>
  </si>
  <si>
    <t>728415522R00</t>
  </si>
  <si>
    <t>Mřížky, regulátory montáž regulátoru konstaního průtoku,  , do průměru d 200 mm</t>
  </si>
  <si>
    <t>Odkaz na mn. položky pořadí 100 : 2,00000</t>
  </si>
  <si>
    <t>728415523R00</t>
  </si>
  <si>
    <t>Mřížky, regulátory montáž regulátoru konstaního průtoku,  , nad průměr d 200 mm</t>
  </si>
  <si>
    <t>Odkaz na mn. položky pořadí 102 : 1,00000</t>
  </si>
  <si>
    <t>Odkaz na mn. položky pořadí 101 : 3,00000</t>
  </si>
  <si>
    <t>Odkaz na mn. položky pořadí 99 : 4,00000</t>
  </si>
  <si>
    <t>Odkaz na mn. položky pořadí 74 : 2,00000</t>
  </si>
  <si>
    <t>Odkaz na mn. položky pořadí 73 : 6,00000</t>
  </si>
  <si>
    <t>728_R_001C.8.yx</t>
  </si>
  <si>
    <t>Sběrač odvodu kondenzátu, průměr 160 mm, odtok DN 32 PP</t>
  </si>
  <si>
    <t>Hygienické zázemí : 3</t>
  </si>
  <si>
    <t>Potrubí ze stávající části : 2</t>
  </si>
  <si>
    <t>728_R_00R</t>
  </si>
  <si>
    <t>Zaregulování VZT systému</t>
  </si>
  <si>
    <t>728_R_014A.12</t>
  </si>
  <si>
    <t>Zprovoznění VZT jednotky s garancí</t>
  </si>
  <si>
    <t>Provedení podstropení, protiproudý rekuperační výměník, filtr M5 na přívodu a odtahu, dodávka jednotky v celku.</t>
  </si>
  <si>
    <t>Skříň z patentovaného modulárního systému se stěnovými panely tl. 45 mm, které jsou vyrobeny z ocelového pozinkovaného plechu s vnějším lakováním v odstínu RAL9002 (šedobílá).</t>
  </si>
  <si>
    <t>Panely vyplněné zvukovou a tepelnou izolací z nehořlavé skelné minerální vlny.</t>
  </si>
  <si>
    <t>728_R_014A.13</t>
  </si>
  <si>
    <t>Montáž větrací jednotky s rekuperací s dotykovým displejem, komplet, včetně kondenzačních jednotek a vyvíječe páry a parního zvlhčovače</t>
  </si>
  <si>
    <t>Zavěšení a montáž VZT jednotky v podstropním provedení. Osazení inteligentního CO2 čidla a dotykového displaye a propojení kabeláže.</t>
  </si>
  <si>
    <t>Provedení musí být dle návodu a požadavků dodavatele.</t>
  </si>
  <si>
    <t>728112112R0_R_001</t>
  </si>
  <si>
    <t>Montáž izolačního návleku, svorky, spony</t>
  </si>
  <si>
    <t>POL1_0</t>
  </si>
  <si>
    <t>133301510000R.1</t>
  </si>
  <si>
    <t>Montážní nosník pro VZT čtyřhranné potrubí</t>
  </si>
  <si>
    <t>42911714R.1</t>
  </si>
  <si>
    <t>Diagonální ventilátor do kruhového potrubí s doběhem, Vmax= 350 m3/hod, příkon 25 W, hmotnost 2 kg, připojení průměru 125 mm,</t>
  </si>
  <si>
    <t>42911714R.2</t>
  </si>
  <si>
    <t>Diagonální ventilátor do kruhového potrubí s doběhem, Vmax= 160 m3/hod, příkon 29 W, hmotnost 1,4 kg, připojení průměru 100 mm</t>
  </si>
  <si>
    <t>42911758R.1.5</t>
  </si>
  <si>
    <t>Jádrový tlumič do čtyřhranného potrubí 1 200 x 300 mm délky 2 000 mm v hygienickém provedení, s náběhy, skladba jader: 2x 300/500/2000 a 1x 200/300/2000</t>
  </si>
  <si>
    <t>429512034R.1.1</t>
  </si>
  <si>
    <t>Jednotka větrací, sestavná, nástřešní, Vp=6400 m3/hod., Vo=7200 m3/hod, hygienické provedení, - rekuperační výměník, 2x vodní ohřívač, přímý chladič, parní zvlhčovač</t>
  </si>
  <si>
    <t>429512034R.1.2</t>
  </si>
  <si>
    <t>Kondenzační jednotka Qch 7,5 - 22,0 kW, Qtop= 8,5 - 25,0 kW, 129 kg, 8400 m3/hod, R410</t>
  </si>
  <si>
    <t>429512034R.1.2.c</t>
  </si>
  <si>
    <t>Rozhraní pro připojení k VZT jednotce - slave, pro kaskádové řízení jednotek</t>
  </si>
  <si>
    <t>429512034R.1.2b</t>
  </si>
  <si>
    <t>Rozhraní pro připojení k VZT jednotce - master, pro kaskádové řízení jednotek</t>
  </si>
  <si>
    <t>429512034R.1.3</t>
  </si>
  <si>
    <t>Zvlhčovač (2x střední velikost), 80 kg/hod, příkon 2x 30 kW</t>
  </si>
  <si>
    <t>429512034R.1.3.b</t>
  </si>
  <si>
    <t>Skříň pro zvlhčovač, el. topením (400 W) s termostatem a větráním ax.ventilátorem,, vnější rozměry: š=1700, v=1700, h=650 mm, Hmotnost: 248 kg</t>
  </si>
  <si>
    <t>429512034R.1.3.c</t>
  </si>
  <si>
    <t>Trubice 81-1500 (min. šíře potrubí 1550 mm),, montáž do sestavné jednotky</t>
  </si>
  <si>
    <t>429512034R.1.3.d</t>
  </si>
  <si>
    <t>Parní hadice D=57/45 mm,, k parnímu zvlhčovači</t>
  </si>
  <si>
    <t>429512034R.1.3.e</t>
  </si>
  <si>
    <t>Kondenzační hadice D=12/8 mm,, k parnímu zvlhčovači</t>
  </si>
  <si>
    <t>429512034R.1.3.f</t>
  </si>
  <si>
    <t>Bezpečnostní hygrostat, k parnímu zvlhčovači</t>
  </si>
  <si>
    <t>429512034R.1.3.g</t>
  </si>
  <si>
    <t>Čidlo tlakové diference, k parnímu zvlhčovači</t>
  </si>
  <si>
    <t>4295330145R.1.4</t>
  </si>
  <si>
    <t>Žaluzie protihluková 1600x800x200 mm,, na sání jednotky</t>
  </si>
  <si>
    <t>42971255R.1.11</t>
  </si>
  <si>
    <t>Klapka požární 4hranná 1200x300, manuální aktivace + aktivace s elektromagnetem 24V AC + indikace polohy</t>
  </si>
  <si>
    <t>42971255R.1.12</t>
  </si>
  <si>
    <t>Klapka požární kruhová d 160 mm, manuální aktivace + aktivace s elektromagnetem 24V AC + indikace polohy</t>
  </si>
  <si>
    <t>42971270R.1</t>
  </si>
  <si>
    <t>Klapka požární kruhová  D 160</t>
  </si>
  <si>
    <t>42971505R.1</t>
  </si>
  <si>
    <t>Uzavírací klapka se servopohonem (230V), pod napětím zavřená</t>
  </si>
  <si>
    <t>Potrubí ze stávající budovy : 1</t>
  </si>
  <si>
    <t>42971700R.1.16</t>
  </si>
  <si>
    <t>Klapka 4hranná regulační, 400x 300 těsná</t>
  </si>
  <si>
    <t>42971711R.1.66</t>
  </si>
  <si>
    <t>Klapka 4hranná regulační RKTM, 800x 300 těsná</t>
  </si>
  <si>
    <t>42971750120R</t>
  </si>
  <si>
    <t>klapka regulační těsná, kruhová-připojení na vzduchotechnické potrubí; rám a listy-pozink.plech,čepy listů-plast; DN 100, délka 280 mm; ovládání ruční, lze i servopohonem; způsob instalování zasunutím do potrubí; teplotní rozsah do 60 °C</t>
  </si>
  <si>
    <t>42971750121R</t>
  </si>
  <si>
    <t>klapka regulační těsná, kruhová-připojení na vzduchotechnické potrubí; rám a listy-pozink.plech,čepy listů-plast; DN 125, délka 280 mm; ovládání ruční, lze i servopohonem; způsob instalování zasunutím do potrubí; teplotní rozsah do 60 °C</t>
  </si>
  <si>
    <t>42971750123R</t>
  </si>
  <si>
    <t>klapka regulační těsná, kruhová-připojení na vzduchotechnické potrubí; rám a listy-pozink.plech,čepy listů-plast; DN 160, délka 280 mm; ovládání ruční, lze i servopohonem; způsob instalování zasunutím do potrubí; teplotní rozsah do 60 °C</t>
  </si>
  <si>
    <t>42971750124R</t>
  </si>
  <si>
    <t>klapka regulační těsná, kruhová-připojení na vzduchotechnické potrubí; rám a listy-pozink.plech,čepy listů-plast; DN 200, délka 280 mm; ovládání ruční, lze i servopohonem; způsob instalování zasunutím do potrubí; teplotní rozsah do 60 °C</t>
  </si>
  <si>
    <t>42971750125R</t>
  </si>
  <si>
    <t>klapka regulační těsná, kruhová-připojení na vzduchotechnické potrubí; rám a listy-pozink.plech,čepy listů-plast; DN 250, délka 320 mm; ovládání ruční, lze i servopohonem; způsob instalování zasunutím do potrubí; teplotní rozsah do 60 °C</t>
  </si>
  <si>
    <t>429717518R.1.14</t>
  </si>
  <si>
    <t>Regulátor variabilního průtoku kruhový izolovaný d 315 mm, standardní servopohon, ModBus RTU, BACnet MS/TP, MP-Bus, řídící signál 0-10 V nebo 2-10 V a lokální řízení 24 V AC/DC</t>
  </si>
  <si>
    <t>429717518R.1.15</t>
  </si>
  <si>
    <t>Regulátor variabilního tlaku kruhový izolovaný d 160 mm, servopohon s rychlou reakcí a havarijní fcí, ModBus RTU, BACnet MS/TP, MP-Bus, řídící signál 0-10 V nebo 2-10 V a lokální řízení 24 V AC/DC.</t>
  </si>
  <si>
    <t>429717518R.1.59</t>
  </si>
  <si>
    <t>Regulátor variabilního tlaku kruhový izolovaný d 315 mm, servopohon s rychlou reakcí a havarijní fcí, ModBus RTU, BACnet MS/TP, MP-Bus, řídící signál 0-10 V nebo 2-10 V a lokální řízení 24 V AC/DC.</t>
  </si>
  <si>
    <t>429717518R.1.60</t>
  </si>
  <si>
    <t>Regulátor variabilního tlaku kruhový izolovaný d 355 mm, servopohon s rychlou reakcí a havarijní fcí, ModBus RTU, BACnet MS/TP, MP-Bus, řídící signál 0-10 V nebo 2-10 V a lokální řízení 24 V AC/DC.</t>
  </si>
  <si>
    <t>42972150R.1</t>
  </si>
  <si>
    <t>Hlavice výfuková velikost 160</t>
  </si>
  <si>
    <t>42972670010R.1.53</t>
  </si>
  <si>
    <t>Anemostat čtvercový odvodní z pevnými lamelami, velikost desky 600 x 600 mm, plenum box s vnější izolací, vertikální připojení d 250 mm</t>
  </si>
  <si>
    <t>42972670010R.1.54</t>
  </si>
  <si>
    <t>Anemostat čtvercový odvodní z pevnými lamelami, velikost desky 400 x 400 mm, plenum box s vnější izolací, horizontální připojení d 200 mm</t>
  </si>
  <si>
    <t>42972670010R.1.55</t>
  </si>
  <si>
    <t>Anemostat čtvercový odvodní z pevnými lamelami, velikost desky 400 x 400 mm, plenum box s vnější izolací, vertikální připojení d 200 mm</t>
  </si>
  <si>
    <t>42972670010R.1.56</t>
  </si>
  <si>
    <t>Kovový ventil odvodní, připojení d 125 mm</t>
  </si>
  <si>
    <t>42972670010R.1.57</t>
  </si>
  <si>
    <t>Kovový ventil odvodní, připojení d 100 mm</t>
  </si>
  <si>
    <t>42972670010R.1.6</t>
  </si>
  <si>
    <t>Čistý nástavec o rozměrech 588 x 588 x 432 mm s kazetovým HEPA filtrem H13 s gelovým těsněním, vertikální připojení průměru 250 mm, difuzor s pevnými lamelami, detekce zanesení filtru.</t>
  </si>
  <si>
    <t>42972670010R.1.7</t>
  </si>
  <si>
    <t>Čistý nástavec o rozměrech 318 x 318 x 342 mm s kazetovým HEPA filtrem H13 s gelovým těsněním, vertikální připojení průměru 160 mm, difuzor s pevnými lamelami, detekce zanesení filtru.</t>
  </si>
  <si>
    <t>42972670010R.1.8</t>
  </si>
  <si>
    <t>Čistý nástavec o rozměrech 470 x 470 x 382 mm s kazetovým HEPA filtrem H13 s gelovým těsněním, horizontální připojení průměru 200 mm, difuzor s pevnými lamelami, detekce zanesení filtru.</t>
  </si>
  <si>
    <t>42972670010R.1.9</t>
  </si>
  <si>
    <t>Čistý nástavec o rozměrech 318 x 318 x 342 mm s kazetovým HEPA filtrem H13 s gelovým těsněním, horizontální připojení průměru 160 mm, difuzor s pevnými lamelami, detekce zanesení filtru.</t>
  </si>
  <si>
    <t>42972670010R.2</t>
  </si>
  <si>
    <t>Plastový talířový ventil univerzální, přípojení 100 mm</t>
  </si>
  <si>
    <t>42972670010R.4</t>
  </si>
  <si>
    <t>Plastový talířový ventil univerzální, přípojení 160 mm</t>
  </si>
  <si>
    <t>4297311010R.1</t>
  </si>
  <si>
    <t>Stěnový požární uzávěr 160 x 150 mm, pozinkované krycí mřížky z obou stran</t>
  </si>
  <si>
    <t>42981181R</t>
  </si>
  <si>
    <t>potrubí hladká roura; pozinkovaný plech; pr. 100,0 mm; l = 1 000 mm; použití pro rozvody vzduchu</t>
  </si>
  <si>
    <t>Odvodní : 0,7+0,5+0,3+(0,5)</t>
  </si>
  <si>
    <t>Hygienické zázemí : 1,5</t>
  </si>
  <si>
    <t>42981182R</t>
  </si>
  <si>
    <t>potrubí hladká roura; pozinkovaný plech; pr. 125,0 mm; l = 1 000 mm; použití pro rozvody vzduchu</t>
  </si>
  <si>
    <t>Odvodní : 1,0+0,5+0,5+(0,5)</t>
  </si>
  <si>
    <t>42981184R</t>
  </si>
  <si>
    <t>potrubí hladká roura; pozinkovaný plech; pr. 160,0 mm; l = 1 000 mm; použití pro rozvody vzduchu</t>
  </si>
  <si>
    <t>Přívodní : 0,3+0,3+0,5+0,6+0,3+1,0+0,4+0,4+0,5+0,6+0,3+(1,0)</t>
  </si>
  <si>
    <t>Hygienické zázemí : 5,0+5,5*3</t>
  </si>
  <si>
    <t>Potrubí ze stávající části : 6,8+3,5</t>
  </si>
  <si>
    <t>42981186R</t>
  </si>
  <si>
    <t>potrubí hladká roura; pozinkovaný plech; pr. 200,0 mm; l = 1 000 mm; použití pro rozvody vzduchu</t>
  </si>
  <si>
    <t>Přívodní : 0,3+0,3+3,5+1,2+0,7+(1,0)</t>
  </si>
  <si>
    <t>Odvodní : 0,5+3,5+0,2+0,4+0,6+0,3+0,4+0,6+0,3+0,2+0,7+0,3+0,5+0,5+1,5+1,5+0,3+1,3+(1,5)</t>
  </si>
  <si>
    <t>Potrubí ze stávající části : 9,9+3,6+12,5+12,5+2,25+2,5</t>
  </si>
  <si>
    <t>42981188R</t>
  </si>
  <si>
    <t>potrubí hladká roura; pozinkovaný plech; pr. 250,0 mm; l = 1 000 mm; použití pro rozvody vzduchu</t>
  </si>
  <si>
    <t>Přívodní : 0,5+0,5+0,5+0,5+0,9+0,9+1,1+1,1+0,6+0,8+2,1+0,3+0,4+(1,5)</t>
  </si>
  <si>
    <t>Odvodní : 0,5+0,5+0,9+0,9+0,9+0,9+1,7+0,6+1,6+(1,0)</t>
  </si>
  <si>
    <t>Potrubí ze stávající části : 1,0+0,8+3,0+3,0+0,5+0,5</t>
  </si>
  <si>
    <t>42981190R</t>
  </si>
  <si>
    <t>potrubí hladká roura; pozinkovaný plech; pr. 315,0 mm; l = 1 000 mm; použití pro rozvody vzduchu</t>
  </si>
  <si>
    <t>Přívod : 0,8+1,1+0,8+1,1+1,1+0,5+1,1+0,5+1,0+1,1+(1,0)</t>
  </si>
  <si>
    <t>Odvod : 0,5+1,0+0,3+0,7+0,5+2,2+1,3+1,6+0,3+(2,0)</t>
  </si>
  <si>
    <t>42981191R</t>
  </si>
  <si>
    <t>potrubí hladká roura; pozinkovaný plech; pr. 355,0 mm; l = 1 000 mm; použití pro rozvody vzduchu</t>
  </si>
  <si>
    <t>Odvod : 0,7+0,5+0,5+(0,5)</t>
  </si>
  <si>
    <t>4298150101R</t>
  </si>
  <si>
    <t>potrubí hadice ohebná; hliníkový spirálovitě stáčený a profilovaný pás; pr. 100,0 mm; l = 1 000 mm; tepl. odolnost -30 až 200 °C; použití pro dopravu čistého vzduchu</t>
  </si>
  <si>
    <t>4298150105R</t>
  </si>
  <si>
    <t>potrubí hadice ohebná; hliníkový spirálovitě stáčený a profilovaný pás; pr. 160,0 mm; l = 5 000 mm; tepl. odolnost -30 až 200 °C; použití pro dopravu čistého vzduchu</t>
  </si>
  <si>
    <t>42982102R</t>
  </si>
  <si>
    <t>trouba do potrubí 4hranná, rovná; ocelová; povrch pozink; rozměr do obvodu d = 1500 mm</t>
  </si>
  <si>
    <t>Přívod : 1,0</t>
  </si>
  <si>
    <t>Odvod : 2,5+2,0+2,1+(1,4)</t>
  </si>
  <si>
    <t>Potrubí ze stávající části : 6,0+0,2+9,5</t>
  </si>
  <si>
    <t>42982103R</t>
  </si>
  <si>
    <t>trouba do potrubí 4hranná, rovná; ocelová; povrch pozink; rozměr do obvodu d = 1890 mm</t>
  </si>
  <si>
    <t>Přívod : 1,1+1,5+(1,0)</t>
  </si>
  <si>
    <t>Odvod : 2,5+2,0+2,0+1,5+0,4+(1,0)</t>
  </si>
  <si>
    <t>42982104R</t>
  </si>
  <si>
    <t>trouba do potrubí 4hranná, rovná; ocelová; povrch pozink; rozměr do obvodu d = 2630 mm</t>
  </si>
  <si>
    <t>Přívod : 3,0+(0,5)</t>
  </si>
  <si>
    <t>Odvod : 0,7+2,2+0,4+0,4+0,4+0,9+(1,5)</t>
  </si>
  <si>
    <t>Potrubí ze stávající části : 8,7+0,7+2,5+7,5</t>
  </si>
  <si>
    <t>42982105R</t>
  </si>
  <si>
    <t>trouba do potrubí 4hranná, rovná; ocelová; povrch pozink; rozměr do obvodu d = 3500 mm</t>
  </si>
  <si>
    <t>Přívod : 2,8+1,2+2,6+7,1+0,8+1,5+(2,0)</t>
  </si>
  <si>
    <t>Odvod : 1,0+3,2+0,9+2,6+1,2+7,4+0,3+(1,4)</t>
  </si>
  <si>
    <t>Potrubí ze stávající části : 5,0+0,7+0,4</t>
  </si>
  <si>
    <t>42982106R</t>
  </si>
  <si>
    <t>trouba do potrubí 4hranná, rovná; ocelová; povrch pozink; rozměr do obvodu d = 4000 mm</t>
  </si>
  <si>
    <t>429822002R</t>
  </si>
  <si>
    <t>tvarovka do potrubí kruhová; oblouk segmentový 90°; d = 100 mm; materiál ocel; povrch pozink; se 3-mi segmenty</t>
  </si>
  <si>
    <t>JIP : 2</t>
  </si>
  <si>
    <t>Hygienické zázemí : 2</t>
  </si>
  <si>
    <t>429822003R</t>
  </si>
  <si>
    <t>tvarovka do potrubí kruhová; oblouk segmentový 90°; d = 125 mm; materiál ocel; povrch pozink; se 4-mi segmenty</t>
  </si>
  <si>
    <t>429822005R</t>
  </si>
  <si>
    <t>tvarovka do potrubí kruhová; oblouk segmentový 90°; d = 160 mm; materiál ocel; povrch pozink; se 4-mi segmenty</t>
  </si>
  <si>
    <t>JIP : 3</t>
  </si>
  <si>
    <t>Hygienické zázemí : 7</t>
  </si>
  <si>
    <t>Potrubí ze stávající části : 3</t>
  </si>
  <si>
    <t>429822007R</t>
  </si>
  <si>
    <t>tvarovka do potrubí kruhová; oblouk segmentový 90°; d = 200 mm; materiál ocel; povrch pozink; se 4-mi segmenty</t>
  </si>
  <si>
    <t>429822009R</t>
  </si>
  <si>
    <t>tvarovka do potrubí kruhová; oblouk segmentový 90°; d = 250 mm; materiál ocel; povrch pozink; se 4-mi segmenty</t>
  </si>
  <si>
    <t>429822011R</t>
  </si>
  <si>
    <t>tvarovka do potrubí kruhová; oblouk segmentový 90°; d = 315 mm; materiál ocel; povrch pozink; se 4-mi segmenty</t>
  </si>
  <si>
    <t>429822012R</t>
  </si>
  <si>
    <t>tvarovka do potrubí kruhová; oblouk segmentový 90°; d = 355 mm; materiál ocel; povrch pozink; se 4-mi segmenty</t>
  </si>
  <si>
    <t>429822062R</t>
  </si>
  <si>
    <t>tvarovka do potrubí kruhová; oblouk segmentový 45°; d = 100 mm; materiál ocel; povrch pozink; s 2-mi segmenty</t>
  </si>
  <si>
    <t>429822065R</t>
  </si>
  <si>
    <t>tvarovka do potrubí kruhová; oblouk segmentový 45°; d = 160 mm; materiál ocel; povrch pozink; se 3-mi segmenty</t>
  </si>
  <si>
    <t>429822069R</t>
  </si>
  <si>
    <t>tvarovka do potrubí kruhová; oblouk segmentový 45°; d = 250 mm; materiál ocel; povrch pozink; se 3-mi segmenty</t>
  </si>
  <si>
    <t>429823011R.1</t>
  </si>
  <si>
    <t>Rozbočka T 45 ° d = 160 mm, d1 = 100 mm, Pz plech</t>
  </si>
  <si>
    <t>429823013R</t>
  </si>
  <si>
    <t>tvarovka do potrubí kruhová; rozbočka jednostranná T 90°; d = 160 mm, d1=160 mm; materiál ocel; povrch pozink</t>
  </si>
  <si>
    <t>Přístavba : 3</t>
  </si>
  <si>
    <t>429823018R.1</t>
  </si>
  <si>
    <t>Rozbočka T 90 ° d = 200 mm, d1 =125 mm, Pz plech</t>
  </si>
  <si>
    <t>429823018R.2</t>
  </si>
  <si>
    <t>Rozbočka T 90 ° d = 200 mm, d1 =160 mm, Pz plech</t>
  </si>
  <si>
    <t>429823019R</t>
  </si>
  <si>
    <t>tvarovka do potrubí kruhová; rozbočka jednostranná T 90°; d = 200 mm, d1=200 mm; materiál ocel; povrch pozink</t>
  </si>
  <si>
    <t>429823025R.1</t>
  </si>
  <si>
    <t>Rozbočka T 90 ° d = 250 mm, d1 = 160 mm, Pz plech</t>
  </si>
  <si>
    <t>429823026R</t>
  </si>
  <si>
    <t>tvarovka do potrubí kruhová; rozbočka jednostranná T 90°; d = 250 mm, d1=250 mm; materiál ocel; povrch pozink</t>
  </si>
  <si>
    <t>Potrubí ze stávající části : 1</t>
  </si>
  <si>
    <t>429823026R.1</t>
  </si>
  <si>
    <t>Rozbočka T 90 ° d = 250 mm, d1 = 200 mm, Pz plech</t>
  </si>
  <si>
    <t>429823033R</t>
  </si>
  <si>
    <t>tvarovka do potrubí kruhová; rozbočka jednostranná T 90°; d = 315 mm, d1=315 mm; materiál ocel; povrch pozink</t>
  </si>
  <si>
    <t>429823033R.1</t>
  </si>
  <si>
    <t>Rozbočka T 90 ° d = 315 mm, d1 = 250</t>
  </si>
  <si>
    <t>429823033R.1a</t>
  </si>
  <si>
    <t>Odbočka na čtyřhranné potrubí d 250 mm, spojení s potrubím samořeznými šrouby</t>
  </si>
  <si>
    <t>429823033R.1b</t>
  </si>
  <si>
    <t>Odbočka na čtyřhranné potrubí d 200 mm, spojení s potrubím samořeznými šrouby</t>
  </si>
  <si>
    <t>JIP : 4</t>
  </si>
  <si>
    <t>Potrubí ze stávající části : 4</t>
  </si>
  <si>
    <t>429823033R.1c</t>
  </si>
  <si>
    <t>Odbočka na čtyřhranné potrubí d 160 mm, spojení s potrubím samořeznými šrouby</t>
  </si>
  <si>
    <t>429823035R.1</t>
  </si>
  <si>
    <t>Rozbočka T 90 ° d = 355 mm, d1 = 250 mm, Pz plech</t>
  </si>
  <si>
    <t>429823053R.1</t>
  </si>
  <si>
    <t>Rozbočka T 90 ° 800x300 mm/300x300 mm, Pz plech</t>
  </si>
  <si>
    <t>429823053R.2</t>
  </si>
  <si>
    <t>Rozbočka T 90 ° 600x300 mm/300x300 mm, Pz plech</t>
  </si>
  <si>
    <t>429823053R.3</t>
  </si>
  <si>
    <t>Rozbočka T 90 ° 1200x300 mm/300x300 mm, Pz plech</t>
  </si>
  <si>
    <t>429823053R.4</t>
  </si>
  <si>
    <t>Rozbočka T 90 ° 1200x300 mm/800x300 mm, Pz plech</t>
  </si>
  <si>
    <t>429823053R.5</t>
  </si>
  <si>
    <t>Rozbočka T 90 ° 1100x750/950x350/950x750 mm, atyp</t>
  </si>
  <si>
    <t>429823053R.6</t>
  </si>
  <si>
    <t>Rozbočka T 90 ° 1100x750/950x650 mm, atyp</t>
  </si>
  <si>
    <t>429825041R.1</t>
  </si>
  <si>
    <t>Přechod čtyřhranný osový 300x300, pr.315 mm, na kruhové potrubí</t>
  </si>
  <si>
    <t>429825044R</t>
  </si>
  <si>
    <t>tvarovka do potrubí čtyřhranná; přechod osový na kruhové potrubí; 300 x 600 mm. délka 500 mm, průměr potrubí 100 mm, s přírubovou lištou; materiál ocel; povrch pozink</t>
  </si>
  <si>
    <t>429825044R.1</t>
  </si>
  <si>
    <t>Přechod čtyřhranný osový 300x600, pr.315 mm, na kruhové potrubí</t>
  </si>
  <si>
    <t>429825045R.1</t>
  </si>
  <si>
    <t>Přechod čtyřhranný osový 300x800/300x600 mm</t>
  </si>
  <si>
    <t>429825051R.1</t>
  </si>
  <si>
    <t>Přechod čtyřhranný osový 400x300, pr.355 mm, na kruhové potrubí</t>
  </si>
  <si>
    <t>429825054R.1</t>
  </si>
  <si>
    <t>Přechod čtyřhranný osový 350x800/750x350 mm</t>
  </si>
  <si>
    <t>429825061R.2</t>
  </si>
  <si>
    <t>Přechod čtyřhranný 400x300/ pr.315 mm, na kruhové potrubí</t>
  </si>
  <si>
    <t>429825073R.1</t>
  </si>
  <si>
    <t>Přechod čtyřhranný osový 950x750/1000x600 mm</t>
  </si>
  <si>
    <t>429825082R.1</t>
  </si>
  <si>
    <t>Přechod čtyřhranný osový 950x750/600x500 mm</t>
  </si>
  <si>
    <t>429825091R.1</t>
  </si>
  <si>
    <t>Přechod čtyřhranný osový 300x1200/300x800 mm</t>
  </si>
  <si>
    <t>429825091R.2</t>
  </si>
  <si>
    <t>Přechod čtyřhranný osový 700x1600/300x1200 mm</t>
  </si>
  <si>
    <t>429825122R.1</t>
  </si>
  <si>
    <t>Oblouk čtyřhranný symetrický 250x400, 45 stupňů</t>
  </si>
  <si>
    <t>Potrubí ze stávající budovy : 3</t>
  </si>
  <si>
    <t>429825124R</t>
  </si>
  <si>
    <t>tvarovka do potrubí čtyřhranná; oblouk 90°; 300 x 600 mm, s přírubovou lištou; materiál ocel; povrch pozink</t>
  </si>
  <si>
    <t>429825125R</t>
  </si>
  <si>
    <t>tvarovka do potrubí čtyřhranná; oblouk 90°; 300 x 800 mm, s přírubovou lištou; materiál ocel; povrch pozink</t>
  </si>
  <si>
    <t>429825125R.3</t>
  </si>
  <si>
    <t>Oblouk čtyřhranný symetrický 800x350, 45 stupňů</t>
  </si>
  <si>
    <t>Potrubí ze stávající budovy : 2</t>
  </si>
  <si>
    <t>429825134R.1</t>
  </si>
  <si>
    <t>Oblouk čtyřhranný symetrický 350x800</t>
  </si>
  <si>
    <t>429825135R.1</t>
  </si>
  <si>
    <t>Oblouk čtyřhranný symetrický 1200 x300</t>
  </si>
  <si>
    <t>429825153R.1</t>
  </si>
  <si>
    <t>Oblouk čtyřhranný symetrický 1000x600</t>
  </si>
  <si>
    <t>429825161R.1</t>
  </si>
  <si>
    <t>Oblouk čtyřhranný symetrický 750x950</t>
  </si>
  <si>
    <t>429825162R.1</t>
  </si>
  <si>
    <t>Oblouk čtyřhranný symetrický 950x750</t>
  </si>
  <si>
    <t>429825171R.1</t>
  </si>
  <si>
    <t>Oblouk čtyřhranný symetrický 750x1100</t>
  </si>
  <si>
    <t>429825171R.2</t>
  </si>
  <si>
    <t>Oblouk čtyřhranný symetrický 1600x700</t>
  </si>
  <si>
    <t>429825171R.3</t>
  </si>
  <si>
    <t>Oblouk čtyřhranný symetrický 1100x750</t>
  </si>
  <si>
    <t>429825171R.4</t>
  </si>
  <si>
    <t>Oblouk čtyřhranný symetrický 1100x750, 15 stupňů</t>
  </si>
  <si>
    <t>Potrubí ze stávající části2 : 2</t>
  </si>
  <si>
    <t>429825171R.5</t>
  </si>
  <si>
    <t>Oblouk čtyřhranný redukovaný 300x850/750x300 mm,</t>
  </si>
  <si>
    <t>429825171R.6</t>
  </si>
  <si>
    <t>Oblouk čtyřhranný redukovaný 1600x700/1600x300 mm,</t>
  </si>
  <si>
    <t>429825171R.7</t>
  </si>
  <si>
    <t>Oblouk čtyřhranný redukovaný 1600x300/1200x300 mm,</t>
  </si>
  <si>
    <t>429825222R</t>
  </si>
  <si>
    <t>tvarovka do potrubí čtyřhranná; koleno 90°; 300 x 400 mm, s přírubovou lištou; materiál ocel; povrch pozink</t>
  </si>
  <si>
    <t>429825242R</t>
  </si>
  <si>
    <t>tvarovka do potrubí čtyřhranná; koleno 90°; 500 x 600 mm, s přírubovou lištou; materiál ocel; povrch pozink</t>
  </si>
  <si>
    <t>429825242R.1</t>
  </si>
  <si>
    <t>Koleno čtyřhranné ostré 600x500</t>
  </si>
  <si>
    <t>5534361161R.1</t>
  </si>
  <si>
    <t>Montážní úhelník typ L, montážní úhelník pro čtyřhranné VZT potrubí</t>
  </si>
  <si>
    <t>728_R_001A.8.1.4</t>
  </si>
  <si>
    <t>Redukce 125/100 přechod osový Pz</t>
  </si>
  <si>
    <t>728_R_001A.8.1.5.1</t>
  </si>
  <si>
    <t>Redukce 315/250 přechod osový Pz</t>
  </si>
  <si>
    <t>728_R_001A.8.1.5.2</t>
  </si>
  <si>
    <t>Redukce 250/200 přechod osový Pz</t>
  </si>
  <si>
    <t>JIP : 5</t>
  </si>
  <si>
    <t>728_R_001A.8.1.5.3</t>
  </si>
  <si>
    <t>Redukce 355/250 přechod osový Pz</t>
  </si>
  <si>
    <t>728_R_001A.8.1.5.7</t>
  </si>
  <si>
    <t>Redukce 250/160 přechod osový Pz</t>
  </si>
  <si>
    <t>728_R_001A.8.1.5.8</t>
  </si>
  <si>
    <t>Redukce 160/125 přechod osový Pz</t>
  </si>
  <si>
    <t>728_R_001A.8.1.5.9</t>
  </si>
  <si>
    <t>Redukce 200/160 přechod osový Pz</t>
  </si>
  <si>
    <t>728_R_001A.8.1.6</t>
  </si>
  <si>
    <t>Redukce 200/125 přechod osový Pz</t>
  </si>
  <si>
    <t>728_R_001K.1</t>
  </si>
  <si>
    <t>Klapka zpětná těsná d160 do kruhového potrubí</t>
  </si>
  <si>
    <t>728_R_001K.2</t>
  </si>
  <si>
    <t>Klapka zpětná těsná d100 do kruhového potrubí</t>
  </si>
  <si>
    <t>728_R_003D.4</t>
  </si>
  <si>
    <t>Izolační návlek pro Pz potrubí 160, tl. izolace 25 mm, 10 m</t>
  </si>
  <si>
    <t xml:space="preserve">bal   </t>
  </si>
  <si>
    <t>728_R_008A.1</t>
  </si>
  <si>
    <t>Objímka 100 kovová s gumou k upevnění kruhového Pz plech potrubí</t>
  </si>
  <si>
    <t>728_R_008A.2</t>
  </si>
  <si>
    <t>Objímka 160 kovová s gumou k upevnění kruhového Pz plech potrubí</t>
  </si>
  <si>
    <t>728_R_008A.4</t>
  </si>
  <si>
    <t>Objímka 200 kovová s gumou k upevnění kruhového Pz plech potrubí</t>
  </si>
  <si>
    <t>728_R_008A.5</t>
  </si>
  <si>
    <t>Objímka 250 kovová s gumou k upevnění kruhového Pz plech potrubí</t>
  </si>
  <si>
    <t>728_R_008A.6</t>
  </si>
  <si>
    <t>Objímka 315 kovová s gumou k upevnění kruhového Pz plech potrubí</t>
  </si>
  <si>
    <t>728_R_008A.7</t>
  </si>
  <si>
    <t>Objímka 125 kovová s gumou k upevnění kruhového Pz plech potrubí</t>
  </si>
  <si>
    <t>728_R_008A.8</t>
  </si>
  <si>
    <t>Objímka 355 kovová s gumou k upevnění kruhového Pz plech potrubí</t>
  </si>
  <si>
    <t>728_R_010A</t>
  </si>
  <si>
    <t>ZT závitová tyč M8 x 1000 mm</t>
  </si>
  <si>
    <t>728_R_013AD</t>
  </si>
  <si>
    <t>Ocelová spona, v balení po 30 m, z nerez. oceli o šíři 9 mm</t>
  </si>
  <si>
    <t>728_R_013AE</t>
  </si>
  <si>
    <t>Šroubová svorka ke sponám, v balení 50 ks</t>
  </si>
  <si>
    <t>998728102R00</t>
  </si>
  <si>
    <t>Přesun hmot pro vzduchotechniku v objektech výšky do 12 m</t>
  </si>
  <si>
    <t>342263513RT4</t>
  </si>
  <si>
    <t>Revizní protipožární dvířka do SDK příček rozměr 300x300 mm, požární odolnost EI 60</t>
  </si>
  <si>
    <t>2.NP u podlahy a pod stropem : 2+2</t>
  </si>
  <si>
    <t>3.NP u podlahy a pod stropem : 2+2</t>
  </si>
  <si>
    <t>971033161R00</t>
  </si>
  <si>
    <t>Vybourání otvorů ve zdivu cihelném z jakýchkoliv cihel pálených  na jakoukoliv maltu vápenou nebo vápenocementovou, průměr profilu do 60 mm, tloušťky do 600 mm</t>
  </si>
  <si>
    <t>Včetně pomocného lešení o výšce podlahy do 1900 mm a pro zatížení do 1,5 kPa  (150 kg/m2).</t>
  </si>
  <si>
    <t>713541201R00</t>
  </si>
  <si>
    <t>Tmelení protipožárním tmelem spár 2 x 15 mm, Tmel lepicí</t>
  </si>
  <si>
    <t>Protipožární tmel v práškové podobě se rozmíchá s vodou. Hmotou se vyplňují a vyrovnávají spáry protipožárních desek a řezných hran. V ceně je dodávka vody a tmele.</t>
  </si>
  <si>
    <t>Tmelení prostupů přes požární úseky : 12*0,15*2</t>
  </si>
  <si>
    <t>713571115R00.x</t>
  </si>
  <si>
    <t>Požárně ochranná manžeta, EI 90, D 52-64 mm</t>
  </si>
  <si>
    <t>Potrubí Cu 54 ke VZT výměníkům na střeše, 8 manžet pro 2.NP a 8 manžet pro 3.NP : 4*4</t>
  </si>
  <si>
    <t>722161112R00</t>
  </si>
  <si>
    <t>Potrubí z trubek měděných spojované lisováním D 15 mm, s 1,0 mm</t>
  </si>
  <si>
    <t>Měděný potrubní systém s lisovacími spojkami z mědi, nebo křemíkového bronzu, s měděnými trubkami vyrobenými podle EN 1057+A1.</t>
  </si>
  <si>
    <t>Lisovací spoje tvarovek s dvojitým zalisováním a válcovým vedením trubky. Tvarovky s bezpečnostní konturou pro detekci nezalisovaných spojů (u tlakové zkoušky vodou v rozmezí od 0,1 MPa do 0,65 MPa, u suché zkoušky těsnosti stlačeným vzduchem nebo inertními plyny v rozmezí od 22 hPa do 0,3 MPa).</t>
  </si>
  <si>
    <t>Výkaz výměry viz TechCON X - VYTÁPĚNÍ : 74*1,05</t>
  </si>
  <si>
    <t xml:space="preserve">Výměra pro okruh VZT : </t>
  </si>
  <si>
    <t>722161113R00</t>
  </si>
  <si>
    <t>Potrubí z trubek měděných spojované lisováním D 18 mm, s 1,0 mm</t>
  </si>
  <si>
    <t>Výkaz výměry viz TechCON X : 5,3*1,05</t>
  </si>
  <si>
    <t>722161114R00</t>
  </si>
  <si>
    <t>Potrubí z trubek měděných spojované lisováním D 22 mm, s 1,0 mm</t>
  </si>
  <si>
    <t>Výkaz výměry viz TechCON X : 49,3*1,05</t>
  </si>
  <si>
    <t>722161115R00</t>
  </si>
  <si>
    <t>Potrubí z trubek měděných spojované lisováním D 28 mm, s 1,0 mm</t>
  </si>
  <si>
    <t>Výkaz výměry viz TechCON X : 1,05*35</t>
  </si>
  <si>
    <t xml:space="preserve">Výkaz výměr pro okruh VZT : </t>
  </si>
  <si>
    <t>722161116R00</t>
  </si>
  <si>
    <t>Potrubí z trubek měděných spojované lisováním D 35 mm, s 1,5 mm</t>
  </si>
  <si>
    <t>Výkaz výměry viz TechCON X : 56,7*1,05</t>
  </si>
  <si>
    <t>722161118R00</t>
  </si>
  <si>
    <t>Potrubí z trubek měděných spojované lisováním D 54 mm, s 2,0 mm</t>
  </si>
  <si>
    <t>Okruhy ke VZT jednotkám uvnitř budovy : (2*(6+9+7,4)+2*(6+9+2,8))*1,03</t>
  </si>
  <si>
    <t>Na střeše : (5*2)+(1*2)*1,03</t>
  </si>
  <si>
    <t>722182014RT1</t>
  </si>
  <si>
    <t>Odkaz na mn. položky pořadí 14 : 58,80000</t>
  </si>
  <si>
    <t>Odkaz na mn. položky pořadí 15 : 6,72000</t>
  </si>
  <si>
    <t>Odkaz na mn. položky pořadí 22 : 86,10000</t>
  </si>
  <si>
    <t>Odkaz na mn. položky pořadí 21 : 59,01000</t>
  </si>
  <si>
    <t>Odkaz na mn. položky pořadí 20 : 18,06000</t>
  </si>
  <si>
    <t>Odkaz na mn. položky pořadí 19 : 14,49000</t>
  </si>
  <si>
    <t>Odkaz na mn. položky pořadí 17 : 5,56500</t>
  </si>
  <si>
    <t>Odkaz na mn. položky pořadí 16 : 8,29500</t>
  </si>
  <si>
    <t>Odkaz na mn. položky pořadí 23 : 10,50000</t>
  </si>
  <si>
    <t>Odkaz na mn. položky pořadí 24 : 12,10000</t>
  </si>
  <si>
    <t>2*0,5</t>
  </si>
  <si>
    <t>733190106R00</t>
  </si>
  <si>
    <t>Tlakové zkoušky potrubí ocelových závitových, plastových, měděných do DN 32</t>
  </si>
  <si>
    <t>800-731</t>
  </si>
  <si>
    <t>Odkaz na mn. položky pořadí 5 : 77,70000</t>
  </si>
  <si>
    <t>Odkaz na mn. položky pořadí 6 : 5,56500</t>
  </si>
  <si>
    <t>Odkaz na mn. položky pořadí 7 : 51,76500</t>
  </si>
  <si>
    <t>Odkaz na mn. položky pořadí 8 : 36,75000</t>
  </si>
  <si>
    <t>Odkaz na mn. položky pořadí 9 : 59,53500</t>
  </si>
  <si>
    <t>Odkaz na mn. položky pořadí 10 : 94,87200</t>
  </si>
  <si>
    <t>283771006R</t>
  </si>
  <si>
    <t>pouzdro potrubní tvarovatelné; pěnový polyetylén; vnitřní průměr 15,0 mm; tl. izolace 9,0 mm; provozní teplota  -65 až 90 °C; tepelná vodivost (10°C) 0,0380 W/mK</t>
  </si>
  <si>
    <t>56*1,05</t>
  </si>
  <si>
    <t>283771030R</t>
  </si>
  <si>
    <t>pouzdro potrubní tvarovatelné; pěnový polyetylén; vnitřní průměr 22,0 mm; tl. izolace 9,0 mm; provozní teplota  -65 až 90 °C; tepelná vodivost (10°C) 0,0380 W/mK</t>
  </si>
  <si>
    <t>6,4*1,05</t>
  </si>
  <si>
    <t>631547011R</t>
  </si>
  <si>
    <t>pouzdro potrubní řezané; minerální vlákno; povrchová úprava Al fólie se skelnou mřížkou; vnitřní průměr 15,0 mm; tl. izolace 20,0 mm; provozní teplota  do 250 °C; tepelná vodivost (10°C) 0,0330 W/mK; tepelná vodivost (50°C) 0,037 W/mK</t>
  </si>
  <si>
    <t>7,9*1,05</t>
  </si>
  <si>
    <t>631547012R</t>
  </si>
  <si>
    <t>pouzdro potrubní řezané; minerální vlákno; povrchová úprava Al fólie se skelnou mřížkou; vnitřní průměr 18,0 mm; tl. izolace 20,0 mm; provozní teplota  do 250 °C; tepelná vodivost (10°C) 0,0330 W/mK; tepelná vodivost (50°C) 0,037 W/mK</t>
  </si>
  <si>
    <t>5,3*1,05</t>
  </si>
  <si>
    <t>631547111R</t>
  </si>
  <si>
    <t>pouzdro potrubní řezané; minerální vlákno; povrchová úprava Al fólie se skelnou mřížkou; vnitřní průměr 15,0 mm; tl. izolace 30,0 mm; provozní teplota  do 250 °C; tepelná vodivost (10°C) 0,0330 W/mK; tepelná vodivost (50°C) 0,037 W/mK</t>
  </si>
  <si>
    <t>1,05*20,8</t>
  </si>
  <si>
    <t>631547113R</t>
  </si>
  <si>
    <t>pouzdro potrubní řezané; minerální vlákno; povrchová úprava Al fólie se skelnou mřížkou; vnitřní průměr 22,0 mm; tl. izolace 30,0 mm; provozní teplota  do 250 °C; tepelná vodivost (10°C) 0,0330 W/mK; tepelná vodivost (50°C) 0,037 W/mK</t>
  </si>
  <si>
    <t>13,8*1,05</t>
  </si>
  <si>
    <t>631547214R</t>
  </si>
  <si>
    <t>pouzdro potrubní řezané; minerální vlákno; povrchová úprava Al fólie se skelnou mřížkou; vnitřní průměr 28,0 mm; tl. izolace 40,0 mm; provozní teplota  do 250 °C; tepelná vodivost (10°C) 0,0330 W/mK; tepelná vodivost (50°C) 0,037 W/mK</t>
  </si>
  <si>
    <t>7,2*1,05</t>
  </si>
  <si>
    <t>Potrubí na střeše objektu ke VZT jednotkám : 5*2*1,05</t>
  </si>
  <si>
    <t>631547215R</t>
  </si>
  <si>
    <t>pouzdro potrubní řezané; minerální vlákno; povrchová úprava Al fólie se skelnou mřížkou; vnitřní průměr 35,0 mm; tl. izolace 40,0 mm; provozní teplota  do 250 °C; tepelná vodivost (10°C) 0,0330 W/mK; tepelná vodivost (50°C) 0,037 W/mK</t>
  </si>
  <si>
    <t>56,2*1,05</t>
  </si>
  <si>
    <t>631547218R</t>
  </si>
  <si>
    <t>pouzdro potrubní řezané; minerální vlákno; povrchová úprava Al fólie se skelnou mřížkou; vnitřní průměr 54,0 mm; tl. izolace 40,0 mm; provozní teplota  do 250 °C; tepelná vodivost (10°C) 0,0330 W/mK; tepelná vodivost (50°C) 0,037 W/mK</t>
  </si>
  <si>
    <t>Na potrubí uvnitř budovy : 82*1,05</t>
  </si>
  <si>
    <t>Pouzdro potrubní izolační nenasákavá, odolná proti UV záření 28/32 mm, pro chlazení, vytápění a VZT</t>
  </si>
  <si>
    <t>Izolace na střeše objektu : 10,5</t>
  </si>
  <si>
    <t>Pouzdro potrubní izolační nenasákavá, odolná proti UV záření 54/32 mm, pro chlazení, vytápění a VZT</t>
  </si>
  <si>
    <t>Na potrubí na střeše objektu : 12,1</t>
  </si>
  <si>
    <t>998733103R00</t>
  </si>
  <si>
    <t>Přesun hmot pro rozvody potrubí v objektech výšky do 24 m</t>
  </si>
  <si>
    <t>734209116R00</t>
  </si>
  <si>
    <t>Montáž závitové armatury se dvěma závity, G 5/4", bez dodávky materiálu</t>
  </si>
  <si>
    <t>Odkaz na mn. položky pořadí 41 : 2,00000</t>
  </si>
  <si>
    <t>734213112R00</t>
  </si>
  <si>
    <t>Ventil automatický, odvzdušňovací, mosazný, PN 10, DN 15, včetně dodávky materiálu</t>
  </si>
  <si>
    <t>Automatický ventil s plovákovým uzávěrem a zpětnou klapkou</t>
  </si>
  <si>
    <t>Stoupací potrubí 3.51 : 2</t>
  </si>
  <si>
    <t>734213123R00</t>
  </si>
  <si>
    <t>Ventil odvzdušňovací, ruční, mosazný, PN 10, DN 15, včetně dodávky materiálu</t>
  </si>
  <si>
    <t>14</t>
  </si>
  <si>
    <t>Pro obě jednotky : 2*2</t>
  </si>
  <si>
    <t>734234127R00</t>
  </si>
  <si>
    <t>Kohout kulový, mosazný, DN 50, PN 40, vnitřní-vnitřní, včetně dodávky materiálu</t>
  </si>
  <si>
    <t>VZT pro stávající pavilon : 2</t>
  </si>
  <si>
    <t>734234145R00</t>
  </si>
  <si>
    <t>Kohout kulový s odvodněním, mosazný, DN 25, PN 40, vnitřní-vnitřní, včetně dodávky materiálu</t>
  </si>
  <si>
    <t>VZT jednotka pro přístavbu : 2</t>
  </si>
  <si>
    <t>734235123R00</t>
  </si>
  <si>
    <t>Kohout kulový, mosazný, DN 25, PN 35, vnitřní-vnitřní, včetně dodávky materiálu</t>
  </si>
  <si>
    <t>734235136R00</t>
  </si>
  <si>
    <t>Kohout kulový s odvodněním, mosazný, DN 50, PN 35, vnitřní-vnitřní, včetně dodávky materiálu</t>
  </si>
  <si>
    <t>734264426R00</t>
  </si>
  <si>
    <t>Šroubení pro radiátory typu VK dvoutrubkový systém s vypouštěním, rohové, mosazné, DN EK 20x15, PN 10, včetně dodávky materiálu</t>
  </si>
  <si>
    <t>734264446R00</t>
  </si>
  <si>
    <t>Šroubení pro radiátory typu VK dvoutrubkový systém s integrovaným termostatickým ventilem, rohové, mosazné, DN EK 20x15, PN 10, včetně dodávky materiálu</t>
  </si>
  <si>
    <t>734266772R00</t>
  </si>
  <si>
    <t>Šroubení svěrné pro měděné potrubí, mosazné, D 16 x EK, PN 10, včetně dodávky materiálu</t>
  </si>
  <si>
    <t>8*2</t>
  </si>
  <si>
    <t>734266773R00</t>
  </si>
  <si>
    <t>Šroubení svěrné pro měděné potrubí, mosazné, D 18 x EK, PN 10, včetně dodávky materiálu</t>
  </si>
  <si>
    <t>4*2</t>
  </si>
  <si>
    <t>734294312R00</t>
  </si>
  <si>
    <t>Kohout kulový, napouštěcí a vypouštěcí, mosazný, DN 15, PN 12,5, včetně dodávky materiálu</t>
  </si>
  <si>
    <t>734221672RT3.1</t>
  </si>
  <si>
    <t>Montáž elektrotermické hlavice</t>
  </si>
  <si>
    <t>Odkaz na mn. položky pořadí 40 : 14,00000</t>
  </si>
  <si>
    <t>551200169R</t>
  </si>
  <si>
    <t>hlavice elektrotermická napájecí napětí 230 V; bez proudu otevřeno; M 30 x 1,5 mm; teplota prostoru do 50 °C; vlhkost vzduchu do 80 %</t>
  </si>
  <si>
    <t>napájecí napětí 230 V</t>
  </si>
  <si>
    <t>provedení bez proudu otevřeno NO</t>
  </si>
  <si>
    <t>připojovací rozměr M 30 x 1,5</t>
  </si>
  <si>
    <t>připojení k dálokovému řízení a regulaci</t>
  </si>
  <si>
    <t>Odkaz na mn. položky pořadí 45 : 1,00000</t>
  </si>
  <si>
    <t>Odkaz na mn. položky pořadí 47 : 1,00000</t>
  </si>
  <si>
    <t>Odkaz na mn. položky pořadí 48 : 1,00000</t>
  </si>
  <si>
    <t>Odkaz na mn. položky pořadí 49 : 4,00000</t>
  </si>
  <si>
    <t>Odkaz na mn. položky pořadí 50 : 2,00000</t>
  </si>
  <si>
    <t>Odkaz na mn. položky pořadí 52 : 1,00000</t>
  </si>
  <si>
    <t>734234124R00.1T00</t>
  </si>
  <si>
    <t>KK MODUL připojení F/F, DN 32, ovládání motýl s teploměrem (1x červený + 1x modrý)</t>
  </si>
  <si>
    <t>998734103R00</t>
  </si>
  <si>
    <t>Přesun hmot pro armatury v objektech výšky do 4 m</t>
  </si>
  <si>
    <t>735000912R00</t>
  </si>
  <si>
    <t>Regulace otopného systému při opravách vyregulování dvojregulačních ventilů a kohoutů s termostatickým ovládáním</t>
  </si>
  <si>
    <t>Odkaz na mn. položky pořadí 51 : 1,00000</t>
  </si>
  <si>
    <t>735171324R00</t>
  </si>
  <si>
    <t>Otopná tělesa koupelnová trubkové otopné těleso rovné, spodní středové připojení s roztečí 50 mm, výška 900 mm, šířka 450 mm, průměr trubek 20 mm, objem tělesa 3,4 l, včetně dodávky materiálu</t>
  </si>
  <si>
    <t>735171325R00</t>
  </si>
  <si>
    <t>Otopná tělesa koupelnová trubkové otopné těleso rovné, spodní středové připojení s roztečí 50 mm, výška 900 mm, šířka 600 mm, průměr trubek 20 mm, objem tělesa 4,0 l, včetně dodávky materiálu</t>
  </si>
  <si>
    <t>735191910R00</t>
  </si>
  <si>
    <t>Ostatní opravy otopných těles napuštění vody do otopného systému včetně potrubí (bez kotle a ohříváků)  otopných těles</t>
  </si>
  <si>
    <t>177*2</t>
  </si>
  <si>
    <t>735157143R00.1</t>
  </si>
  <si>
    <t>Otopná těl.panel.Ventil Kompakt 10  450/ 500, provedení Hygien bez přídavných konvekčních ploch</t>
  </si>
  <si>
    <t>provedení Hygien bez přídávných konvekčních ploch</t>
  </si>
  <si>
    <t>kotvení ke stěně pomocí stěnových konzol  a šroubů s hmoždinkami do sádrovláknitých desek.</t>
  </si>
  <si>
    <t>2 konzoly na těleso</t>
  </si>
  <si>
    <t>cena včetně upeňovací sady otopného tělesa</t>
  </si>
  <si>
    <t>735157143R00.2</t>
  </si>
  <si>
    <t>Otopná těl.panel.Ventil Kompakt 10  450/ 600, provedení Hygien bez přídavných konvekčních ploch</t>
  </si>
  <si>
    <t>735157455R00.1</t>
  </si>
  <si>
    <t>Otopná těl.panel. Ventil Kompakt 20  450/3000, provedení Hygien bez přídávných konvekčních ploch</t>
  </si>
  <si>
    <t>3 konzoly na těleso</t>
  </si>
  <si>
    <t>735157455R00.2</t>
  </si>
  <si>
    <t>Otopná těl.panel. Ventil Kompakt 20  450/2600, provedení Hygien bez přídávných konvekčních ploch</t>
  </si>
  <si>
    <t>735171321R00.1</t>
  </si>
  <si>
    <t>Těleso trubkové se spodním středovým připojením, v. 700 mm, dl. 495 mm</t>
  </si>
  <si>
    <t>Konstrukce z ocelové trubky o průměru 20 mm</t>
  </si>
  <si>
    <t>Ocelový profil svislého spojovacího potrubí 30x40 mm</t>
  </si>
  <si>
    <t>735171321R00.2</t>
  </si>
  <si>
    <t>Těleso trubkové se středovým spodním připojením v. 700 mm, dl. 500 mm</t>
  </si>
  <si>
    <t>Trubková otopná tělesa jsou vyrobena z uzavřených ocelových profilů s průřezem ve tvaru “D” a rovných profilů s kruhovým průřezem o průměru 20 mm. Těleso je upravené pro spodní středové připojení s připojovací roztečí 50 mm. Otopná tělesa jsou dodávaná se sadou pro upevnění na stěnu včetně odvzdušňovací a zaslepovací zátky.</t>
  </si>
  <si>
    <t>Nejvyšší přípustný provozní přetlak  1,0 MPa</t>
  </si>
  <si>
    <t>Nejvyšší přípustná provozní teplota  110 °C</t>
  </si>
  <si>
    <t>Připojovací rozteč  50 mm</t>
  </si>
  <si>
    <t>Tepelný výkon při spádu 65/60/24°C = 169 W</t>
  </si>
  <si>
    <t>900      RT3</t>
  </si>
  <si>
    <t>HZS, Práce v tarifní třídě 6 (např. tesař)</t>
  </si>
  <si>
    <t>h</t>
  </si>
  <si>
    <t>Prav.M</t>
  </si>
  <si>
    <t>HZS</t>
  </si>
  <si>
    <t>POL10_</t>
  </si>
  <si>
    <t>484416012R</t>
  </si>
  <si>
    <t>příslušenství k radiátorům upevňovací sada pr. 20/40 pro trubková tělesa; pr. trubky 20 mm, bílá</t>
  </si>
  <si>
    <t>998735103R00</t>
  </si>
  <si>
    <t>Přesun hmot pro otopná tělesa v objektech výšky do 24 m</t>
  </si>
  <si>
    <t>979082111R00</t>
  </si>
  <si>
    <t>Vnitrostaveništní doprava suti a vybouraných hmot do 10 m</t>
  </si>
  <si>
    <t>Lisovací tvarovky s EPDM těsněním, odolné do 110 °C. Maximální provozní tlak do 16 bar.</t>
  </si>
  <si>
    <t>723150365R00</t>
  </si>
  <si>
    <t>Potrubí ocel. černé svařované - chráničky D 38 mm, s 2,6 mm</t>
  </si>
  <si>
    <t>R_001</t>
  </si>
  <si>
    <t>Montáž, vč. vakuové zkoušky (zkouška těsnosti), vč. plnění chladivem, zprovoznění systému</t>
  </si>
  <si>
    <t>R_002</t>
  </si>
  <si>
    <t>Doprava zařízení</t>
  </si>
  <si>
    <t>552-1_R_001</t>
  </si>
  <si>
    <t>Izolované Cu potrubí 9,52/15,88 mm, vč. izolace, chladivo, komunikační kabeláž</t>
  </si>
  <si>
    <t>21,9+(2,0)</t>
  </si>
  <si>
    <t>Izolované Cu potrubí 9,52/6,35 mm, vč. izolace, chladivo, komunikační kabeláž</t>
  </si>
  <si>
    <t>17,0+73,5+(5,0)</t>
  </si>
  <si>
    <t>Lišta vkládací pro vedení Cu potrubí + kabeláže, vel. 110/75 mm, plast, celokryt</t>
  </si>
  <si>
    <t>552-1_R_005.2</t>
  </si>
  <si>
    <t>Instalační žlab pro vedení Cu potrubí + kabeláže v interiéru, vel. 250x100 mm, pozink, perforovaný</t>
  </si>
  <si>
    <t>20,2*2+13,5*2+(5,0)</t>
  </si>
  <si>
    <t>552-1_R_008</t>
  </si>
  <si>
    <t>Komunikační vodiče, 2x 0,75 mm2 - ovladače systému chlazení</t>
  </si>
  <si>
    <t>Propojení dálkového ovladače 2x 0,75 mm2 a svorek R1R2. Stíněný propojovací kabel 2x 0,75 mm2 U1U2 mezi venkovní a vnitřními jednotkami U1U2.</t>
  </si>
  <si>
    <t>552-1_R_00x</t>
  </si>
  <si>
    <t>Konzole pro uložení vnější jednotky na střeše</t>
  </si>
  <si>
    <t>724_R000.1.1</t>
  </si>
  <si>
    <t>Venkovní/vnitřní kondenzační jednotka určená pro chlazení technologie, Qchl= 3,5 kW, SEER 9,00, chladivo R32, chladivové potrubí 6,35/9,52 mm, napájení 1x 230 V, 50 Hz, jištění 10 A</t>
  </si>
  <si>
    <t>Např. AJ040TXJ2KG/EU</t>
  </si>
  <si>
    <t>724_R000.1.3</t>
  </si>
  <si>
    <t>Víceúčelový interface k připojení kabelového ovladače</t>
  </si>
  <si>
    <t>724_R000.1.4</t>
  </si>
  <si>
    <t>Kabelový dálkový ovladač, Podsvícený displej, české menu, letní čas</t>
  </si>
  <si>
    <t>724_R000.2.1</t>
  </si>
  <si>
    <t>Venkovní kondenzační jednotka, Qchl= 12,5 kW, Qtop= 14,0 kW, chladivo R410A, chladivové potrubí 9,52/15,88 mm, napájení 3x 400 V, 50 Hz, jištění 16 A,</t>
  </si>
  <si>
    <t>724_R000.2.2</t>
  </si>
  <si>
    <t>Vnitřní nástěnná jednotka, Qchl= 3,5 kW (0,9 - 2,8 kW), Qtop= 2,2 kW (0,8 - 3,9 kW), včetně IR ovladače a WiFi adaptéru pro vzdálenou správu, bez čerpadla kondenzátu</t>
  </si>
  <si>
    <t>724_R000.2.4</t>
  </si>
  <si>
    <t>Rozbočovač pro 3 vnitřní jednotky</t>
  </si>
  <si>
    <t>724_R000.2.5</t>
  </si>
  <si>
    <t>Distribuční rozdělovač potrubí  - T-kus, pro potrubí 9,52/15,88 mm</t>
  </si>
  <si>
    <t>724_R000.2.6</t>
  </si>
  <si>
    <t>724_R000.2.7</t>
  </si>
  <si>
    <t>Kabel-J 3x1,5 P60-R</t>
  </si>
  <si>
    <t>Kabel -J 3x2,5 P60-R</t>
  </si>
  <si>
    <t>Kabel -J 5x4 P60-R</t>
  </si>
  <si>
    <t>Kabel -J 5x6 P60-R</t>
  </si>
</sst>
</file>

<file path=xl/styles.xml><?xml version="1.0" encoding="utf-8"?>
<styleSheet xmlns="http://schemas.openxmlformats.org/spreadsheetml/2006/main">
  <numFmts count="1">
    <numFmt numFmtId="164" formatCode="#,##0.00000"/>
  </numFmts>
  <fonts count="23">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shrinkToFit="1"/>
    </xf>
    <xf numFmtId="4" fontId="5" fillId="0" borderId="32" xfId="0" applyNumberFormat="1" applyFont="1" applyBorder="1" applyAlignment="1">
      <alignment vertical="center"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6" fillId="0" borderId="0" xfId="0" applyNumberFormat="1" applyFont="1" applyAlignment="1">
      <alignment wrapText="1"/>
    </xf>
    <xf numFmtId="0" fontId="4" fillId="0" borderId="0" xfId="0" applyFont="1"/>
    <xf numFmtId="49" fontId="0" fillId="0" borderId="0" xfId="0" applyNumberFormat="1"/>
    <xf numFmtId="0" fontId="17"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6"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6" xfId="0" applyNumberFormat="1" applyFont="1" applyFill="1" applyBorder="1" applyAlignment="1">
      <alignment horizontal="center" vertical="center"/>
    </xf>
    <xf numFmtId="4" fontId="3" fillId="3" borderId="36"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0" fontId="18" fillId="0" borderId="0" xfId="0" applyFont="1" applyBorder="1" applyAlignment="1">
      <alignment horizontal="center" vertical="top" shrinkToFit="1"/>
    </xf>
    <xf numFmtId="164"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18" fillId="4" borderId="0" xfId="0" applyNumberFormat="1" applyFont="1" applyFill="1" applyBorder="1" applyAlignment="1" applyProtection="1">
      <alignment vertical="top" shrinkToFit="1"/>
      <protection locked="0"/>
    </xf>
    <xf numFmtId="0" fontId="19" fillId="0" borderId="0" xfId="0" applyFont="1" applyBorder="1" applyAlignment="1">
      <alignment horizontal="center" vertical="top" shrinkToFit="1"/>
    </xf>
    <xf numFmtId="164"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7" xfId="0" applyNumberFormat="1" applyFont="1" applyFill="1" applyBorder="1" applyAlignment="1">
      <alignment vertical="top" shrinkToFit="1"/>
    </xf>
    <xf numFmtId="0" fontId="18" fillId="0" borderId="38" xfId="0" applyFont="1" applyBorder="1" applyAlignment="1">
      <alignment vertical="top"/>
    </xf>
    <xf numFmtId="49" fontId="18" fillId="0" borderId="39" xfId="0" applyNumberFormat="1" applyFont="1" applyBorder="1" applyAlignment="1">
      <alignment vertical="top"/>
    </xf>
    <xf numFmtId="0" fontId="18" fillId="0" borderId="39" xfId="0" applyFont="1" applyBorder="1" applyAlignment="1">
      <alignment horizontal="center" vertical="top" shrinkToFit="1"/>
    </xf>
    <xf numFmtId="164" fontId="18" fillId="0" borderId="39" xfId="0" applyNumberFormat="1" applyFont="1" applyBorder="1" applyAlignment="1">
      <alignment vertical="top" shrinkToFit="1"/>
    </xf>
    <xf numFmtId="4" fontId="18" fillId="4" borderId="39" xfId="0" applyNumberFormat="1" applyFont="1" applyFill="1" applyBorder="1" applyAlignment="1" applyProtection="1">
      <alignment vertical="top" shrinkToFit="1"/>
      <protection locked="0"/>
    </xf>
    <xf numFmtId="4" fontId="18" fillId="0" borderId="39" xfId="0" applyNumberFormat="1" applyFont="1" applyBorder="1" applyAlignment="1">
      <alignment vertical="top" shrinkToFit="1"/>
    </xf>
    <xf numFmtId="4" fontId="18" fillId="0" borderId="40" xfId="0" applyNumberFormat="1" applyFont="1" applyBorder="1" applyAlignment="1">
      <alignment vertical="top" shrinkToFit="1"/>
    </xf>
    <xf numFmtId="0" fontId="20" fillId="0" borderId="0" xfId="0" applyNumberFormat="1" applyFont="1" applyAlignment="1">
      <alignment wrapTex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8" fillId="0" borderId="39"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8" fillId="0" borderId="41" xfId="0" applyFont="1" applyBorder="1" applyAlignment="1">
      <alignment vertical="top"/>
    </xf>
    <xf numFmtId="49" fontId="18" fillId="0" borderId="42" xfId="0" applyNumberFormat="1" applyFont="1" applyBorder="1" applyAlignment="1">
      <alignment vertical="top"/>
    </xf>
    <xf numFmtId="0" fontId="18" fillId="0" borderId="42" xfId="0" applyFont="1" applyBorder="1" applyAlignment="1">
      <alignment horizontal="center" vertical="top" shrinkToFit="1"/>
    </xf>
    <xf numFmtId="164" fontId="18" fillId="0" borderId="42" xfId="0" applyNumberFormat="1" applyFont="1" applyBorder="1" applyAlignment="1">
      <alignment vertical="top" shrinkToFit="1"/>
    </xf>
    <xf numFmtId="4" fontId="18" fillId="4" borderId="42"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4" fontId="18" fillId="0" borderId="43" xfId="0" applyNumberFormat="1" applyFont="1" applyBorder="1" applyAlignment="1">
      <alignment vertical="top" shrinkToFit="1"/>
    </xf>
    <xf numFmtId="164" fontId="18" fillId="4" borderId="0" xfId="0" applyNumberFormat="1" applyFont="1" applyFill="1" applyBorder="1" applyAlignment="1" applyProtection="1">
      <alignment vertical="top" shrinkToFit="1"/>
      <protection locked="0"/>
    </xf>
    <xf numFmtId="49" fontId="18" fillId="0" borderId="42"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164" fontId="21" fillId="0" borderId="0" xfId="0" quotePrefix="1" applyNumberFormat="1" applyFont="1" applyBorder="1" applyAlignment="1">
      <alignment horizontal="left" vertical="top" wrapText="1"/>
    </xf>
    <xf numFmtId="164" fontId="22" fillId="0" borderId="0" xfId="0" quotePrefix="1" applyNumberFormat="1" applyFont="1" applyBorder="1" applyAlignment="1">
      <alignment horizontal="left" vertical="top" wrapText="1"/>
    </xf>
    <xf numFmtId="49" fontId="19" fillId="0" borderId="0" xfId="0" applyNumberFormat="1" applyFont="1" applyBorder="1" applyAlignment="1">
      <alignment horizontal="left" vertical="top"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0" fontId="0" fillId="0" borderId="0" xfId="0" applyNumberFormat="1" applyAlignment="1">
      <alignmen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0" fillId="0" borderId="18" xfId="0" applyBorder="1" applyAlignment="1">
      <alignment vertical="top"/>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43.10\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List1"/>
  <dimension ref="A1:G2"/>
  <sheetViews>
    <sheetView workbookViewId="0">
      <selection activeCell="A2" sqref="A2:G2"/>
    </sheetView>
  </sheetViews>
  <sheetFormatPr defaultRowHeight="12.75"/>
  <sheetData>
    <row r="1" spans="1:7">
      <c r="A1" s="21" t="s">
        <v>38</v>
      </c>
    </row>
    <row r="2" spans="1:7" ht="57.75" customHeight="1">
      <c r="A2" s="206" t="s">
        <v>39</v>
      </c>
      <c r="B2" s="206"/>
      <c r="C2" s="206"/>
      <c r="D2" s="206"/>
      <c r="E2" s="206"/>
      <c r="F2" s="206"/>
      <c r="G2" s="206"/>
    </row>
  </sheetData>
  <sheetProtection algorithmName="SHA-512" hashValue="yPSu27IFLvEJEffTf2KfFby4nMyF82brmkWshmHFAlKwj/MsVNQgxk0/COyvMDy+GoPU2xeHdwKh2OT+U9cc6A==" saltValue="uePxsOx7Y8x6Lj2QljWrN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AZ289"/>
  <sheetViews>
    <sheetView showGridLines="0" topLeftCell="B12" zoomScaleNormal="100" zoomScaleSheetLayoutView="75" workbookViewId="0">
      <selection activeCell="A29" sqref="A29"/>
    </sheetView>
  </sheetViews>
  <sheetFormatPr defaultColWidth="9" defaultRowHeight="12.75"/>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c r="A1" s="47" t="s">
        <v>36</v>
      </c>
      <c r="B1" s="207" t="s">
        <v>41</v>
      </c>
      <c r="C1" s="208"/>
      <c r="D1" s="208"/>
      <c r="E1" s="208"/>
      <c r="F1" s="208"/>
      <c r="G1" s="208"/>
      <c r="H1" s="208"/>
      <c r="I1" s="208"/>
      <c r="J1" s="209"/>
    </row>
    <row r="2" spans="1:15" ht="36" customHeight="1">
      <c r="A2" s="2"/>
      <c r="B2" s="76" t="s">
        <v>22</v>
      </c>
      <c r="C2" s="77"/>
      <c r="D2" s="78" t="s">
        <v>43</v>
      </c>
      <c r="E2" s="216" t="s">
        <v>44</v>
      </c>
      <c r="F2" s="217"/>
      <c r="G2" s="217"/>
      <c r="H2" s="217"/>
      <c r="I2" s="217"/>
      <c r="J2" s="218"/>
      <c r="O2" s="1"/>
    </row>
    <row r="3" spans="1:15" ht="27" hidden="1" customHeight="1">
      <c r="A3" s="2"/>
      <c r="B3" s="79"/>
      <c r="C3" s="77"/>
      <c r="D3" s="80"/>
      <c r="E3" s="219"/>
      <c r="F3" s="220"/>
      <c r="G3" s="220"/>
      <c r="H3" s="220"/>
      <c r="I3" s="220"/>
      <c r="J3" s="221"/>
    </row>
    <row r="4" spans="1:15" ht="23.25" customHeight="1">
      <c r="A4" s="2"/>
      <c r="B4" s="81"/>
      <c r="C4" s="82"/>
      <c r="D4" s="83"/>
      <c r="E4" s="229"/>
      <c r="F4" s="229"/>
      <c r="G4" s="229"/>
      <c r="H4" s="229"/>
      <c r="I4" s="229"/>
      <c r="J4" s="230"/>
    </row>
    <row r="5" spans="1:15" ht="24" customHeight="1">
      <c r="A5" s="2"/>
      <c r="B5" s="31" t="s">
        <v>42</v>
      </c>
      <c r="D5" s="233"/>
      <c r="E5" s="234"/>
      <c r="F5" s="234"/>
      <c r="G5" s="234"/>
      <c r="H5" s="18" t="s">
        <v>40</v>
      </c>
      <c r="I5" s="22"/>
      <c r="J5" s="8"/>
    </row>
    <row r="6" spans="1:15" ht="15.75" customHeight="1">
      <c r="A6" s="2"/>
      <c r="B6" s="28"/>
      <c r="C6" s="55"/>
      <c r="D6" s="235"/>
      <c r="E6" s="236"/>
      <c r="F6" s="236"/>
      <c r="G6" s="236"/>
      <c r="H6" s="18" t="s">
        <v>34</v>
      </c>
      <c r="I6" s="22"/>
      <c r="J6" s="8"/>
    </row>
    <row r="7" spans="1:15" ht="15.75" customHeight="1">
      <c r="A7" s="2"/>
      <c r="B7" s="29"/>
      <c r="C7" s="56"/>
      <c r="D7" s="53"/>
      <c r="E7" s="237"/>
      <c r="F7" s="238"/>
      <c r="G7" s="238"/>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223"/>
      <c r="E11" s="223"/>
      <c r="F11" s="223"/>
      <c r="G11" s="223"/>
      <c r="H11" s="18" t="s">
        <v>40</v>
      </c>
      <c r="I11" s="85"/>
      <c r="J11" s="8"/>
    </row>
    <row r="12" spans="1:15" ht="15.75" customHeight="1">
      <c r="A12" s="2"/>
      <c r="B12" s="28"/>
      <c r="C12" s="55"/>
      <c r="D12" s="228"/>
      <c r="E12" s="228"/>
      <c r="F12" s="228"/>
      <c r="G12" s="228"/>
      <c r="H12" s="18" t="s">
        <v>34</v>
      </c>
      <c r="I12" s="85"/>
      <c r="J12" s="8"/>
    </row>
    <row r="13" spans="1:15" ht="15.75" customHeight="1">
      <c r="A13" s="2"/>
      <c r="B13" s="29"/>
      <c r="C13" s="56"/>
      <c r="D13" s="84"/>
      <c r="E13" s="231"/>
      <c r="F13" s="232"/>
      <c r="G13" s="232"/>
      <c r="H13" s="19"/>
      <c r="I13" s="23"/>
      <c r="J13" s="34"/>
    </row>
    <row r="14" spans="1:15" ht="24" customHeight="1">
      <c r="A14" s="2"/>
      <c r="B14" s="43" t="s">
        <v>21</v>
      </c>
      <c r="C14" s="58"/>
      <c r="D14" s="59"/>
      <c r="E14" s="60"/>
      <c r="F14" s="44"/>
      <c r="G14" s="44"/>
      <c r="H14" s="45"/>
      <c r="I14" s="44"/>
      <c r="J14" s="46"/>
    </row>
    <row r="15" spans="1:15" ht="32.25" customHeight="1">
      <c r="A15" s="2"/>
      <c r="B15" s="35" t="s">
        <v>32</v>
      </c>
      <c r="C15" s="61"/>
      <c r="D15" s="54"/>
      <c r="E15" s="222"/>
      <c r="F15" s="222"/>
      <c r="G15" s="224"/>
      <c r="H15" s="224"/>
      <c r="I15" s="224" t="s">
        <v>29</v>
      </c>
      <c r="J15" s="225"/>
    </row>
    <row r="16" spans="1:15" ht="23.25" customHeight="1">
      <c r="A16" s="143" t="s">
        <v>24</v>
      </c>
      <c r="B16" s="38" t="s">
        <v>24</v>
      </c>
      <c r="C16" s="62"/>
      <c r="D16" s="63"/>
      <c r="E16" s="213"/>
      <c r="F16" s="214"/>
      <c r="G16" s="213"/>
      <c r="H16" s="214"/>
      <c r="I16" s="213">
        <f>SUMIF(F217:F285,A16,I217:I285)+SUMIF(F217:F285,"PSU",I217:I285)</f>
        <v>0</v>
      </c>
      <c r="J16" s="215"/>
    </row>
    <row r="17" spans="1:10" ht="23.25" customHeight="1">
      <c r="A17" s="143" t="s">
        <v>25</v>
      </c>
      <c r="B17" s="38" t="s">
        <v>25</v>
      </c>
      <c r="C17" s="62"/>
      <c r="D17" s="63"/>
      <c r="E17" s="213"/>
      <c r="F17" s="214"/>
      <c r="G17" s="213"/>
      <c r="H17" s="214"/>
      <c r="I17" s="213">
        <f>SUMIF(F217:F285,A17,I217:I285)</f>
        <v>0</v>
      </c>
      <c r="J17" s="215"/>
    </row>
    <row r="18" spans="1:10" ht="23.25" customHeight="1">
      <c r="A18" s="143" t="s">
        <v>26</v>
      </c>
      <c r="B18" s="38" t="s">
        <v>26</v>
      </c>
      <c r="C18" s="62"/>
      <c r="D18" s="63"/>
      <c r="E18" s="213"/>
      <c r="F18" s="214"/>
      <c r="G18" s="213"/>
      <c r="H18" s="214"/>
      <c r="I18" s="213">
        <f>SUMIF(F217:F285,A18,I217:I285)</f>
        <v>0</v>
      </c>
      <c r="J18" s="215"/>
    </row>
    <row r="19" spans="1:10" ht="23.25" customHeight="1">
      <c r="A19" s="143" t="s">
        <v>335</v>
      </c>
      <c r="B19" s="38" t="s">
        <v>27</v>
      </c>
      <c r="C19" s="62"/>
      <c r="D19" s="63"/>
      <c r="E19" s="213"/>
      <c r="F19" s="214"/>
      <c r="G19" s="213"/>
      <c r="H19" s="214"/>
      <c r="I19" s="213">
        <f>SUMIF(F217:F285,A19,I217:I285)</f>
        <v>0</v>
      </c>
      <c r="J19" s="215"/>
    </row>
    <row r="20" spans="1:10" ht="23.25" customHeight="1">
      <c r="A20" s="143" t="s">
        <v>336</v>
      </c>
      <c r="B20" s="38" t="s">
        <v>28</v>
      </c>
      <c r="C20" s="62"/>
      <c r="D20" s="63"/>
      <c r="E20" s="213"/>
      <c r="F20" s="214"/>
      <c r="G20" s="213"/>
      <c r="H20" s="214"/>
      <c r="I20" s="213">
        <f>SUMIF(F217:F285,A20,I217:I285)</f>
        <v>0</v>
      </c>
      <c r="J20" s="215"/>
    </row>
    <row r="21" spans="1:10" ht="23.25" customHeight="1">
      <c r="A21" s="2"/>
      <c r="B21" s="48" t="s">
        <v>29</v>
      </c>
      <c r="C21" s="64"/>
      <c r="D21" s="65"/>
      <c r="E21" s="226"/>
      <c r="F21" s="227"/>
      <c r="G21" s="226"/>
      <c r="H21" s="227"/>
      <c r="I21" s="226">
        <f>SUM(I16:J20)</f>
        <v>0</v>
      </c>
      <c r="J21" s="244"/>
    </row>
    <row r="22" spans="1:10" ht="33" customHeight="1">
      <c r="A22" s="2"/>
      <c r="B22" s="42" t="s">
        <v>33</v>
      </c>
      <c r="C22" s="62"/>
      <c r="D22" s="63"/>
      <c r="E22" s="66"/>
      <c r="F22" s="39"/>
      <c r="G22" s="33"/>
      <c r="H22" s="33"/>
      <c r="I22" s="33"/>
      <c r="J22" s="40"/>
    </row>
    <row r="23" spans="1:10" ht="23.25" customHeight="1">
      <c r="A23" s="2"/>
      <c r="B23" s="38" t="s">
        <v>12</v>
      </c>
      <c r="C23" s="62"/>
      <c r="D23" s="63"/>
      <c r="E23" s="67">
        <v>15</v>
      </c>
      <c r="F23" s="39" t="s">
        <v>0</v>
      </c>
      <c r="G23" s="242">
        <f>ZakladDPHSniVypocet</f>
        <v>0</v>
      </c>
      <c r="H23" s="243"/>
      <c r="I23" s="243"/>
      <c r="J23" s="40" t="str">
        <f t="shared" ref="J23:J28" si="0">Mena</f>
        <v>CZK</v>
      </c>
    </row>
    <row r="24" spans="1:10" ht="23.25" hidden="1" customHeight="1">
      <c r="A24" s="2"/>
      <c r="B24" s="38" t="s">
        <v>13</v>
      </c>
      <c r="C24" s="62"/>
      <c r="D24" s="63"/>
      <c r="E24" s="67">
        <f>SazbaDPH1</f>
        <v>15</v>
      </c>
      <c r="F24" s="39" t="s">
        <v>0</v>
      </c>
      <c r="G24" s="240">
        <f>I23*E23/100</f>
        <v>0</v>
      </c>
      <c r="H24" s="241"/>
      <c r="I24" s="241"/>
      <c r="J24" s="40" t="str">
        <f t="shared" si="0"/>
        <v>CZK</v>
      </c>
    </row>
    <row r="25" spans="1:10" ht="23.25" customHeight="1">
      <c r="A25" s="2"/>
      <c r="B25" s="38" t="s">
        <v>14</v>
      </c>
      <c r="C25" s="62"/>
      <c r="D25" s="63"/>
      <c r="E25" s="67">
        <v>21</v>
      </c>
      <c r="F25" s="39" t="s">
        <v>0</v>
      </c>
      <c r="G25" s="242">
        <f>ZakladDPHZaklVypocet</f>
        <v>0</v>
      </c>
      <c r="H25" s="243"/>
      <c r="I25" s="243"/>
      <c r="J25" s="40" t="str">
        <f t="shared" si="0"/>
        <v>CZK</v>
      </c>
    </row>
    <row r="26" spans="1:10" ht="23.25" hidden="1" customHeight="1">
      <c r="A26" s="2"/>
      <c r="B26" s="32" t="s">
        <v>15</v>
      </c>
      <c r="C26" s="68"/>
      <c r="D26" s="54"/>
      <c r="E26" s="69">
        <f>SazbaDPH2</f>
        <v>21</v>
      </c>
      <c r="F26" s="30" t="s">
        <v>0</v>
      </c>
      <c r="G26" s="210">
        <f>I25*E25/100</f>
        <v>0</v>
      </c>
      <c r="H26" s="211"/>
      <c r="I26" s="211"/>
      <c r="J26" s="37" t="str">
        <f t="shared" si="0"/>
        <v>CZK</v>
      </c>
    </row>
    <row r="27" spans="1:10" ht="23.25" customHeight="1" thickBot="1">
      <c r="A27" s="2">
        <f>ZakladDPHSni+ZakladDPHZakl</f>
        <v>0</v>
      </c>
      <c r="B27" s="31" t="s">
        <v>4</v>
      </c>
      <c r="C27" s="70"/>
      <c r="D27" s="71"/>
      <c r="E27" s="70"/>
      <c r="F27" s="16"/>
      <c r="G27" s="212">
        <f>CenaCelkemBezDPH-(ZakladDPHSni+ZakladDPHZakl)</f>
        <v>0</v>
      </c>
      <c r="H27" s="212"/>
      <c r="I27" s="212"/>
      <c r="J27" s="41" t="str">
        <f t="shared" si="0"/>
        <v>CZK</v>
      </c>
    </row>
    <row r="28" spans="1:10" ht="27.75" customHeight="1" thickBot="1">
      <c r="A28" s="2">
        <f>(A27-INT(A27))*100</f>
        <v>0</v>
      </c>
      <c r="B28" s="116" t="s">
        <v>23</v>
      </c>
      <c r="C28" s="117"/>
      <c r="D28" s="117"/>
      <c r="E28" s="118"/>
      <c r="F28" s="119"/>
      <c r="G28" s="246">
        <f>A27</f>
        <v>0</v>
      </c>
      <c r="H28" s="246"/>
      <c r="I28" s="246"/>
      <c r="J28" s="120" t="str">
        <f t="shared" si="0"/>
        <v>CZK</v>
      </c>
    </row>
    <row r="29" spans="1:10" ht="27.75" hidden="1" customHeight="1" thickBot="1">
      <c r="A29" s="2"/>
      <c r="B29" s="116" t="s">
        <v>35</v>
      </c>
      <c r="C29" s="121"/>
      <c r="D29" s="121"/>
      <c r="E29" s="121"/>
      <c r="F29" s="122"/>
      <c r="G29" s="245">
        <f>ZakladDPHSni+DPHSni+ZakladDPHZakl+DPHZakl+Zaokrouhleni</f>
        <v>0</v>
      </c>
      <c r="H29" s="245"/>
      <c r="I29" s="245"/>
      <c r="J29" s="123" t="s">
        <v>105</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247"/>
      <c r="E34" s="248"/>
      <c r="G34" s="249"/>
      <c r="H34" s="250"/>
      <c r="I34" s="250"/>
      <c r="J34" s="25"/>
    </row>
    <row r="35" spans="1:10" ht="12.75" customHeight="1">
      <c r="A35" s="2"/>
      <c r="B35" s="2"/>
      <c r="D35" s="239" t="s">
        <v>2</v>
      </c>
      <c r="E35" s="239"/>
      <c r="H35" s="10" t="s">
        <v>3</v>
      </c>
      <c r="J35" s="9"/>
    </row>
    <row r="36" spans="1:10" ht="13.5" customHeight="1" thickBot="1">
      <c r="A36" s="11"/>
      <c r="B36" s="11"/>
      <c r="C36" s="75"/>
      <c r="D36" s="75"/>
      <c r="E36" s="75"/>
      <c r="F36" s="12"/>
      <c r="G36" s="12"/>
      <c r="H36" s="12"/>
      <c r="I36" s="12"/>
      <c r="J36" s="13"/>
    </row>
    <row r="37" spans="1:10" ht="27" customHeight="1">
      <c r="B37" s="89" t="s">
        <v>16</v>
      </c>
      <c r="C37" s="90"/>
      <c r="D37" s="90"/>
      <c r="E37" s="90"/>
      <c r="F37" s="91"/>
      <c r="G37" s="91"/>
      <c r="H37" s="91"/>
      <c r="I37" s="91"/>
      <c r="J37" s="92"/>
    </row>
    <row r="38" spans="1:10" ht="25.5" customHeight="1">
      <c r="A38" s="88" t="s">
        <v>37</v>
      </c>
      <c r="B38" s="93" t="s">
        <v>17</v>
      </c>
      <c r="C38" s="94" t="s">
        <v>5</v>
      </c>
      <c r="D38" s="94"/>
      <c r="E38" s="94"/>
      <c r="F38" s="95" t="str">
        <f>B23</f>
        <v>Základ pro sníženou DPH</v>
      </c>
      <c r="G38" s="95" t="str">
        <f>B25</f>
        <v>Základ pro základní DPH</v>
      </c>
      <c r="H38" s="96" t="s">
        <v>18</v>
      </c>
      <c r="I38" s="97" t="s">
        <v>1</v>
      </c>
      <c r="J38" s="98" t="s">
        <v>0</v>
      </c>
    </row>
    <row r="39" spans="1:10" ht="25.5" hidden="1" customHeight="1">
      <c r="A39" s="88">
        <v>1</v>
      </c>
      <c r="B39" s="99" t="s">
        <v>45</v>
      </c>
      <c r="C39" s="251"/>
      <c r="D39" s="251"/>
      <c r="E39" s="251"/>
      <c r="F39" s="100">
        <f>'00 01 Naklady'!AE44+'01 2 Pol'!AE749+'01 3 Pol'!AE75+'01 4 Pol'!AE122+'01 91 Pol'!AE105+'01 92 Pol'!AE53+'01 93 Pol'!AE47+'01 94 Pol'!AE36+'01 95 Pol'!AE64+'01 96 Pol'!AE51+'01 97 Pol'!AE28+'02 01 Pol'!AE302+'02 02 Pol'!AE137+'02 03 Pol'!AE120+'02 04 Pol'!AE118+'02 05 Pol'!AE14+'03 01 Pol'!AE427+'03 02 Pol'!AE275+'03 03 Pol'!AE279+'03 04 Pol'!AE118+'03 05 Pol'!AE34+'03 06 Pol'!AE45+'04 01 Pol'!AE98+'04 02 Pol'!AE57+'04 03 Pol'!AE70+'05 D.1.4.(1+2).c.1 Pol'!AE335+'05 D.1.4.2.c.2 Pol'!AE169+'05 D.1.4.3.c.1 Pol'!AE422+'05 D.1.4.4.c.1 Pol'!AE246+'05 D.1.4.6.c.1 Pol'!AE43</f>
        <v>0</v>
      </c>
      <c r="G39" s="101">
        <f>'00 01 Naklady'!AF44+'01 2 Pol'!AF749+'01 3 Pol'!AF75+'01 4 Pol'!AF122+'01 91 Pol'!AF105+'01 92 Pol'!AF53+'01 93 Pol'!AF47+'01 94 Pol'!AF36+'01 95 Pol'!AF64+'01 96 Pol'!AF51+'01 97 Pol'!AF28+'02 01 Pol'!AF302+'02 02 Pol'!AF137+'02 03 Pol'!AF120+'02 04 Pol'!AF118+'02 05 Pol'!AF14+'03 01 Pol'!AF427+'03 02 Pol'!AF275+'03 03 Pol'!AF279+'03 04 Pol'!AF118+'03 05 Pol'!AF34+'03 06 Pol'!AF45+'04 01 Pol'!AF98+'04 02 Pol'!AF57+'04 03 Pol'!AF70+'05 D.1.4.(1+2).c.1 Pol'!AF335+'05 D.1.4.2.c.2 Pol'!AF169+'05 D.1.4.3.c.1 Pol'!AF422+'05 D.1.4.4.c.1 Pol'!AF246+'05 D.1.4.6.c.1 Pol'!AF43</f>
        <v>0</v>
      </c>
      <c r="H39" s="102"/>
      <c r="I39" s="103">
        <f>F39+G39+H39</f>
        <v>0</v>
      </c>
      <c r="J39" s="104" t="str">
        <f>IF(CenaCelkemVypocet=0,"",I39/CenaCelkemVypocet*100)</f>
        <v/>
      </c>
    </row>
    <row r="40" spans="1:10" ht="25.5" customHeight="1">
      <c r="A40" s="88">
        <v>2</v>
      </c>
      <c r="B40" s="105"/>
      <c r="C40" s="252" t="s">
        <v>46</v>
      </c>
      <c r="D40" s="252"/>
      <c r="E40" s="252"/>
      <c r="F40" s="106">
        <f>'00 01 Naklady'!AE44</f>
        <v>0</v>
      </c>
      <c r="G40" s="107">
        <f>'00 01 Naklady'!AF44</f>
        <v>0</v>
      </c>
      <c r="H40" s="107"/>
      <c r="I40" s="108">
        <f>F40+G40+H40</f>
        <v>0</v>
      </c>
      <c r="J40" s="109" t="str">
        <f>IF(CenaCelkemVypocet=0,"",I40/CenaCelkemVypocet*100)</f>
        <v/>
      </c>
    </row>
    <row r="41" spans="1:10" ht="25.5" customHeight="1">
      <c r="A41" s="88">
        <v>3</v>
      </c>
      <c r="B41" s="110" t="s">
        <v>47</v>
      </c>
      <c r="C41" s="251" t="s">
        <v>48</v>
      </c>
      <c r="D41" s="251"/>
      <c r="E41" s="251"/>
      <c r="F41" s="111">
        <f>'00 01 Naklady'!AE44</f>
        <v>0</v>
      </c>
      <c r="G41" s="102">
        <f>'00 01 Naklady'!AF44</f>
        <v>0</v>
      </c>
      <c r="H41" s="102"/>
      <c r="I41" s="103">
        <f>F41+G41+H41</f>
        <v>0</v>
      </c>
      <c r="J41" s="104" t="str">
        <f>IF(CenaCelkemVypocet=0,"",I41/CenaCelkemVypocet*100)</f>
        <v/>
      </c>
    </row>
    <row r="42" spans="1:10" ht="25.5" customHeight="1">
      <c r="A42" s="88">
        <v>2</v>
      </c>
      <c r="B42" s="105"/>
      <c r="C42" s="252" t="s">
        <v>49</v>
      </c>
      <c r="D42" s="252"/>
      <c r="E42" s="252"/>
      <c r="F42" s="106"/>
      <c r="G42" s="107"/>
      <c r="H42" s="107"/>
      <c r="I42" s="108"/>
      <c r="J42" s="109"/>
    </row>
    <row r="43" spans="1:10" ht="25.5" customHeight="1">
      <c r="A43" s="88">
        <v>2</v>
      </c>
      <c r="B43" s="105" t="s">
        <v>47</v>
      </c>
      <c r="C43" s="252" t="s">
        <v>50</v>
      </c>
      <c r="D43" s="252"/>
      <c r="E43" s="252"/>
      <c r="F43" s="106">
        <f>'01 2 Pol'!AE749+'01 3 Pol'!AE75+'01 4 Pol'!AE122+'01 91 Pol'!AE105+'01 92 Pol'!AE53+'01 93 Pol'!AE47+'01 94 Pol'!AE36+'01 95 Pol'!AE64+'01 96 Pol'!AE51+'01 97 Pol'!AE28</f>
        <v>0</v>
      </c>
      <c r="G43" s="107">
        <f>'01 2 Pol'!AF749+'01 3 Pol'!AF75+'01 4 Pol'!AF122+'01 91 Pol'!AF105+'01 92 Pol'!AF53+'01 93 Pol'!AF47+'01 94 Pol'!AF36+'01 95 Pol'!AF64+'01 96 Pol'!AF51+'01 97 Pol'!AF28</f>
        <v>0</v>
      </c>
      <c r="H43" s="107"/>
      <c r="I43" s="108">
        <f t="shared" ref="I43:I76" si="1">F43+G43+H43</f>
        <v>0</v>
      </c>
      <c r="J43" s="109" t="str">
        <f t="shared" ref="J43:J76" si="2">IF(CenaCelkemVypocet=0,"",I43/CenaCelkemVypocet*100)</f>
        <v/>
      </c>
    </row>
    <row r="44" spans="1:10" ht="25.5" customHeight="1">
      <c r="A44" s="88">
        <v>3</v>
      </c>
      <c r="B44" s="110" t="s">
        <v>51</v>
      </c>
      <c r="C44" s="251" t="s">
        <v>52</v>
      </c>
      <c r="D44" s="251"/>
      <c r="E44" s="251"/>
      <c r="F44" s="111">
        <f>'01 2 Pol'!AE749</f>
        <v>0</v>
      </c>
      <c r="G44" s="102">
        <f>'01 2 Pol'!AF749</f>
        <v>0</v>
      </c>
      <c r="H44" s="102"/>
      <c r="I44" s="103">
        <f t="shared" si="1"/>
        <v>0</v>
      </c>
      <c r="J44" s="104" t="str">
        <f t="shared" si="2"/>
        <v/>
      </c>
    </row>
    <row r="45" spans="1:10" ht="25.5" customHeight="1">
      <c r="A45" s="88">
        <v>3</v>
      </c>
      <c r="B45" s="110" t="s">
        <v>53</v>
      </c>
      <c r="C45" s="251" t="s">
        <v>54</v>
      </c>
      <c r="D45" s="251"/>
      <c r="E45" s="251"/>
      <c r="F45" s="111">
        <f>'01 3 Pol'!AE75</f>
        <v>0</v>
      </c>
      <c r="G45" s="102">
        <f>'01 3 Pol'!AF75</f>
        <v>0</v>
      </c>
      <c r="H45" s="102"/>
      <c r="I45" s="103">
        <f t="shared" si="1"/>
        <v>0</v>
      </c>
      <c r="J45" s="104" t="str">
        <f t="shared" si="2"/>
        <v/>
      </c>
    </row>
    <row r="46" spans="1:10" ht="25.5" customHeight="1">
      <c r="A46" s="88">
        <v>3</v>
      </c>
      <c r="B46" s="110" t="s">
        <v>55</v>
      </c>
      <c r="C46" s="251" t="s">
        <v>56</v>
      </c>
      <c r="D46" s="251"/>
      <c r="E46" s="251"/>
      <c r="F46" s="111">
        <f>'01 4 Pol'!AE122</f>
        <v>0</v>
      </c>
      <c r="G46" s="102">
        <f>'01 4 Pol'!AF122</f>
        <v>0</v>
      </c>
      <c r="H46" s="102"/>
      <c r="I46" s="103">
        <f t="shared" si="1"/>
        <v>0</v>
      </c>
      <c r="J46" s="104" t="str">
        <f t="shared" si="2"/>
        <v/>
      </c>
    </row>
    <row r="47" spans="1:10" ht="25.5" customHeight="1">
      <c r="A47" s="88">
        <v>3</v>
      </c>
      <c r="B47" s="110" t="s">
        <v>57</v>
      </c>
      <c r="C47" s="251" t="s">
        <v>58</v>
      </c>
      <c r="D47" s="251"/>
      <c r="E47" s="251"/>
      <c r="F47" s="111">
        <f>'01 91 Pol'!AE105</f>
        <v>0</v>
      </c>
      <c r="G47" s="102">
        <f>'01 91 Pol'!AF105</f>
        <v>0</v>
      </c>
      <c r="H47" s="102"/>
      <c r="I47" s="103">
        <f t="shared" si="1"/>
        <v>0</v>
      </c>
      <c r="J47" s="104" t="str">
        <f t="shared" si="2"/>
        <v/>
      </c>
    </row>
    <row r="48" spans="1:10" ht="25.5" customHeight="1">
      <c r="A48" s="88">
        <v>3</v>
      </c>
      <c r="B48" s="110" t="s">
        <v>59</v>
      </c>
      <c r="C48" s="251" t="s">
        <v>60</v>
      </c>
      <c r="D48" s="251"/>
      <c r="E48" s="251"/>
      <c r="F48" s="111">
        <f>'01 92 Pol'!AE53</f>
        <v>0</v>
      </c>
      <c r="G48" s="102">
        <f>'01 92 Pol'!AF53</f>
        <v>0</v>
      </c>
      <c r="H48" s="102"/>
      <c r="I48" s="103">
        <f t="shared" si="1"/>
        <v>0</v>
      </c>
      <c r="J48" s="104" t="str">
        <f t="shared" si="2"/>
        <v/>
      </c>
    </row>
    <row r="49" spans="1:10" ht="25.5" customHeight="1">
      <c r="A49" s="88">
        <v>3</v>
      </c>
      <c r="B49" s="110" t="s">
        <v>61</v>
      </c>
      <c r="C49" s="251" t="s">
        <v>62</v>
      </c>
      <c r="D49" s="251"/>
      <c r="E49" s="251"/>
      <c r="F49" s="111">
        <f>'01 93 Pol'!AE47</f>
        <v>0</v>
      </c>
      <c r="G49" s="102">
        <f>'01 93 Pol'!AF47</f>
        <v>0</v>
      </c>
      <c r="H49" s="102"/>
      <c r="I49" s="103">
        <f t="shared" si="1"/>
        <v>0</v>
      </c>
      <c r="J49" s="104" t="str">
        <f t="shared" si="2"/>
        <v/>
      </c>
    </row>
    <row r="50" spans="1:10" ht="25.5" customHeight="1">
      <c r="A50" s="88">
        <v>3</v>
      </c>
      <c r="B50" s="110" t="s">
        <v>63</v>
      </c>
      <c r="C50" s="251" t="s">
        <v>64</v>
      </c>
      <c r="D50" s="251"/>
      <c r="E50" s="251"/>
      <c r="F50" s="111">
        <f>'01 94 Pol'!AE36</f>
        <v>0</v>
      </c>
      <c r="G50" s="102">
        <f>'01 94 Pol'!AF36</f>
        <v>0</v>
      </c>
      <c r="H50" s="102"/>
      <c r="I50" s="103">
        <f t="shared" si="1"/>
        <v>0</v>
      </c>
      <c r="J50" s="104" t="str">
        <f t="shared" si="2"/>
        <v/>
      </c>
    </row>
    <row r="51" spans="1:10" ht="25.5" customHeight="1">
      <c r="A51" s="88">
        <v>3</v>
      </c>
      <c r="B51" s="110" t="s">
        <v>65</v>
      </c>
      <c r="C51" s="251" t="s">
        <v>66</v>
      </c>
      <c r="D51" s="251"/>
      <c r="E51" s="251"/>
      <c r="F51" s="111">
        <f>'01 95 Pol'!AE64</f>
        <v>0</v>
      </c>
      <c r="G51" s="102">
        <f>'01 95 Pol'!AF64</f>
        <v>0</v>
      </c>
      <c r="H51" s="102"/>
      <c r="I51" s="103">
        <f t="shared" si="1"/>
        <v>0</v>
      </c>
      <c r="J51" s="104" t="str">
        <f t="shared" si="2"/>
        <v/>
      </c>
    </row>
    <row r="52" spans="1:10" ht="25.5" customHeight="1">
      <c r="A52" s="88">
        <v>3</v>
      </c>
      <c r="B52" s="110" t="s">
        <v>67</v>
      </c>
      <c r="C52" s="251" t="s">
        <v>68</v>
      </c>
      <c r="D52" s="251"/>
      <c r="E52" s="251"/>
      <c r="F52" s="111">
        <f>'01 96 Pol'!AE51</f>
        <v>0</v>
      </c>
      <c r="G52" s="102">
        <f>'01 96 Pol'!AF51</f>
        <v>0</v>
      </c>
      <c r="H52" s="102"/>
      <c r="I52" s="103">
        <f t="shared" si="1"/>
        <v>0</v>
      </c>
      <c r="J52" s="104" t="str">
        <f t="shared" si="2"/>
        <v/>
      </c>
    </row>
    <row r="53" spans="1:10" ht="25.5" customHeight="1">
      <c r="A53" s="88">
        <v>3</v>
      </c>
      <c r="B53" s="110" t="s">
        <v>69</v>
      </c>
      <c r="C53" s="251" t="s">
        <v>70</v>
      </c>
      <c r="D53" s="251"/>
      <c r="E53" s="251"/>
      <c r="F53" s="111">
        <f>'01 97 Pol'!AE28</f>
        <v>0</v>
      </c>
      <c r="G53" s="102">
        <f>'01 97 Pol'!AF28</f>
        <v>0</v>
      </c>
      <c r="H53" s="102"/>
      <c r="I53" s="103">
        <f t="shared" si="1"/>
        <v>0</v>
      </c>
      <c r="J53" s="104" t="str">
        <f t="shared" si="2"/>
        <v/>
      </c>
    </row>
    <row r="54" spans="1:10" ht="25.5" customHeight="1">
      <c r="A54" s="88">
        <v>2</v>
      </c>
      <c r="B54" s="105" t="s">
        <v>71</v>
      </c>
      <c r="C54" s="252" t="s">
        <v>72</v>
      </c>
      <c r="D54" s="252"/>
      <c r="E54" s="252"/>
      <c r="F54" s="106">
        <f>'02 01 Pol'!AE302+'02 02 Pol'!AE137+'02 03 Pol'!AE120+'02 04 Pol'!AE118+'02 05 Pol'!AE14</f>
        <v>0</v>
      </c>
      <c r="G54" s="107">
        <f>'02 01 Pol'!AF302+'02 02 Pol'!AF137+'02 03 Pol'!AF120+'02 04 Pol'!AF118+'02 05 Pol'!AF14</f>
        <v>0</v>
      </c>
      <c r="H54" s="107"/>
      <c r="I54" s="108">
        <f t="shared" si="1"/>
        <v>0</v>
      </c>
      <c r="J54" s="109" t="str">
        <f t="shared" si="2"/>
        <v/>
      </c>
    </row>
    <row r="55" spans="1:10" ht="25.5" customHeight="1">
      <c r="A55" s="88">
        <v>3</v>
      </c>
      <c r="B55" s="110" t="s">
        <v>47</v>
      </c>
      <c r="C55" s="251" t="s">
        <v>73</v>
      </c>
      <c r="D55" s="251"/>
      <c r="E55" s="251"/>
      <c r="F55" s="111">
        <f>'02 01 Pol'!AE302</f>
        <v>0</v>
      </c>
      <c r="G55" s="102">
        <f>'02 01 Pol'!AF302</f>
        <v>0</v>
      </c>
      <c r="H55" s="102"/>
      <c r="I55" s="103">
        <f t="shared" si="1"/>
        <v>0</v>
      </c>
      <c r="J55" s="104" t="str">
        <f t="shared" si="2"/>
        <v/>
      </c>
    </row>
    <row r="56" spans="1:10" ht="25.5" customHeight="1">
      <c r="A56" s="88">
        <v>3</v>
      </c>
      <c r="B56" s="110" t="s">
        <v>71</v>
      </c>
      <c r="C56" s="251" t="s">
        <v>74</v>
      </c>
      <c r="D56" s="251"/>
      <c r="E56" s="251"/>
      <c r="F56" s="111">
        <f>'02 02 Pol'!AE137</f>
        <v>0</v>
      </c>
      <c r="G56" s="102">
        <f>'02 02 Pol'!AF137</f>
        <v>0</v>
      </c>
      <c r="H56" s="102"/>
      <c r="I56" s="103">
        <f t="shared" si="1"/>
        <v>0</v>
      </c>
      <c r="J56" s="104" t="str">
        <f t="shared" si="2"/>
        <v/>
      </c>
    </row>
    <row r="57" spans="1:10" ht="25.5" customHeight="1">
      <c r="A57" s="88">
        <v>3</v>
      </c>
      <c r="B57" s="110" t="s">
        <v>75</v>
      </c>
      <c r="C57" s="251" t="s">
        <v>76</v>
      </c>
      <c r="D57" s="251"/>
      <c r="E57" s="251"/>
      <c r="F57" s="111">
        <f>'02 03 Pol'!AE120</f>
        <v>0</v>
      </c>
      <c r="G57" s="102">
        <f>'02 03 Pol'!AF120</f>
        <v>0</v>
      </c>
      <c r="H57" s="102"/>
      <c r="I57" s="103">
        <f t="shared" si="1"/>
        <v>0</v>
      </c>
      <c r="J57" s="104" t="str">
        <f t="shared" si="2"/>
        <v/>
      </c>
    </row>
    <row r="58" spans="1:10" ht="25.5" customHeight="1">
      <c r="A58" s="88">
        <v>3</v>
      </c>
      <c r="B58" s="110" t="s">
        <v>77</v>
      </c>
      <c r="C58" s="251" t="s">
        <v>78</v>
      </c>
      <c r="D58" s="251"/>
      <c r="E58" s="251"/>
      <c r="F58" s="111">
        <f>'02 04 Pol'!AE118</f>
        <v>0</v>
      </c>
      <c r="G58" s="102">
        <f>'02 04 Pol'!AF118</f>
        <v>0</v>
      </c>
      <c r="H58" s="102"/>
      <c r="I58" s="103">
        <f t="shared" si="1"/>
        <v>0</v>
      </c>
      <c r="J58" s="104" t="str">
        <f t="shared" si="2"/>
        <v/>
      </c>
    </row>
    <row r="59" spans="1:10" ht="25.5" customHeight="1">
      <c r="A59" s="88">
        <v>3</v>
      </c>
      <c r="B59" s="110" t="s">
        <v>79</v>
      </c>
      <c r="C59" s="251" t="s">
        <v>80</v>
      </c>
      <c r="D59" s="251"/>
      <c r="E59" s="251"/>
      <c r="F59" s="111">
        <f>'02 05 Pol'!AE14</f>
        <v>0</v>
      </c>
      <c r="G59" s="102">
        <f>'02 05 Pol'!AF14</f>
        <v>0</v>
      </c>
      <c r="H59" s="102"/>
      <c r="I59" s="103">
        <f t="shared" si="1"/>
        <v>0</v>
      </c>
      <c r="J59" s="104" t="str">
        <f t="shared" si="2"/>
        <v/>
      </c>
    </row>
    <row r="60" spans="1:10" ht="25.5" customHeight="1">
      <c r="A60" s="88">
        <v>2</v>
      </c>
      <c r="B60" s="105" t="s">
        <v>75</v>
      </c>
      <c r="C60" s="252" t="s">
        <v>81</v>
      </c>
      <c r="D60" s="252"/>
      <c r="E60" s="252"/>
      <c r="F60" s="106">
        <f>'03 01 Pol'!AE427+'03 02 Pol'!AE275+'03 03 Pol'!AE279+'03 04 Pol'!AE118+'03 05 Pol'!AE34+'03 06 Pol'!AE45</f>
        <v>0</v>
      </c>
      <c r="G60" s="107">
        <f>'03 01 Pol'!AF427+'03 02 Pol'!AF275+'03 03 Pol'!AF279+'03 04 Pol'!AF118+'03 05 Pol'!AF34+'03 06 Pol'!AF45</f>
        <v>0</v>
      </c>
      <c r="H60" s="107"/>
      <c r="I60" s="108">
        <f t="shared" si="1"/>
        <v>0</v>
      </c>
      <c r="J60" s="109" t="str">
        <f t="shared" si="2"/>
        <v/>
      </c>
    </row>
    <row r="61" spans="1:10" ht="25.5" customHeight="1">
      <c r="A61" s="88">
        <v>3</v>
      </c>
      <c r="B61" s="110" t="s">
        <v>47</v>
      </c>
      <c r="C61" s="251" t="s">
        <v>82</v>
      </c>
      <c r="D61" s="251"/>
      <c r="E61" s="251"/>
      <c r="F61" s="111">
        <f>'03 01 Pol'!AE427</f>
        <v>0</v>
      </c>
      <c r="G61" s="102">
        <f>'03 01 Pol'!AF427</f>
        <v>0</v>
      </c>
      <c r="H61" s="102"/>
      <c r="I61" s="103">
        <f t="shared" si="1"/>
        <v>0</v>
      </c>
      <c r="J61" s="104" t="str">
        <f t="shared" si="2"/>
        <v/>
      </c>
    </row>
    <row r="62" spans="1:10" ht="25.5" customHeight="1">
      <c r="A62" s="88">
        <v>3</v>
      </c>
      <c r="B62" s="110" t="s">
        <v>71</v>
      </c>
      <c r="C62" s="251" t="s">
        <v>83</v>
      </c>
      <c r="D62" s="251"/>
      <c r="E62" s="251"/>
      <c r="F62" s="111">
        <f>'03 02 Pol'!AE275</f>
        <v>0</v>
      </c>
      <c r="G62" s="102">
        <f>'03 02 Pol'!AF275</f>
        <v>0</v>
      </c>
      <c r="H62" s="102"/>
      <c r="I62" s="103">
        <f t="shared" si="1"/>
        <v>0</v>
      </c>
      <c r="J62" s="104" t="str">
        <f t="shared" si="2"/>
        <v/>
      </c>
    </row>
    <row r="63" spans="1:10" ht="25.5" customHeight="1">
      <c r="A63" s="88">
        <v>3</v>
      </c>
      <c r="B63" s="110" t="s">
        <v>75</v>
      </c>
      <c r="C63" s="251" t="s">
        <v>84</v>
      </c>
      <c r="D63" s="251"/>
      <c r="E63" s="251"/>
      <c r="F63" s="111">
        <f>'03 03 Pol'!AE279</f>
        <v>0</v>
      </c>
      <c r="G63" s="102">
        <f>'03 03 Pol'!AF279</f>
        <v>0</v>
      </c>
      <c r="H63" s="102"/>
      <c r="I63" s="103">
        <f t="shared" si="1"/>
        <v>0</v>
      </c>
      <c r="J63" s="104" t="str">
        <f t="shared" si="2"/>
        <v/>
      </c>
    </row>
    <row r="64" spans="1:10" ht="25.5" customHeight="1">
      <c r="A64" s="88">
        <v>3</v>
      </c>
      <c r="B64" s="110" t="s">
        <v>77</v>
      </c>
      <c r="C64" s="251" t="s">
        <v>85</v>
      </c>
      <c r="D64" s="251"/>
      <c r="E64" s="251"/>
      <c r="F64" s="111">
        <f>'03 04 Pol'!AE118</f>
        <v>0</v>
      </c>
      <c r="G64" s="102">
        <f>'03 04 Pol'!AF118</f>
        <v>0</v>
      </c>
      <c r="H64" s="102"/>
      <c r="I64" s="103">
        <f t="shared" si="1"/>
        <v>0</v>
      </c>
      <c r="J64" s="104" t="str">
        <f t="shared" si="2"/>
        <v/>
      </c>
    </row>
    <row r="65" spans="1:10" ht="25.5" customHeight="1">
      <c r="A65" s="88">
        <v>3</v>
      </c>
      <c r="B65" s="110" t="s">
        <v>79</v>
      </c>
      <c r="C65" s="251" t="s">
        <v>86</v>
      </c>
      <c r="D65" s="251"/>
      <c r="E65" s="251"/>
      <c r="F65" s="111">
        <f>'03 05 Pol'!AE34</f>
        <v>0</v>
      </c>
      <c r="G65" s="102">
        <f>'03 05 Pol'!AF34</f>
        <v>0</v>
      </c>
      <c r="H65" s="102"/>
      <c r="I65" s="103">
        <f t="shared" si="1"/>
        <v>0</v>
      </c>
      <c r="J65" s="104" t="str">
        <f t="shared" si="2"/>
        <v/>
      </c>
    </row>
    <row r="66" spans="1:10" ht="25.5" customHeight="1">
      <c r="A66" s="88">
        <v>3</v>
      </c>
      <c r="B66" s="110" t="s">
        <v>87</v>
      </c>
      <c r="C66" s="251" t="s">
        <v>88</v>
      </c>
      <c r="D66" s="251"/>
      <c r="E66" s="251"/>
      <c r="F66" s="111">
        <f>'03 06 Pol'!AE45</f>
        <v>0</v>
      </c>
      <c r="G66" s="102">
        <f>'03 06 Pol'!AF45</f>
        <v>0</v>
      </c>
      <c r="H66" s="102"/>
      <c r="I66" s="103">
        <f t="shared" si="1"/>
        <v>0</v>
      </c>
      <c r="J66" s="104" t="str">
        <f t="shared" si="2"/>
        <v/>
      </c>
    </row>
    <row r="67" spans="1:10" ht="25.5" customHeight="1">
      <c r="A67" s="88">
        <v>2</v>
      </c>
      <c r="B67" s="105" t="s">
        <v>77</v>
      </c>
      <c r="C67" s="252" t="s">
        <v>89</v>
      </c>
      <c r="D67" s="252"/>
      <c r="E67" s="252"/>
      <c r="F67" s="106">
        <f>'04 01 Pol'!AE98+'04 02 Pol'!AE57+'04 03 Pol'!AE70</f>
        <v>0</v>
      </c>
      <c r="G67" s="107">
        <f>'04 01 Pol'!AF98+'04 02 Pol'!AF57+'04 03 Pol'!AF70</f>
        <v>0</v>
      </c>
      <c r="H67" s="107"/>
      <c r="I67" s="108">
        <f t="shared" si="1"/>
        <v>0</v>
      </c>
      <c r="J67" s="109" t="str">
        <f t="shared" si="2"/>
        <v/>
      </c>
    </row>
    <row r="68" spans="1:10" ht="25.5" customHeight="1">
      <c r="A68" s="88">
        <v>3</v>
      </c>
      <c r="B68" s="110" t="s">
        <v>47</v>
      </c>
      <c r="C68" s="251" t="s">
        <v>90</v>
      </c>
      <c r="D68" s="251"/>
      <c r="E68" s="251"/>
      <c r="F68" s="111">
        <f>'04 01 Pol'!AE98</f>
        <v>0</v>
      </c>
      <c r="G68" s="102">
        <f>'04 01 Pol'!AF98</f>
        <v>0</v>
      </c>
      <c r="H68" s="102"/>
      <c r="I68" s="103">
        <f t="shared" si="1"/>
        <v>0</v>
      </c>
      <c r="J68" s="104" t="str">
        <f t="shared" si="2"/>
        <v/>
      </c>
    </row>
    <row r="69" spans="1:10" ht="25.5" customHeight="1">
      <c r="A69" s="88">
        <v>3</v>
      </c>
      <c r="B69" s="110" t="s">
        <v>71</v>
      </c>
      <c r="C69" s="251" t="s">
        <v>91</v>
      </c>
      <c r="D69" s="251"/>
      <c r="E69" s="251"/>
      <c r="F69" s="111">
        <f>'04 02 Pol'!AE57</f>
        <v>0</v>
      </c>
      <c r="G69" s="102">
        <f>'04 02 Pol'!AF57</f>
        <v>0</v>
      </c>
      <c r="H69" s="102"/>
      <c r="I69" s="103">
        <f t="shared" si="1"/>
        <v>0</v>
      </c>
      <c r="J69" s="104" t="str">
        <f t="shared" si="2"/>
        <v/>
      </c>
    </row>
    <row r="70" spans="1:10" ht="25.5" customHeight="1">
      <c r="A70" s="88">
        <v>3</v>
      </c>
      <c r="B70" s="110" t="s">
        <v>75</v>
      </c>
      <c r="C70" s="251" t="s">
        <v>92</v>
      </c>
      <c r="D70" s="251"/>
      <c r="E70" s="251"/>
      <c r="F70" s="111">
        <f>'04 03 Pol'!AE70</f>
        <v>0</v>
      </c>
      <c r="G70" s="102">
        <f>'04 03 Pol'!AF70</f>
        <v>0</v>
      </c>
      <c r="H70" s="102"/>
      <c r="I70" s="103">
        <f t="shared" si="1"/>
        <v>0</v>
      </c>
      <c r="J70" s="104" t="str">
        <f t="shared" si="2"/>
        <v/>
      </c>
    </row>
    <row r="71" spans="1:10" ht="25.5" customHeight="1">
      <c r="A71" s="88">
        <v>2</v>
      </c>
      <c r="B71" s="105" t="s">
        <v>79</v>
      </c>
      <c r="C71" s="252" t="s">
        <v>93</v>
      </c>
      <c r="D71" s="252"/>
      <c r="E71" s="252"/>
      <c r="F71" s="106">
        <f>'05 D.1.4.(1+2).c.1 Pol'!AE335+'05 D.1.4.2.c.2 Pol'!AE169+'05 D.1.4.3.c.1 Pol'!AE422+'05 D.1.4.4.c.1 Pol'!AE246+'05 D.1.4.6.c.1 Pol'!AE43</f>
        <v>0</v>
      </c>
      <c r="G71" s="107">
        <f>'05 D.1.4.(1+2).c.1 Pol'!AF335+'05 D.1.4.2.c.2 Pol'!AF169+'05 D.1.4.3.c.1 Pol'!AF422+'05 D.1.4.4.c.1 Pol'!AF246+'05 D.1.4.6.c.1 Pol'!AF43</f>
        <v>0</v>
      </c>
      <c r="H71" s="107"/>
      <c r="I71" s="108">
        <f t="shared" si="1"/>
        <v>0</v>
      </c>
      <c r="J71" s="109" t="str">
        <f t="shared" si="2"/>
        <v/>
      </c>
    </row>
    <row r="72" spans="1:10" ht="25.5" customHeight="1">
      <c r="A72" s="88">
        <v>3</v>
      </c>
      <c r="B72" s="110" t="s">
        <v>94</v>
      </c>
      <c r="C72" s="251" t="s">
        <v>95</v>
      </c>
      <c r="D72" s="251"/>
      <c r="E72" s="251"/>
      <c r="F72" s="111">
        <f>'05 D.1.4.(1+2).c.1 Pol'!AE335</f>
        <v>0</v>
      </c>
      <c r="G72" s="102">
        <f>'05 D.1.4.(1+2).c.1 Pol'!AF335</f>
        <v>0</v>
      </c>
      <c r="H72" s="102"/>
      <c r="I72" s="103">
        <f t="shared" si="1"/>
        <v>0</v>
      </c>
      <c r="J72" s="104" t="str">
        <f t="shared" si="2"/>
        <v/>
      </c>
    </row>
    <row r="73" spans="1:10" ht="25.5" customHeight="1">
      <c r="A73" s="88">
        <v>3</v>
      </c>
      <c r="B73" s="110" t="s">
        <v>96</v>
      </c>
      <c r="C73" s="251" t="s">
        <v>97</v>
      </c>
      <c r="D73" s="251"/>
      <c r="E73" s="251"/>
      <c r="F73" s="111">
        <f>'05 D.1.4.2.c.2 Pol'!AE169</f>
        <v>0</v>
      </c>
      <c r="G73" s="102">
        <f>'05 D.1.4.2.c.2 Pol'!AF169</f>
        <v>0</v>
      </c>
      <c r="H73" s="102"/>
      <c r="I73" s="103">
        <f t="shared" si="1"/>
        <v>0</v>
      </c>
      <c r="J73" s="104" t="str">
        <f t="shared" si="2"/>
        <v/>
      </c>
    </row>
    <row r="74" spans="1:10" ht="25.5" customHeight="1">
      <c r="A74" s="88">
        <v>3</v>
      </c>
      <c r="B74" s="110" t="s">
        <v>98</v>
      </c>
      <c r="C74" s="251" t="s">
        <v>99</v>
      </c>
      <c r="D74" s="251"/>
      <c r="E74" s="251"/>
      <c r="F74" s="111">
        <f>'05 D.1.4.3.c.1 Pol'!AE422</f>
        <v>0</v>
      </c>
      <c r="G74" s="102">
        <f>'05 D.1.4.3.c.1 Pol'!AF422</f>
        <v>0</v>
      </c>
      <c r="H74" s="102"/>
      <c r="I74" s="103">
        <f t="shared" si="1"/>
        <v>0</v>
      </c>
      <c r="J74" s="104" t="str">
        <f t="shared" si="2"/>
        <v/>
      </c>
    </row>
    <row r="75" spans="1:10" ht="25.5" customHeight="1">
      <c r="A75" s="88">
        <v>3</v>
      </c>
      <c r="B75" s="110" t="s">
        <v>100</v>
      </c>
      <c r="C75" s="251" t="s">
        <v>101</v>
      </c>
      <c r="D75" s="251"/>
      <c r="E75" s="251"/>
      <c r="F75" s="111">
        <f>'05 D.1.4.4.c.1 Pol'!AE246</f>
        <v>0</v>
      </c>
      <c r="G75" s="102">
        <f>'05 D.1.4.4.c.1 Pol'!AF246</f>
        <v>0</v>
      </c>
      <c r="H75" s="102"/>
      <c r="I75" s="103">
        <f t="shared" si="1"/>
        <v>0</v>
      </c>
      <c r="J75" s="104" t="str">
        <f t="shared" si="2"/>
        <v/>
      </c>
    </row>
    <row r="76" spans="1:10" ht="25.5" customHeight="1">
      <c r="A76" s="88">
        <v>3</v>
      </c>
      <c r="B76" s="110" t="s">
        <v>102</v>
      </c>
      <c r="C76" s="251" t="s">
        <v>103</v>
      </c>
      <c r="D76" s="251"/>
      <c r="E76" s="251"/>
      <c r="F76" s="111">
        <f>'05 D.1.4.6.c.1 Pol'!AE43</f>
        <v>0</v>
      </c>
      <c r="G76" s="102">
        <f>'05 D.1.4.6.c.1 Pol'!AF43</f>
        <v>0</v>
      </c>
      <c r="H76" s="102"/>
      <c r="I76" s="103">
        <f t="shared" si="1"/>
        <v>0</v>
      </c>
      <c r="J76" s="104" t="str">
        <f t="shared" si="2"/>
        <v/>
      </c>
    </row>
    <row r="77" spans="1:10" ht="25.5" customHeight="1">
      <c r="A77" s="88"/>
      <c r="B77" s="253" t="s">
        <v>104</v>
      </c>
      <c r="C77" s="254"/>
      <c r="D77" s="254"/>
      <c r="E77" s="254"/>
      <c r="F77" s="112">
        <f>SUMIF(A39:A76,"=1",F39:F76)</f>
        <v>0</v>
      </c>
      <c r="G77" s="113">
        <f>SUMIF(A39:A76,"=1",G39:G76)</f>
        <v>0</v>
      </c>
      <c r="H77" s="113">
        <f>SUMIF(A39:A76,"=1",H39:H76)</f>
        <v>0</v>
      </c>
      <c r="I77" s="114">
        <f>SUMIF(A39:A76,"=1",I39:I76)</f>
        <v>0</v>
      </c>
      <c r="J77" s="115">
        <f>SUMIF(A39:A76,"=1",J39:J76)</f>
        <v>0</v>
      </c>
    </row>
    <row r="79" spans="1:10">
      <c r="A79" t="s">
        <v>106</v>
      </c>
      <c r="B79" t="s">
        <v>107</v>
      </c>
    </row>
    <row r="80" spans="1:10">
      <c r="A80" t="s">
        <v>108</v>
      </c>
      <c r="B80" t="s">
        <v>109</v>
      </c>
    </row>
    <row r="81" spans="1:2">
      <c r="A81" t="s">
        <v>110</v>
      </c>
      <c r="B81" t="s">
        <v>111</v>
      </c>
    </row>
    <row r="82" spans="1:2">
      <c r="A82" t="s">
        <v>108</v>
      </c>
      <c r="B82" t="s">
        <v>112</v>
      </c>
    </row>
    <row r="83" spans="1:2">
      <c r="A83" t="s">
        <v>110</v>
      </c>
      <c r="B83" t="s">
        <v>113</v>
      </c>
    </row>
    <row r="84" spans="1:2">
      <c r="A84" t="s">
        <v>110</v>
      </c>
      <c r="B84" t="s">
        <v>114</v>
      </c>
    </row>
    <row r="85" spans="1:2">
      <c r="A85" t="s">
        <v>110</v>
      </c>
      <c r="B85" t="s">
        <v>115</v>
      </c>
    </row>
    <row r="86" spans="1:2">
      <c r="A86" t="s">
        <v>110</v>
      </c>
      <c r="B86" t="s">
        <v>116</v>
      </c>
    </row>
    <row r="87" spans="1:2">
      <c r="A87" t="s">
        <v>110</v>
      </c>
      <c r="B87" t="s">
        <v>117</v>
      </c>
    </row>
    <row r="88" spans="1:2">
      <c r="A88" t="s">
        <v>110</v>
      </c>
      <c r="B88" t="s">
        <v>118</v>
      </c>
    </row>
    <row r="89" spans="1:2">
      <c r="A89" t="s">
        <v>110</v>
      </c>
      <c r="B89" t="s">
        <v>119</v>
      </c>
    </row>
    <row r="90" spans="1:2">
      <c r="A90" t="s">
        <v>110</v>
      </c>
      <c r="B90" t="s">
        <v>120</v>
      </c>
    </row>
    <row r="91" spans="1:2">
      <c r="A91" t="s">
        <v>110</v>
      </c>
      <c r="B91" t="s">
        <v>121</v>
      </c>
    </row>
    <row r="92" spans="1:2">
      <c r="A92" t="s">
        <v>110</v>
      </c>
      <c r="B92" t="s">
        <v>122</v>
      </c>
    </row>
    <row r="93" spans="1:2">
      <c r="A93" t="s">
        <v>108</v>
      </c>
      <c r="B93" t="s">
        <v>123</v>
      </c>
    </row>
    <row r="94" spans="1:2">
      <c r="A94" t="s">
        <v>110</v>
      </c>
      <c r="B94" t="s">
        <v>124</v>
      </c>
    </row>
    <row r="95" spans="1:2">
      <c r="A95" t="s">
        <v>110</v>
      </c>
      <c r="B95" t="s">
        <v>125</v>
      </c>
    </row>
    <row r="96" spans="1:2">
      <c r="A96" t="s">
        <v>110</v>
      </c>
      <c r="B96" t="s">
        <v>126</v>
      </c>
    </row>
    <row r="97" spans="1:52">
      <c r="A97" t="s">
        <v>110</v>
      </c>
      <c r="B97" t="s">
        <v>127</v>
      </c>
    </row>
    <row r="98" spans="1:52">
      <c r="A98" t="s">
        <v>110</v>
      </c>
      <c r="B98" t="s">
        <v>128</v>
      </c>
    </row>
    <row r="99" spans="1:52">
      <c r="A99" t="s">
        <v>108</v>
      </c>
      <c r="B99" t="s">
        <v>129</v>
      </c>
    </row>
    <row r="100" spans="1:52">
      <c r="A100" t="s">
        <v>110</v>
      </c>
      <c r="B100" t="s">
        <v>130</v>
      </c>
    </row>
    <row r="101" spans="1:52">
      <c r="A101" t="s">
        <v>110</v>
      </c>
      <c r="B101" t="s">
        <v>131</v>
      </c>
    </row>
    <row r="102" spans="1:52">
      <c r="A102" t="s">
        <v>110</v>
      </c>
      <c r="B102" t="s">
        <v>132</v>
      </c>
    </row>
    <row r="103" spans="1:52">
      <c r="A103" t="s">
        <v>110</v>
      </c>
      <c r="B103" t="s">
        <v>133</v>
      </c>
    </row>
    <row r="104" spans="1:52">
      <c r="A104" t="s">
        <v>110</v>
      </c>
      <c r="B104" t="s">
        <v>134</v>
      </c>
    </row>
    <row r="105" spans="1:52">
      <c r="A105" t="s">
        <v>110</v>
      </c>
      <c r="B105" t="s">
        <v>135</v>
      </c>
    </row>
    <row r="106" spans="1:52">
      <c r="A106" t="s">
        <v>108</v>
      </c>
      <c r="B106" t="s">
        <v>136</v>
      </c>
    </row>
    <row r="107" spans="1:52">
      <c r="A107" t="s">
        <v>110</v>
      </c>
      <c r="B107" t="s">
        <v>137</v>
      </c>
    </row>
    <row r="108" spans="1:52">
      <c r="A108" t="s">
        <v>110</v>
      </c>
      <c r="B108" t="s">
        <v>138</v>
      </c>
    </row>
    <row r="109" spans="1:52">
      <c r="A109" t="s">
        <v>110</v>
      </c>
      <c r="B109" t="s">
        <v>139</v>
      </c>
    </row>
    <row r="110" spans="1:52">
      <c r="A110" t="s">
        <v>108</v>
      </c>
      <c r="B110" t="s">
        <v>140</v>
      </c>
    </row>
    <row r="111" spans="1:52">
      <c r="A111" t="s">
        <v>110</v>
      </c>
      <c r="B111" t="s">
        <v>141</v>
      </c>
    </row>
    <row r="112" spans="1:52" ht="51">
      <c r="B112" s="255" t="s">
        <v>142</v>
      </c>
      <c r="C112" s="255"/>
      <c r="D112" s="255"/>
      <c r="E112" s="255"/>
      <c r="F112" s="255"/>
      <c r="G112" s="255"/>
      <c r="H112" s="255"/>
      <c r="I112" s="255"/>
      <c r="J112" s="255"/>
      <c r="AZ112" s="124" t="str">
        <f>B112</f>
        <v>Položkový rozpočet obsahuje zdravotně technické instalace - vnitřní vodovod, vnitřní kanalizaci a zařizovací předměty. Hranice položkového rozpočtu vnitřního vodovodu začíná napojením na stávající potrubí pod stropem v 1.NP (mimo připravené uzavírací armatury) dle výkresové části PD. Vnitřní kanalizace končí potrubím HT v úrovni podlahy vyvýšeného 1.NP.</v>
      </c>
    </row>
    <row r="113" spans="2:52" ht="63.75">
      <c r="B113" s="255" t="s">
        <v>143</v>
      </c>
      <c r="C113" s="255"/>
      <c r="D113" s="255"/>
      <c r="E113" s="255"/>
      <c r="F113" s="255"/>
      <c r="G113" s="255"/>
      <c r="H113" s="255"/>
      <c r="I113" s="255"/>
      <c r="J113" s="255"/>
      <c r="AZ113" s="124" t="str">
        <f>B113</f>
        <v>Součástí přípravy pro napojení vnitřního vodovodu musí být zajištěna kvalita pitné vody plnící ukazatele mikrobiologické, biologické, fyzikální, chemické a organoleptické dle vyhlášky č. 252/2004 Sb. v platném znění. Předmětem projektové dokumentace ani rozpočtu není úprava parametrů pitné vody dle legislativních požadavků a musí být zajištěna na primární části systému vnitřního vodovodu objektu, na nějž se předmětný rozvod připojuje.</v>
      </c>
    </row>
    <row r="115" spans="2:52">
      <c r="B115" s="255" t="s">
        <v>144</v>
      </c>
      <c r="C115" s="255"/>
      <c r="D115" s="255"/>
      <c r="E115" s="255"/>
      <c r="F115" s="255"/>
      <c r="G115" s="255"/>
      <c r="H115" s="255"/>
      <c r="I115" s="255"/>
      <c r="J115" s="255"/>
      <c r="AZ115" s="124" t="str">
        <f t="shared" ref="AZ115:AZ120" si="3">B115</f>
        <v>Obsahuje:</v>
      </c>
    </row>
    <row r="116" spans="2:52">
      <c r="B116" s="255" t="s">
        <v>145</v>
      </c>
      <c r="C116" s="255"/>
      <c r="D116" s="255"/>
      <c r="E116" s="255"/>
      <c r="F116" s="255"/>
      <c r="G116" s="255"/>
      <c r="H116" s="255"/>
      <c r="I116" s="255"/>
      <c r="J116" s="255"/>
      <c r="AZ116" s="124" t="str">
        <f t="shared" si="3"/>
        <v>- Nerezové / bronzové armatury v systému vnitřního vodovodu,</v>
      </c>
    </row>
    <row r="117" spans="2:52">
      <c r="B117" s="255" t="s">
        <v>146</v>
      </c>
      <c r="C117" s="255"/>
      <c r="D117" s="255"/>
      <c r="E117" s="255"/>
      <c r="F117" s="255"/>
      <c r="G117" s="255"/>
      <c r="H117" s="255"/>
      <c r="I117" s="255"/>
      <c r="J117" s="255"/>
      <c r="AZ117" s="124" t="str">
        <f t="shared" si="3"/>
        <v>- dřezy,</v>
      </c>
    </row>
    <row r="118" spans="2:52">
      <c r="B118" s="255" t="s">
        <v>147</v>
      </c>
      <c r="C118" s="255"/>
      <c r="D118" s="255"/>
      <c r="E118" s="255"/>
      <c r="F118" s="255"/>
      <c r="G118" s="255"/>
      <c r="H118" s="255"/>
      <c r="I118" s="255"/>
      <c r="J118" s="255"/>
      <c r="AZ118" s="124" t="str">
        <f t="shared" si="3"/>
        <v>- provedení prostupů a odstranění odpadu je nutné zohlednit do ceny práce potrubí,</v>
      </c>
    </row>
    <row r="119" spans="2:52">
      <c r="B119" s="255" t="s">
        <v>148</v>
      </c>
      <c r="C119" s="255"/>
      <c r="D119" s="255"/>
      <c r="E119" s="255"/>
      <c r="F119" s="255"/>
      <c r="G119" s="255"/>
      <c r="H119" s="255"/>
      <c r="I119" s="255"/>
      <c r="J119" s="255"/>
      <c r="AZ119" s="124" t="str">
        <f t="shared" si="3"/>
        <v>- bezbariérové prvky WC a příslušenství (madla, zrcadlo, aj.),</v>
      </c>
    </row>
    <row r="120" spans="2:52">
      <c r="B120" s="255" t="s">
        <v>149</v>
      </c>
      <c r="C120" s="255"/>
      <c r="D120" s="255"/>
      <c r="E120" s="255"/>
      <c r="F120" s="255"/>
      <c r="G120" s="255"/>
      <c r="H120" s="255"/>
      <c r="I120" s="255"/>
      <c r="J120" s="255"/>
      <c r="AZ120" s="124" t="str">
        <f t="shared" si="3"/>
        <v>- vnitřní dešťová kanalizace, bez střešních vtoků.</v>
      </c>
    </row>
    <row r="122" spans="2:52">
      <c r="B122" s="255" t="s">
        <v>150</v>
      </c>
      <c r="C122" s="255"/>
      <c r="D122" s="255"/>
      <c r="E122" s="255"/>
      <c r="F122" s="255"/>
      <c r="G122" s="255"/>
      <c r="H122" s="255"/>
      <c r="I122" s="255"/>
      <c r="J122" s="255"/>
      <c r="AZ122" s="124" t="str">
        <f t="shared" ref="AZ122:AZ132" si="4">B122</f>
        <v>Neobsahuje:</v>
      </c>
    </row>
    <row r="123" spans="2:52">
      <c r="B123" s="255" t="s">
        <v>151</v>
      </c>
      <c r="C123" s="255"/>
      <c r="D123" s="255"/>
      <c r="E123" s="255"/>
      <c r="F123" s="255"/>
      <c r="G123" s="255"/>
      <c r="H123" s="255"/>
      <c r="I123" s="255"/>
      <c r="J123" s="255"/>
      <c r="AZ123" s="124" t="str">
        <f t="shared" si="4"/>
        <v>- Vnější splašková a dešťová kanalizace,</v>
      </c>
    </row>
    <row r="124" spans="2:52">
      <c r="B124" s="255" t="s">
        <v>152</v>
      </c>
      <c r="C124" s="255"/>
      <c r="D124" s="255"/>
      <c r="E124" s="255"/>
      <c r="F124" s="255"/>
      <c r="G124" s="255"/>
      <c r="H124" s="255"/>
      <c r="I124" s="255"/>
      <c r="J124" s="255"/>
      <c r="AZ124" s="124" t="str">
        <f t="shared" si="4"/>
        <v>- speciální zařizovací předměty,</v>
      </c>
    </row>
    <row r="125" spans="2:52">
      <c r="B125" s="255" t="s">
        <v>153</v>
      </c>
      <c r="C125" s="255"/>
      <c r="D125" s="255"/>
      <c r="E125" s="255"/>
      <c r="F125" s="255"/>
      <c r="G125" s="255"/>
      <c r="H125" s="255"/>
      <c r="I125" s="255"/>
      <c r="J125" s="255"/>
      <c r="AZ125" s="124" t="str">
        <f t="shared" si="4"/>
        <v>- mycí komplet pro novorozence,</v>
      </c>
    </row>
    <row r="126" spans="2:52">
      <c r="B126" s="255" t="s">
        <v>154</v>
      </c>
      <c r="C126" s="255"/>
      <c r="D126" s="255"/>
      <c r="E126" s="255"/>
      <c r="F126" s="255"/>
      <c r="G126" s="255"/>
      <c r="H126" s="255"/>
      <c r="I126" s="255"/>
      <c r="J126" s="255"/>
      <c r="AZ126" s="124" t="str">
        <f t="shared" si="4"/>
        <v>- střešní vtoky,</v>
      </c>
    </row>
    <row r="127" spans="2:52">
      <c r="B127" s="255" t="s">
        <v>155</v>
      </c>
      <c r="C127" s="255"/>
      <c r="D127" s="255"/>
      <c r="E127" s="255"/>
      <c r="F127" s="255"/>
      <c r="G127" s="255"/>
      <c r="H127" s="255"/>
      <c r="I127" s="255"/>
      <c r="J127" s="255"/>
      <c r="AZ127" s="124" t="str">
        <f t="shared" si="4"/>
        <v>- napojovací prvky na hydroizolaci a parozábrany,</v>
      </c>
    </row>
    <row r="128" spans="2:52">
      <c r="B128" s="255" t="s">
        <v>156</v>
      </c>
      <c r="C128" s="255"/>
      <c r="D128" s="255"/>
      <c r="E128" s="255"/>
      <c r="F128" s="255"/>
      <c r="G128" s="255"/>
      <c r="H128" s="255"/>
      <c r="I128" s="255"/>
      <c r="J128" s="255"/>
      <c r="AZ128" s="124" t="str">
        <f t="shared" si="4"/>
        <v>- zástěny ke sprchovým koutům, kuchyňské linky vč. vybavení,</v>
      </c>
    </row>
    <row r="129" spans="1:52">
      <c r="B129" s="255" t="s">
        <v>157</v>
      </c>
      <c r="C129" s="255"/>
      <c r="D129" s="255"/>
      <c r="E129" s="255"/>
      <c r="F129" s="255"/>
      <c r="G129" s="255"/>
      <c r="H129" s="255"/>
      <c r="I129" s="255"/>
      <c r="J129" s="255"/>
      <c r="AZ129" s="124" t="str">
        <f t="shared" si="4"/>
        <v>- venkovní klempířské prvky odvodnění (svody, žlaby),</v>
      </c>
    </row>
    <row r="130" spans="1:52">
      <c r="B130" s="255" t="s">
        <v>158</v>
      </c>
      <c r="C130" s="255"/>
      <c r="D130" s="255"/>
      <c r="E130" s="255"/>
      <c r="F130" s="255"/>
      <c r="G130" s="255"/>
      <c r="H130" s="255"/>
      <c r="I130" s="255"/>
      <c r="J130" s="255"/>
      <c r="AZ130" s="124" t="str">
        <f t="shared" si="4"/>
        <v>- elektroinstalace,</v>
      </c>
    </row>
    <row r="131" spans="1:52">
      <c r="B131" s="255" t="s">
        <v>159</v>
      </c>
      <c r="C131" s="255"/>
      <c r="D131" s="255"/>
      <c r="E131" s="255"/>
      <c r="F131" s="255"/>
      <c r="G131" s="255"/>
      <c r="H131" s="255"/>
      <c r="I131" s="255"/>
      <c r="J131" s="255"/>
      <c r="AZ131" s="124" t="str">
        <f t="shared" si="4"/>
        <v>- zásobník demineralizované vody,</v>
      </c>
    </row>
    <row r="132" spans="1:52">
      <c r="B132" s="255" t="s">
        <v>160</v>
      </c>
      <c r="C132" s="255"/>
      <c r="D132" s="255"/>
      <c r="E132" s="255"/>
      <c r="F132" s="255"/>
      <c r="G132" s="255"/>
      <c r="H132" s="255"/>
      <c r="I132" s="255"/>
      <c r="J132" s="255"/>
      <c r="AZ132" s="124" t="str">
        <f t="shared" si="4"/>
        <v>- zařízení pro výrobu demineralizované vody,</v>
      </c>
    </row>
    <row r="134" spans="1:52">
      <c r="B134" s="255" t="s">
        <v>161</v>
      </c>
      <c r="C134" s="255"/>
      <c r="D134" s="255"/>
      <c r="E134" s="255"/>
      <c r="F134" s="255"/>
      <c r="G134" s="255"/>
      <c r="H134" s="255"/>
      <c r="I134" s="255"/>
      <c r="J134" s="255"/>
      <c r="AZ134" s="124" t="str">
        <f>B134</f>
        <v>Položkové rozpočty jsou spočítány na základě projektové dokumentace ve stupni DPS z 07/2022.</v>
      </c>
    </row>
    <row r="135" spans="1:52">
      <c r="A135" t="s">
        <v>110</v>
      </c>
      <c r="B135" t="s">
        <v>162</v>
      </c>
    </row>
    <row r="136" spans="1:52" ht="25.5">
      <c r="B136" s="255" t="s">
        <v>163</v>
      </c>
      <c r="C136" s="255"/>
      <c r="D136" s="255"/>
      <c r="E136" s="255"/>
      <c r="F136" s="255"/>
      <c r="G136" s="255"/>
      <c r="H136" s="255"/>
      <c r="I136" s="255"/>
      <c r="J136" s="255"/>
      <c r="AZ136" s="124" t="str">
        <f>B136</f>
        <v>Položkový rozpočet obsahuje vnější splaškovou a dešťovou kanalizaci, vč. vedení v základovém prostoru stavby, mezi základy a vně objektu.</v>
      </c>
    </row>
    <row r="137" spans="1:52">
      <c r="B137" s="255" t="s">
        <v>161</v>
      </c>
      <c r="C137" s="255"/>
      <c r="D137" s="255"/>
      <c r="E137" s="255"/>
      <c r="F137" s="255"/>
      <c r="G137" s="255"/>
      <c r="H137" s="255"/>
      <c r="I137" s="255"/>
      <c r="J137" s="255"/>
      <c r="AZ137" s="124" t="str">
        <f>B137</f>
        <v>Položkové rozpočty jsou spočítány na základě projektové dokumentace ve stupni DPS z 07/2022.</v>
      </c>
    </row>
    <row r="139" spans="1:52">
      <c r="B139" s="255" t="s">
        <v>144</v>
      </c>
      <c r="C139" s="255"/>
      <c r="D139" s="255"/>
      <c r="E139" s="255"/>
      <c r="F139" s="255"/>
      <c r="G139" s="255"/>
      <c r="H139" s="255"/>
      <c r="I139" s="255"/>
      <c r="J139" s="255"/>
      <c r="AZ139" s="124" t="str">
        <f t="shared" ref="AZ139:AZ145" si="5">B139</f>
        <v>Obsahuje:</v>
      </c>
    </row>
    <row r="140" spans="1:52">
      <c r="B140" s="255" t="s">
        <v>164</v>
      </c>
      <c r="C140" s="255"/>
      <c r="D140" s="255"/>
      <c r="E140" s="255"/>
      <c r="F140" s="255"/>
      <c r="G140" s="255"/>
      <c r="H140" s="255"/>
      <c r="I140" s="255"/>
      <c r="J140" s="255"/>
      <c r="AZ140" s="124" t="str">
        <f t="shared" si="5"/>
        <v>- kanalizační splaškové a dešťové potrubí KG (PVC) vně objektu a pod stropem 1.NP</v>
      </c>
    </row>
    <row r="141" spans="1:52" ht="25.5">
      <c r="B141" s="255" t="s">
        <v>165</v>
      </c>
      <c r="C141" s="255"/>
      <c r="D141" s="255"/>
      <c r="E141" s="255"/>
      <c r="F141" s="255"/>
      <c r="G141" s="255"/>
      <c r="H141" s="255"/>
      <c r="I141" s="255"/>
      <c r="J141" s="255"/>
      <c r="AZ141" s="124" t="str">
        <f t="shared" si="5"/>
        <v>- napojení na stávající šachty dešťové a splaškové kanalizace, v případě dešťových šachet včetně vyčištění dna šachty in situ</v>
      </c>
    </row>
    <row r="142" spans="1:52" ht="25.5">
      <c r="B142" s="255" t="s">
        <v>166</v>
      </c>
      <c r="C142" s="255"/>
      <c r="D142" s="255"/>
      <c r="E142" s="255"/>
      <c r="F142" s="255"/>
      <c r="G142" s="255"/>
      <c r="H142" s="255"/>
      <c r="I142" s="255"/>
      <c r="J142" s="255"/>
      <c r="AZ142" s="124" t="str">
        <f t="shared" si="5"/>
        <v>- kompletní zemní práce pro potřebu provedení kanalizačních systémů v základech bez ohledu na zemní práce stavebního charakteru</v>
      </c>
    </row>
    <row r="143" spans="1:52">
      <c r="B143" s="255" t="s">
        <v>167</v>
      </c>
      <c r="C143" s="255"/>
      <c r="D143" s="255"/>
      <c r="E143" s="255"/>
      <c r="F143" s="255"/>
      <c r="G143" s="255"/>
      <c r="H143" s="255"/>
      <c r="I143" s="255"/>
      <c r="J143" s="255"/>
      <c r="AZ143" s="124" t="str">
        <f t="shared" si="5"/>
        <v>- drenážní potrubí, vč. inspekční šachty DN 315 a obalení geotextílií</v>
      </c>
    </row>
    <row r="144" spans="1:52" ht="25.5">
      <c r="B144" s="255" t="s">
        <v>168</v>
      </c>
      <c r="C144" s="255"/>
      <c r="D144" s="255"/>
      <c r="E144" s="255"/>
      <c r="F144" s="255"/>
      <c r="G144" s="255"/>
      <c r="H144" s="255"/>
      <c r="I144" s="255"/>
      <c r="J144" s="255"/>
      <c r="AZ144" s="124" t="str">
        <f t="shared" si="5"/>
        <v>- odvoz přebytečné zeminy na skládku vzniklé zásypem sypkým materiálem a štěrkem pod zpevněnými plochami</v>
      </c>
    </row>
    <row r="145" spans="1:52">
      <c r="B145" s="255" t="s">
        <v>169</v>
      </c>
      <c r="C145" s="255"/>
      <c r="D145" s="255"/>
      <c r="E145" s="255"/>
      <c r="F145" s="255"/>
      <c r="G145" s="255"/>
      <c r="H145" s="255"/>
      <c r="I145" s="255"/>
      <c r="J145" s="255"/>
      <c r="AZ145" s="124" t="str">
        <f t="shared" si="5"/>
        <v>- likvidaci suti</v>
      </c>
    </row>
    <row r="147" spans="1:52">
      <c r="B147" s="255" t="s">
        <v>150</v>
      </c>
      <c r="C147" s="255"/>
      <c r="D147" s="255"/>
      <c r="E147" s="255"/>
      <c r="F147" s="255"/>
      <c r="G147" s="255"/>
      <c r="H147" s="255"/>
      <c r="I147" s="255"/>
      <c r="J147" s="255"/>
      <c r="AZ147" s="124" t="str">
        <f t="shared" ref="AZ147:AZ152" si="6">B147</f>
        <v>Neobsahuje:</v>
      </c>
    </row>
    <row r="148" spans="1:52">
      <c r="B148" s="255" t="s">
        <v>170</v>
      </c>
      <c r="C148" s="255"/>
      <c r="D148" s="255"/>
      <c r="E148" s="255"/>
      <c r="F148" s="255"/>
      <c r="G148" s="255"/>
      <c r="H148" s="255"/>
      <c r="I148" s="255"/>
      <c r="J148" s="255"/>
      <c r="AZ148" s="124" t="str">
        <f t="shared" si="6"/>
        <v>- kanalizační splaškové a dešťové potrubí HT (PP) uvnitř objektu a nad stropem 1.NP</v>
      </c>
    </row>
    <row r="149" spans="1:52">
      <c r="B149" s="255" t="s">
        <v>171</v>
      </c>
      <c r="C149" s="255"/>
      <c r="D149" s="255"/>
      <c r="E149" s="255"/>
      <c r="F149" s="255"/>
      <c r="G149" s="255"/>
      <c r="H149" s="255"/>
      <c r="I149" s="255"/>
      <c r="J149" s="255"/>
      <c r="AZ149" s="124" t="str">
        <f t="shared" si="6"/>
        <v>- vnitřní rozvody zdravotechniky v budově</v>
      </c>
    </row>
    <row r="150" spans="1:52">
      <c r="B150" s="255" t="s">
        <v>172</v>
      </c>
      <c r="C150" s="255"/>
      <c r="D150" s="255"/>
      <c r="E150" s="255"/>
      <c r="F150" s="255"/>
      <c r="G150" s="255"/>
      <c r="H150" s="255"/>
      <c r="I150" s="255"/>
      <c r="J150" s="255"/>
      <c r="AZ150" s="124" t="str">
        <f t="shared" si="6"/>
        <v>- neobsahuje podlahovou vpusť (součást vnitřní ZTI)</v>
      </c>
    </row>
    <row r="151" spans="1:52">
      <c r="B151" s="255" t="s">
        <v>173</v>
      </c>
      <c r="C151" s="255"/>
      <c r="D151" s="255"/>
      <c r="E151" s="255"/>
      <c r="F151" s="255"/>
      <c r="G151" s="255"/>
      <c r="H151" s="255"/>
      <c r="I151" s="255"/>
      <c r="J151" s="255"/>
      <c r="AZ151" s="124" t="str">
        <f t="shared" si="6"/>
        <v>- bourání zpevněných ploch a zpevněné plochy v rozsahu nového vedení potrubí</v>
      </c>
    </row>
    <row r="152" spans="1:52">
      <c r="B152" s="255" t="s">
        <v>174</v>
      </c>
      <c r="C152" s="255"/>
      <c r="D152" s="255"/>
      <c r="E152" s="255"/>
      <c r="F152" s="255"/>
      <c r="G152" s="255"/>
      <c r="H152" s="255"/>
      <c r="I152" s="255"/>
      <c r="J152" s="255"/>
      <c r="AZ152" s="124" t="str">
        <f t="shared" si="6"/>
        <v>- koordinaci zemních prací se zemními pracemi stavby</v>
      </c>
    </row>
    <row r="153" spans="1:52">
      <c r="A153" t="s">
        <v>110</v>
      </c>
      <c r="B153" t="s">
        <v>175</v>
      </c>
    </row>
    <row r="154" spans="1:52" ht="51">
      <c r="B154" s="255" t="s">
        <v>176</v>
      </c>
      <c r="C154" s="255"/>
      <c r="D154" s="255"/>
      <c r="E154" s="255"/>
      <c r="F154" s="255"/>
      <c r="G154" s="255"/>
      <c r="H154" s="255"/>
      <c r="I154" s="255"/>
      <c r="J154" s="255"/>
      <c r="AZ154" s="124" t="str">
        <f>B154</f>
        <v>Položkový rozpočet obsahuje profesi vzduchotechnika, nástřešní větrací jednotku, venkovní kondenzační jednotky,parní zvlhčovač, rozvody potrubí, koncové elementy,potrubní ventilátory, regulační prvky. Součástí jsou i rozvody potrubí procházející přístavbou ze stávající části na střechu objektu. Neobsahuje prvky související s VZT systémem ve stávající části, které jsou umístěny na střeše objektu.</v>
      </c>
    </row>
    <row r="155" spans="1:52">
      <c r="B155" s="255" t="s">
        <v>161</v>
      </c>
      <c r="C155" s="255"/>
      <c r="D155" s="255"/>
      <c r="E155" s="255"/>
      <c r="F155" s="255"/>
      <c r="G155" s="255"/>
      <c r="H155" s="255"/>
      <c r="I155" s="255"/>
      <c r="J155" s="255"/>
      <c r="AZ155" s="124" t="str">
        <f>B155</f>
        <v>Položkové rozpočty jsou spočítány na základě projektové dokumentace ve stupni DPS z 07/2022.</v>
      </c>
    </row>
    <row r="157" spans="1:52">
      <c r="B157" s="255" t="s">
        <v>177</v>
      </c>
      <c r="C157" s="255"/>
      <c r="D157" s="255"/>
      <c r="E157" s="255"/>
      <c r="F157" s="255"/>
      <c r="G157" s="255"/>
      <c r="H157" s="255"/>
      <c r="I157" s="255"/>
      <c r="J157" s="255"/>
      <c r="AZ157" s="124" t="str">
        <f t="shared" ref="AZ157:AZ168" si="7">B157</f>
        <v>Součástí je:</v>
      </c>
    </row>
    <row r="158" spans="1:52" ht="25.5">
      <c r="B158" s="255" t="s">
        <v>178</v>
      </c>
      <c r="C158" s="255"/>
      <c r="D158" s="255"/>
      <c r="E158" s="255"/>
      <c r="F158" s="255"/>
      <c r="G158" s="255"/>
      <c r="H158" s="255"/>
      <c r="I158" s="255"/>
      <c r="J158" s="255"/>
      <c r="AZ158" s="124" t="str">
        <f t="shared" si="7"/>
        <v>- Větrací jednotka s rekuperací tepla, teplovodním ohřívačem a dohřívačem, přímým výparníkem a dvoustupňovou filtrací v nástřešním provedení</v>
      </c>
    </row>
    <row r="159" spans="1:52">
      <c r="B159" s="255" t="s">
        <v>179</v>
      </c>
      <c r="C159" s="255"/>
      <c r="D159" s="255"/>
      <c r="E159" s="255"/>
      <c r="F159" s="255"/>
      <c r="G159" s="255"/>
      <c r="H159" s="255"/>
      <c r="I159" s="255"/>
      <c r="J159" s="255"/>
      <c r="AZ159" s="124" t="str">
        <f t="shared" si="7"/>
        <v>- parní zvlhčovač pro vzduchotechnickou jednotku a parní vyvíječ včetně instalační skříně</v>
      </c>
    </row>
    <row r="160" spans="1:52">
      <c r="B160" s="255" t="s">
        <v>180</v>
      </c>
      <c r="C160" s="255"/>
      <c r="D160" s="255"/>
      <c r="E160" s="255"/>
      <c r="F160" s="255"/>
      <c r="G160" s="255"/>
      <c r="H160" s="255"/>
      <c r="I160" s="255"/>
      <c r="J160" s="255"/>
      <c r="AZ160" s="124" t="str">
        <f t="shared" si="7"/>
        <v>- venkovní kondenzační jednotky včetně připojovacího regulačního modulu a komunikační kabeláže</v>
      </c>
    </row>
    <row r="161" spans="2:52">
      <c r="B161" s="255" t="s">
        <v>181</v>
      </c>
      <c r="C161" s="255"/>
      <c r="D161" s="255"/>
      <c r="E161" s="255"/>
      <c r="F161" s="255"/>
      <c r="G161" s="255"/>
      <c r="H161" s="255"/>
      <c r="I161" s="255"/>
      <c r="J161" s="255"/>
      <c r="AZ161" s="124" t="str">
        <f t="shared" si="7"/>
        <v>- potrubní diagonální ventilátory</v>
      </c>
    </row>
    <row r="162" spans="2:52">
      <c r="B162" s="255" t="s">
        <v>182</v>
      </c>
      <c r="C162" s="255"/>
      <c r="D162" s="255"/>
      <c r="E162" s="255"/>
      <c r="F162" s="255"/>
      <c r="G162" s="255"/>
      <c r="H162" s="255"/>
      <c r="I162" s="255"/>
      <c r="J162" s="255"/>
      <c r="AZ162" s="124" t="str">
        <f t="shared" si="7"/>
        <v>- čistý nástavec tlakové propusti umístěné ve stávající budově</v>
      </c>
    </row>
    <row r="163" spans="2:52">
      <c r="B163" s="255" t="s">
        <v>183</v>
      </c>
      <c r="C163" s="255"/>
      <c r="D163" s="255"/>
      <c r="E163" s="255"/>
      <c r="F163" s="255"/>
      <c r="G163" s="255"/>
      <c r="H163" s="255"/>
      <c r="I163" s="255"/>
      <c r="J163" s="255"/>
      <c r="AZ163" s="124" t="str">
        <f t="shared" si="7"/>
        <v>- revizní dvířka</v>
      </c>
    </row>
    <row r="164" spans="2:52">
      <c r="B164" s="255" t="s">
        <v>184</v>
      </c>
      <c r="C164" s="255"/>
      <c r="D164" s="255"/>
      <c r="E164" s="255"/>
      <c r="F164" s="255"/>
      <c r="G164" s="255"/>
      <c r="H164" s="255"/>
      <c r="I164" s="255"/>
      <c r="J164" s="255"/>
      <c r="AZ164" s="124" t="str">
        <f t="shared" si="7"/>
        <v>- uvedení do provozu</v>
      </c>
    </row>
    <row r="165" spans="2:52">
      <c r="B165" s="255" t="s">
        <v>185</v>
      </c>
      <c r="C165" s="255"/>
      <c r="D165" s="255"/>
      <c r="E165" s="255"/>
      <c r="F165" s="255"/>
      <c r="G165" s="255"/>
      <c r="H165" s="255"/>
      <c r="I165" s="255"/>
      <c r="J165" s="255"/>
      <c r="AZ165" s="124" t="str">
        <f t="shared" si="7"/>
        <v>- koncové elementy</v>
      </c>
    </row>
    <row r="166" spans="2:52">
      <c r="B166" s="255" t="s">
        <v>186</v>
      </c>
      <c r="C166" s="255"/>
      <c r="D166" s="255"/>
      <c r="E166" s="255"/>
      <c r="F166" s="255"/>
      <c r="G166" s="255"/>
      <c r="H166" s="255"/>
      <c r="I166" s="255"/>
      <c r="J166" s="255"/>
      <c r="AZ166" s="124" t="str">
        <f t="shared" si="7"/>
        <v>- vyregulování soustavy</v>
      </c>
    </row>
    <row r="167" spans="2:52">
      <c r="B167" s="255" t="s">
        <v>187</v>
      </c>
      <c r="C167" s="255"/>
      <c r="D167" s="255"/>
      <c r="E167" s="255"/>
      <c r="F167" s="255"/>
      <c r="G167" s="255"/>
      <c r="H167" s="255"/>
      <c r="I167" s="255"/>
      <c r="J167" s="255"/>
      <c r="AZ167" s="124" t="str">
        <f t="shared" si="7"/>
        <v>- provedení prostupů a odstranění odpadu je nutné zohlednit do ceny práce potrubí</v>
      </c>
    </row>
    <row r="168" spans="2:52">
      <c r="B168" s="255" t="s">
        <v>188</v>
      </c>
      <c r="C168" s="255"/>
      <c r="D168" s="255"/>
      <c r="E168" s="255"/>
      <c r="F168" s="255"/>
      <c r="G168" s="255"/>
      <c r="H168" s="255"/>
      <c r="I168" s="255"/>
      <c r="J168" s="255"/>
      <c r="AZ168" s="124" t="str">
        <f t="shared" si="7"/>
        <v>- potrubí procházející přístavbou, které souvisí s větráním stávající části (vedení v instalační šachtě)</v>
      </c>
    </row>
    <row r="170" spans="2:52">
      <c r="B170" s="255" t="s">
        <v>150</v>
      </c>
      <c r="C170" s="255"/>
      <c r="D170" s="255"/>
      <c r="E170" s="255"/>
      <c r="F170" s="255"/>
      <c r="G170" s="255"/>
      <c r="H170" s="255"/>
      <c r="I170" s="255"/>
      <c r="J170" s="255"/>
      <c r="AZ170" s="124" t="str">
        <f t="shared" ref="AZ170:AZ178" si="8">B170</f>
        <v>Neobsahuje:</v>
      </c>
    </row>
    <row r="171" spans="2:52">
      <c r="B171" s="255" t="s">
        <v>189</v>
      </c>
      <c r="C171" s="255"/>
      <c r="D171" s="255"/>
      <c r="E171" s="255"/>
      <c r="F171" s="255"/>
      <c r="G171" s="255"/>
      <c r="H171" s="255"/>
      <c r="I171" s="255"/>
      <c r="J171" s="255"/>
      <c r="AZ171" s="124" t="str">
        <f t="shared" si="8"/>
        <v>- profesi MaR</v>
      </c>
    </row>
    <row r="172" spans="2:52">
      <c r="B172" s="255" t="s">
        <v>190</v>
      </c>
      <c r="C172" s="255"/>
      <c r="D172" s="255"/>
      <c r="E172" s="255"/>
      <c r="F172" s="255"/>
      <c r="G172" s="255"/>
      <c r="H172" s="255"/>
      <c r="I172" s="255"/>
      <c r="J172" s="255"/>
      <c r="AZ172" s="124" t="str">
        <f t="shared" si="8"/>
        <v>- elektroinstalace</v>
      </c>
    </row>
    <row r="173" spans="2:52">
      <c r="B173" s="255" t="s">
        <v>191</v>
      </c>
      <c r="C173" s="255"/>
      <c r="D173" s="255"/>
      <c r="E173" s="255"/>
      <c r="F173" s="255"/>
      <c r="G173" s="255"/>
      <c r="H173" s="255"/>
      <c r="I173" s="255"/>
      <c r="J173" s="255"/>
      <c r="AZ173" s="124" t="str">
        <f t="shared" si="8"/>
        <v>- konstrukci pro uložení pro VZT nástřešní jednotky, parního vyvíječe a kondenzačních jednotek</v>
      </c>
    </row>
    <row r="174" spans="2:52">
      <c r="B174" s="255" t="s">
        <v>192</v>
      </c>
      <c r="C174" s="255"/>
      <c r="D174" s="255"/>
      <c r="E174" s="255"/>
      <c r="F174" s="255"/>
      <c r="G174" s="255"/>
      <c r="H174" s="255"/>
      <c r="I174" s="255"/>
      <c r="J174" s="255"/>
      <c r="AZ174" s="124" t="str">
        <f t="shared" si="8"/>
        <v>- hydroizolaci prostupů střešní hydroizolace (manžety)</v>
      </c>
    </row>
    <row r="175" spans="2:52">
      <c r="B175" s="255" t="s">
        <v>193</v>
      </c>
      <c r="C175" s="255"/>
      <c r="D175" s="255"/>
      <c r="E175" s="255"/>
      <c r="F175" s="255"/>
      <c r="G175" s="255"/>
      <c r="H175" s="255"/>
      <c r="I175" s="255"/>
      <c r="J175" s="255"/>
      <c r="AZ175" s="124" t="str">
        <f t="shared" si="8"/>
        <v>- oplechování potrubí v exteriéru</v>
      </c>
    </row>
    <row r="176" spans="2:52">
      <c r="B176" s="255" t="s">
        <v>194</v>
      </c>
      <c r="C176" s="255"/>
      <c r="D176" s="255"/>
      <c r="E176" s="255"/>
      <c r="F176" s="255"/>
      <c r="G176" s="255"/>
      <c r="H176" s="255"/>
      <c r="I176" s="255"/>
      <c r="J176" s="255"/>
      <c r="AZ176" s="124" t="str">
        <f t="shared" si="8"/>
        <v>- sifon pro odvod kondenzátu z VZT jednotky</v>
      </c>
    </row>
    <row r="177" spans="1:52">
      <c r="B177" s="255" t="s">
        <v>195</v>
      </c>
      <c r="C177" s="255"/>
      <c r="D177" s="255"/>
      <c r="E177" s="255"/>
      <c r="F177" s="255"/>
      <c r="G177" s="255"/>
      <c r="H177" s="255"/>
      <c r="I177" s="255"/>
      <c r="J177" s="255"/>
      <c r="AZ177" s="124" t="str">
        <f t="shared" si="8"/>
        <v>- směšovací uzel pro napojení vodních ohřívačů ve VZT jednotce</v>
      </c>
    </row>
    <row r="178" spans="1:52" ht="25.5">
      <c r="B178" s="255" t="s">
        <v>196</v>
      </c>
      <c r="C178" s="255"/>
      <c r="D178" s="255"/>
      <c r="E178" s="255"/>
      <c r="F178" s="255"/>
      <c r="G178" s="255"/>
      <c r="H178" s="255"/>
      <c r="I178" s="255"/>
      <c r="J178" s="255"/>
      <c r="AZ178" s="124" t="str">
        <f t="shared" si="8"/>
        <v>- zařízení sloužící k větrání stávající budovy, které je umístěno na střeše přístavby -  SO 02 (potrubí, VZT jednotka, parní vyvíječ, kondenzační jednotky apod.).</v>
      </c>
    </row>
    <row r="180" spans="1:52">
      <c r="B180" s="255" t="s">
        <v>197</v>
      </c>
      <c r="C180" s="255"/>
      <c r="D180" s="255"/>
      <c r="E180" s="255"/>
      <c r="F180" s="255"/>
      <c r="G180" s="255"/>
      <c r="H180" s="255"/>
      <c r="I180" s="255"/>
      <c r="J180" s="255"/>
      <c r="AZ180" s="124" t="str">
        <f>B180</f>
        <v>Poznámka k potrubí přístavby:</v>
      </c>
    </row>
    <row r="181" spans="1:52">
      <c r="B181" s="255" t="s">
        <v>198</v>
      </c>
      <c r="C181" s="255"/>
      <c r="D181" s="255"/>
      <c r="E181" s="255"/>
      <c r="F181" s="255"/>
      <c r="G181" s="255"/>
      <c r="H181" s="255"/>
      <c r="I181" s="255"/>
      <c r="J181" s="255"/>
      <c r="AZ181" s="124" t="str">
        <f>B181</f>
        <v>Potrubní rozvod v prostorech JIP musí splňovat předepsanou třídu těsnosti "C".</v>
      </c>
    </row>
    <row r="182" spans="1:52" ht="25.5">
      <c r="B182" s="255" t="s">
        <v>199</v>
      </c>
      <c r="C182" s="255"/>
      <c r="D182" s="255"/>
      <c r="E182" s="255"/>
      <c r="F182" s="255"/>
      <c r="G182" s="255"/>
      <c r="H182" s="255"/>
      <c r="I182" s="255"/>
      <c r="J182" s="255"/>
      <c r="AZ182" s="124" t="str">
        <f>B182</f>
        <v>Uvažuje se vzduchotechnický rozvod s nízkotlakým provozem tvořený plechovým potrubí kruhového průřezu (tl. plechu 0,6 mm) a čtyřhranného průřezu (tl. 0,8 mm). Spojování rozvodů dle výše předepsané těsnosti.</v>
      </c>
    </row>
    <row r="184" spans="1:52">
      <c r="B184" s="255" t="s">
        <v>200</v>
      </c>
      <c r="C184" s="255"/>
      <c r="D184" s="255"/>
      <c r="E184" s="255"/>
      <c r="F184" s="255"/>
      <c r="G184" s="255"/>
      <c r="H184" s="255"/>
      <c r="I184" s="255"/>
      <c r="J184" s="255"/>
      <c r="AZ184" s="124" t="str">
        <f>B184</f>
        <v>Poznámka k potrubí stávající části:</v>
      </c>
    </row>
    <row r="185" spans="1:52">
      <c r="B185" s="255" t="s">
        <v>201</v>
      </c>
      <c r="C185" s="255"/>
      <c r="D185" s="255"/>
      <c r="E185" s="255"/>
      <c r="F185" s="255"/>
      <c r="G185" s="255"/>
      <c r="H185" s="255"/>
      <c r="I185" s="255"/>
      <c r="J185" s="255"/>
      <c r="AZ185" s="124" t="str">
        <f>B185</f>
        <v>Potrubní rozvod musí splňovat předepsanou třídu těsnosti "B".</v>
      </c>
    </row>
    <row r="186" spans="1:52" ht="25.5">
      <c r="B186" s="255" t="s">
        <v>199</v>
      </c>
      <c r="C186" s="255"/>
      <c r="D186" s="255"/>
      <c r="E186" s="255"/>
      <c r="F186" s="255"/>
      <c r="G186" s="255"/>
      <c r="H186" s="255"/>
      <c r="I186" s="255"/>
      <c r="J186" s="255"/>
      <c r="AZ186" s="124" t="str">
        <f>B186</f>
        <v>Uvažuje se vzduchotechnický rozvod s nízkotlakým provozem tvořený plechovým potrubí kruhového průřezu (tl. plechu 0,6 mm) a čtyřhranného průřezu (tl. 0,8 mm). Spojování rozvodů dle výše předepsané těsnosti.</v>
      </c>
    </row>
    <row r="187" spans="1:52">
      <c r="A187" t="s">
        <v>110</v>
      </c>
      <c r="B187" t="s">
        <v>202</v>
      </c>
    </row>
    <row r="188" spans="1:52">
      <c r="B188" s="255" t="s">
        <v>203</v>
      </c>
      <c r="C188" s="255"/>
      <c r="D188" s="255"/>
      <c r="E188" s="255"/>
      <c r="F188" s="255"/>
      <c r="G188" s="255"/>
      <c r="H188" s="255"/>
      <c r="I188" s="255"/>
      <c r="J188" s="255"/>
      <c r="AZ188" s="124" t="str">
        <f>B188</f>
        <v>Položkový rozpočet obsahuje profesi vytápění, otopnou soustavu s deskovými otopnými tělesy.</v>
      </c>
    </row>
    <row r="189" spans="1:52">
      <c r="B189" s="255" t="s">
        <v>161</v>
      </c>
      <c r="C189" s="255"/>
      <c r="D189" s="255"/>
      <c r="E189" s="255"/>
      <c r="F189" s="255"/>
      <c r="G189" s="255"/>
      <c r="H189" s="255"/>
      <c r="I189" s="255"/>
      <c r="J189" s="255"/>
      <c r="AZ189" s="124" t="str">
        <f>B189</f>
        <v>Položkové rozpočty jsou spočítány na základě projektové dokumentace ve stupni DPS z 07/2022.</v>
      </c>
    </row>
    <row r="191" spans="1:52" ht="25.5">
      <c r="B191" s="255" t="s">
        <v>204</v>
      </c>
      <c r="C191" s="255"/>
      <c r="D191" s="255"/>
      <c r="E191" s="255"/>
      <c r="F191" s="255"/>
      <c r="G191" s="255"/>
      <c r="H191" s="255"/>
      <c r="I191" s="255"/>
      <c r="J191" s="255"/>
      <c r="AZ191" s="124" t="str">
        <f>B191</f>
        <v>Rozsah položkového rozpočtu začíná přípravou přívodního a vratného otopného potrubí pod stropem v 1.NP max. 0,5 m od obvodového zdiva.</v>
      </c>
    </row>
    <row r="193" spans="1:52" ht="25.5">
      <c r="B193" s="255" t="s">
        <v>205</v>
      </c>
      <c r="C193" s="255"/>
      <c r="D193" s="255"/>
      <c r="E193" s="255"/>
      <c r="F193" s="255"/>
      <c r="G193" s="255"/>
      <c r="H193" s="255"/>
      <c r="I193" s="255"/>
      <c r="J193" s="255"/>
      <c r="AZ193" s="124" t="str">
        <f>B193</f>
        <v>Potrubní rozvody jsou vedeny v instalačním meziprostoru, SDK předstěnách a v podlaze ve vrstvě tepelné izolace (TI). Vytvoření instalační drážky/kanálu v TI je třeba zohlednit v ceně instalace potrubí prováděcí firmou.</v>
      </c>
    </row>
    <row r="195" spans="1:52" ht="38.25">
      <c r="B195" s="255" t="s">
        <v>206</v>
      </c>
      <c r="C195" s="255"/>
      <c r="D195" s="255"/>
      <c r="E195" s="255"/>
      <c r="F195" s="255"/>
      <c r="G195" s="255"/>
      <c r="H195" s="255"/>
      <c r="I195" s="255"/>
      <c r="J195" s="255"/>
      <c r="AZ195" s="124" t="str">
        <f>B195</f>
        <v>V objektu se nacházejí rozvody k VZT jednotkám, které vedou v instalační šachtě, v podhledu 3.NP a následně na střeše, kde budou kotveny k nosným konstrukcím VZT jednotek, nosné konstrukce nejsou součástí tohoto rozpočtu. Kotvení je třeba zohlednit v ceně instalace potrubí prováděcí firmou.</v>
      </c>
    </row>
    <row r="197" spans="1:52">
      <c r="B197" s="255" t="s">
        <v>177</v>
      </c>
      <c r="C197" s="255"/>
      <c r="D197" s="255"/>
      <c r="E197" s="255"/>
      <c r="F197" s="255"/>
      <c r="G197" s="255"/>
      <c r="H197" s="255"/>
      <c r="I197" s="255"/>
      <c r="J197" s="255"/>
      <c r="AZ197" s="124" t="str">
        <f t="shared" ref="AZ197:AZ202" si="9">B197</f>
        <v>Součástí je:</v>
      </c>
    </row>
    <row r="198" spans="1:52">
      <c r="B198" s="255" t="s">
        <v>207</v>
      </c>
      <c r="C198" s="255"/>
      <c r="D198" s="255"/>
      <c r="E198" s="255"/>
      <c r="F198" s="255"/>
      <c r="G198" s="255"/>
      <c r="H198" s="255"/>
      <c r="I198" s="255"/>
      <c r="J198" s="255"/>
      <c r="AZ198" s="124" t="str">
        <f t="shared" si="9"/>
        <v>- Vytápění s deskovými otopnými tělesy a rozvody z měděného potrubí spojovaného lisováním,</v>
      </c>
    </row>
    <row r="199" spans="1:52" ht="25.5">
      <c r="B199" s="255" t="s">
        <v>208</v>
      </c>
      <c r="C199" s="255"/>
      <c r="D199" s="255"/>
      <c r="E199" s="255"/>
      <c r="F199" s="255"/>
      <c r="G199" s="255"/>
      <c r="H199" s="255"/>
      <c r="I199" s="255"/>
      <c r="J199" s="255"/>
      <c r="AZ199" s="124" t="str">
        <f t="shared" si="9"/>
        <v>- protipožární revizní dvířka EI 60 (3ks) a požární manžety na topném potrubí Cu 54 pro výměníky VZT umístěné na střeše,</v>
      </c>
    </row>
    <row r="200" spans="1:52">
      <c r="B200" s="255" t="s">
        <v>147</v>
      </c>
      <c r="C200" s="255"/>
      <c r="D200" s="255"/>
      <c r="E200" s="255"/>
      <c r="F200" s="255"/>
      <c r="G200" s="255"/>
      <c r="H200" s="255"/>
      <c r="I200" s="255"/>
      <c r="J200" s="255"/>
      <c r="AZ200" s="124" t="str">
        <f t="shared" si="9"/>
        <v>- provedení prostupů a odstranění odpadu je nutné zohlednit do ceny práce potrubí,</v>
      </c>
    </row>
    <row r="201" spans="1:52">
      <c r="B201" s="255" t="s">
        <v>209</v>
      </c>
      <c r="C201" s="255"/>
      <c r="D201" s="255"/>
      <c r="E201" s="255"/>
      <c r="F201" s="255"/>
      <c r="G201" s="255"/>
      <c r="H201" s="255"/>
      <c r="I201" s="255"/>
      <c r="J201" s="255"/>
      <c r="AZ201" s="124" t="str">
        <f t="shared" si="9"/>
        <v>- zaregulování otopných těles,</v>
      </c>
    </row>
    <row r="202" spans="1:52" ht="25.5">
      <c r="B202" s="255" t="s">
        <v>210</v>
      </c>
      <c r="C202" s="255"/>
      <c r="D202" s="255"/>
      <c r="E202" s="255"/>
      <c r="F202" s="255"/>
      <c r="G202" s="255"/>
      <c r="H202" s="255"/>
      <c r="I202" s="255"/>
      <c r="J202" s="255"/>
      <c r="AZ202" s="124" t="str">
        <f t="shared" si="9"/>
        <v>- napojení obou vzduchotechnických jednotek (teplovodní výměníky) na otopné potrubí na střeše objektu, vč. tepelné izolace rozvodů a armatur.</v>
      </c>
    </row>
    <row r="204" spans="1:52">
      <c r="B204" s="255" t="s">
        <v>211</v>
      </c>
      <c r="C204" s="255"/>
      <c r="D204" s="255"/>
      <c r="E204" s="255"/>
      <c r="F204" s="255"/>
      <c r="G204" s="255"/>
      <c r="H204" s="255"/>
      <c r="I204" s="255"/>
      <c r="J204" s="255"/>
      <c r="AZ204" s="124" t="str">
        <f>B204</f>
        <v>Součástí není:</v>
      </c>
    </row>
    <row r="205" spans="1:52" ht="38.25">
      <c r="B205" s="255" t="s">
        <v>212</v>
      </c>
      <c r="C205" s="255"/>
      <c r="D205" s="255"/>
      <c r="E205" s="255"/>
      <c r="F205" s="255"/>
      <c r="G205" s="255"/>
      <c r="H205" s="255"/>
      <c r="I205" s="255"/>
      <c r="J205" s="255"/>
      <c r="AZ205" s="124" t="str">
        <f>B205</f>
        <v>- Kabeláž a čidla pro regulaci a MaR, která musí být specifikována prováděcí firmou či projektantem MaR. Kabeláž a čidla musí umožňovat vzdálené ovládání elektrotermických těles z centrálního pracoviště dle přání investora,</v>
      </c>
    </row>
    <row r="206" spans="1:52">
      <c r="B206" s="255" t="s">
        <v>213</v>
      </c>
      <c r="C206" s="255"/>
      <c r="D206" s="255"/>
      <c r="E206" s="255"/>
      <c r="F206" s="255"/>
      <c r="G206" s="255"/>
      <c r="H206" s="255"/>
      <c r="I206" s="255"/>
      <c r="J206" s="255"/>
      <c r="AZ206" s="124" t="str">
        <f>B206</f>
        <v>- otopná soustava ve stávajícím objektu pavilonu A.</v>
      </c>
    </row>
    <row r="207" spans="1:52">
      <c r="A207" t="s">
        <v>110</v>
      </c>
      <c r="B207" t="s">
        <v>214</v>
      </c>
    </row>
    <row r="208" spans="1:52" ht="38.25">
      <c r="B208" s="255" t="s">
        <v>215</v>
      </c>
      <c r="C208" s="255"/>
      <c r="D208" s="255"/>
      <c r="E208" s="255"/>
      <c r="F208" s="255"/>
      <c r="G208" s="255"/>
      <c r="H208" s="255"/>
      <c r="I208" s="255"/>
      <c r="J208" s="255"/>
      <c r="AZ208" s="124" t="str">
        <f>B208</f>
        <v>Součástí rozpočtu nejsou uvažovány systémové prvky pro prostup potrubí, dopojení vnější a vnitřních jednotek (viz profese elektro) a zajištění odtoku kondenzátu (viz profese ZTI). Provedení prostupů a odstranění odpadu je nutné zohlednit do ceny práce potrubí.</v>
      </c>
    </row>
    <row r="209" spans="1:52">
      <c r="B209" s="255" t="s">
        <v>216</v>
      </c>
      <c r="C209" s="255"/>
      <c r="D209" s="255"/>
      <c r="E209" s="255"/>
      <c r="F209" s="255"/>
      <c r="G209" s="255"/>
      <c r="H209" s="255"/>
      <c r="I209" s="255"/>
      <c r="J209" s="255"/>
      <c r="AZ209" s="124" t="str">
        <f>B209</f>
        <v>Součástí rozpočtu je ovládání  nástěnnými kabelovými ovladači, vč. propojení komunikační kabeláže.</v>
      </c>
    </row>
    <row r="211" spans="1:52">
      <c r="B211" s="255" t="s">
        <v>217</v>
      </c>
      <c r="C211" s="255"/>
      <c r="D211" s="255"/>
      <c r="E211" s="255"/>
      <c r="F211" s="255"/>
      <c r="G211" s="255"/>
      <c r="H211" s="255"/>
      <c r="I211" s="255"/>
      <c r="J211" s="255"/>
      <c r="AZ211" s="124" t="str">
        <f>B211</f>
        <v>Rozpočet byl sestaven na základě vypracované projektové dokumentace z 07/2022.</v>
      </c>
    </row>
    <row r="214" spans="1:52" ht="15.75">
      <c r="B214" s="125" t="s">
        <v>218</v>
      </c>
    </row>
    <row r="216" spans="1:52" ht="25.5" customHeight="1">
      <c r="A216" s="127"/>
      <c r="B216" s="130" t="s">
        <v>17</v>
      </c>
      <c r="C216" s="130" t="s">
        <v>5</v>
      </c>
      <c r="D216" s="131"/>
      <c r="E216" s="131"/>
      <c r="F216" s="132" t="s">
        <v>219</v>
      </c>
      <c r="G216" s="132"/>
      <c r="H216" s="132"/>
      <c r="I216" s="132" t="s">
        <v>29</v>
      </c>
      <c r="J216" s="132" t="s">
        <v>0</v>
      </c>
    </row>
    <row r="217" spans="1:52" ht="36.75" customHeight="1">
      <c r="A217" s="128"/>
      <c r="B217" s="133" t="s">
        <v>220</v>
      </c>
      <c r="C217" s="256" t="s">
        <v>221</v>
      </c>
      <c r="D217" s="257"/>
      <c r="E217" s="257"/>
      <c r="F217" s="139" t="s">
        <v>24</v>
      </c>
      <c r="G217" s="140"/>
      <c r="H217" s="140"/>
      <c r="I217" s="140">
        <f>'01 2 Pol'!G8+'01 3 Pol'!G8+'01 4 Pol'!G8+'02 01 Pol'!G8+'04 03 Pol'!G8+'05 D.1.4.2.c.2 Pol'!G8</f>
        <v>0</v>
      </c>
      <c r="J217" s="137" t="str">
        <f>IF(I286=0,"",I217/I286*100)</f>
        <v/>
      </c>
    </row>
    <row r="218" spans="1:52" ht="36.75" customHeight="1">
      <c r="A218" s="128"/>
      <c r="B218" s="133" t="s">
        <v>51</v>
      </c>
      <c r="C218" s="256" t="s">
        <v>222</v>
      </c>
      <c r="D218" s="257"/>
      <c r="E218" s="257"/>
      <c r="F218" s="139" t="s">
        <v>24</v>
      </c>
      <c r="G218" s="140"/>
      <c r="H218" s="140"/>
      <c r="I218" s="140">
        <f>'01 2 Pol'!G23</f>
        <v>0</v>
      </c>
      <c r="J218" s="137" t="str">
        <f>IF(I286=0,"",I218/I286*100)</f>
        <v/>
      </c>
    </row>
    <row r="219" spans="1:52" ht="36.75" customHeight="1">
      <c r="A219" s="128"/>
      <c r="B219" s="133" t="s">
        <v>51</v>
      </c>
      <c r="C219" s="256" t="s">
        <v>223</v>
      </c>
      <c r="D219" s="257"/>
      <c r="E219" s="257"/>
      <c r="F219" s="139" t="s">
        <v>24</v>
      </c>
      <c r="G219" s="140"/>
      <c r="H219" s="140"/>
      <c r="I219" s="140">
        <f>'02 01 Pol'!G94+'04 03 Pol'!G30+'05 D.1.4.2.c.2 Pol'!G77</f>
        <v>0</v>
      </c>
      <c r="J219" s="137" t="str">
        <f>IF(I286=0,"",I219/I286*100)</f>
        <v/>
      </c>
    </row>
    <row r="220" spans="1:52" ht="36.75" customHeight="1">
      <c r="A220" s="128"/>
      <c r="B220" s="133" t="s">
        <v>51</v>
      </c>
      <c r="C220" s="256" t="s">
        <v>224</v>
      </c>
      <c r="D220" s="257"/>
      <c r="E220" s="257"/>
      <c r="F220" s="139" t="s">
        <v>24</v>
      </c>
      <c r="G220" s="140"/>
      <c r="H220" s="140"/>
      <c r="I220" s="140">
        <f>'01 4 Pol'!G47</f>
        <v>0</v>
      </c>
      <c r="J220" s="137" t="str">
        <f>IF(I286=0,"",I220/I286*100)</f>
        <v/>
      </c>
    </row>
    <row r="221" spans="1:52" ht="36.75" customHeight="1">
      <c r="A221" s="128"/>
      <c r="B221" s="133" t="s">
        <v>53</v>
      </c>
      <c r="C221" s="256" t="s">
        <v>225</v>
      </c>
      <c r="D221" s="257"/>
      <c r="E221" s="257"/>
      <c r="F221" s="139" t="s">
        <v>24</v>
      </c>
      <c r="G221" s="140"/>
      <c r="H221" s="140"/>
      <c r="I221" s="140">
        <f>'01 2 Pol'!G39+'02 01 Pol'!G165+'05 D.1.4.(1+2).c.1 Pol'!G8+'05 D.1.4.3.c.1 Pol'!G8+'05 D.1.4.4.c.1 Pol'!G8</f>
        <v>0</v>
      </c>
      <c r="J221" s="137" t="str">
        <f>IF(I286=0,"",I221/I286*100)</f>
        <v/>
      </c>
    </row>
    <row r="222" spans="1:52" ht="36.75" customHeight="1">
      <c r="A222" s="128"/>
      <c r="B222" s="133" t="s">
        <v>55</v>
      </c>
      <c r="C222" s="256" t="s">
        <v>226</v>
      </c>
      <c r="D222" s="257"/>
      <c r="E222" s="257"/>
      <c r="F222" s="139" t="s">
        <v>24</v>
      </c>
      <c r="G222" s="140"/>
      <c r="H222" s="140"/>
      <c r="I222" s="140">
        <f>'01 2 Pol'!G76+'01 4 Pol'!G50+'02 01 Pol'!G206+'03 01 Pol'!G8+'03 02 Pol'!G8+'03 03 Pol'!G8</f>
        <v>0</v>
      </c>
      <c r="J222" s="137" t="str">
        <f>IF(I286=0,"",I222/I286*100)</f>
        <v/>
      </c>
    </row>
    <row r="223" spans="1:52" ht="36.75" customHeight="1">
      <c r="A223" s="128"/>
      <c r="B223" s="133" t="s">
        <v>227</v>
      </c>
      <c r="C223" s="256" t="s">
        <v>228</v>
      </c>
      <c r="D223" s="257"/>
      <c r="E223" s="257"/>
      <c r="F223" s="139" t="s">
        <v>24</v>
      </c>
      <c r="G223" s="140"/>
      <c r="H223" s="140"/>
      <c r="I223" s="140">
        <f>'01 4 Pol'!G55+'03 06 Pol'!G8+'04 03 Pol'!G38</f>
        <v>0</v>
      </c>
      <c r="J223" s="137" t="str">
        <f>IF(I286=0,"",I223/I286*100)</f>
        <v/>
      </c>
    </row>
    <row r="224" spans="1:52" ht="36.75" customHeight="1">
      <c r="A224" s="128"/>
      <c r="B224" s="133" t="s">
        <v>227</v>
      </c>
      <c r="C224" s="256" t="s">
        <v>229</v>
      </c>
      <c r="D224" s="257"/>
      <c r="E224" s="257"/>
      <c r="F224" s="139" t="s">
        <v>24</v>
      </c>
      <c r="G224" s="140"/>
      <c r="H224" s="140"/>
      <c r="I224" s="140">
        <f>'01 3 Pol'!G36</f>
        <v>0</v>
      </c>
      <c r="J224" s="137" t="str">
        <f>IF(I286=0,"",I224/I286*100)</f>
        <v/>
      </c>
    </row>
    <row r="225" spans="1:10" ht="36.75" customHeight="1">
      <c r="A225" s="128"/>
      <c r="B225" s="133" t="s">
        <v>230</v>
      </c>
      <c r="C225" s="256" t="s">
        <v>231</v>
      </c>
      <c r="D225" s="257"/>
      <c r="E225" s="257"/>
      <c r="F225" s="139" t="s">
        <v>24</v>
      </c>
      <c r="G225" s="140"/>
      <c r="H225" s="140"/>
      <c r="I225" s="140">
        <f>'03 04 Pol'!G8</f>
        <v>0</v>
      </c>
      <c r="J225" s="137" t="str">
        <f>IF(I286=0,"",I225/I286*100)</f>
        <v/>
      </c>
    </row>
    <row r="226" spans="1:10" ht="36.75" customHeight="1">
      <c r="A226" s="128"/>
      <c r="B226" s="133" t="s">
        <v>230</v>
      </c>
      <c r="C226" s="256" t="s">
        <v>232</v>
      </c>
      <c r="D226" s="257"/>
      <c r="E226" s="257"/>
      <c r="F226" s="139" t="s">
        <v>24</v>
      </c>
      <c r="G226" s="140"/>
      <c r="H226" s="140"/>
      <c r="I226" s="140">
        <f>'01 2 Pol'!G93</f>
        <v>0</v>
      </c>
      <c r="J226" s="137" t="str">
        <f>IF(I286=0,"",I226/I286*100)</f>
        <v/>
      </c>
    </row>
    <row r="227" spans="1:10" ht="36.75" customHeight="1">
      <c r="A227" s="128"/>
      <c r="B227" s="133" t="s">
        <v>233</v>
      </c>
      <c r="C227" s="256" t="s">
        <v>234</v>
      </c>
      <c r="D227" s="257"/>
      <c r="E227" s="257"/>
      <c r="F227" s="139" t="s">
        <v>24</v>
      </c>
      <c r="G227" s="140"/>
      <c r="H227" s="140"/>
      <c r="I227" s="140">
        <f>'03 01 Pol'!G24+'03 02 Pol'!G18+'03 03 Pol'!G18+'03 04 Pol'!G15</f>
        <v>0</v>
      </c>
      <c r="J227" s="137" t="str">
        <f>IF(I286=0,"",I227/I286*100)</f>
        <v/>
      </c>
    </row>
    <row r="228" spans="1:10" ht="36.75" customHeight="1">
      <c r="A228" s="128"/>
      <c r="B228" s="133" t="s">
        <v>235</v>
      </c>
      <c r="C228" s="256" t="s">
        <v>236</v>
      </c>
      <c r="D228" s="257"/>
      <c r="E228" s="257"/>
      <c r="F228" s="139" t="s">
        <v>24</v>
      </c>
      <c r="G228" s="140"/>
      <c r="H228" s="140"/>
      <c r="I228" s="140">
        <f>'02 01 Pol'!G211+'03 01 Pol'!G56+'03 02 Pol'!G38+'03 03 Pol'!G38+'03 04 Pol'!G19</f>
        <v>0</v>
      </c>
      <c r="J228" s="137" t="str">
        <f>IF(I286=0,"",I228/I286*100)</f>
        <v/>
      </c>
    </row>
    <row r="229" spans="1:10" ht="36.75" customHeight="1">
      <c r="A229" s="128"/>
      <c r="B229" s="133" t="s">
        <v>237</v>
      </c>
      <c r="C229" s="256" t="s">
        <v>238</v>
      </c>
      <c r="D229" s="257"/>
      <c r="E229" s="257"/>
      <c r="F229" s="139" t="s">
        <v>24</v>
      </c>
      <c r="G229" s="140"/>
      <c r="H229" s="140"/>
      <c r="I229" s="140">
        <f>'02 01 Pol'!G219+'03 01 Pol'!G64+'03 02 Pol'!G43+'03 03 Pol'!G43+'04 03 Pol'!G42</f>
        <v>0</v>
      </c>
      <c r="J229" s="137" t="str">
        <f>IF(I286=0,"",I229/I286*100)</f>
        <v/>
      </c>
    </row>
    <row r="230" spans="1:10" ht="36.75" customHeight="1">
      <c r="A230" s="128"/>
      <c r="B230" s="133" t="s">
        <v>239</v>
      </c>
      <c r="C230" s="256" t="s">
        <v>86</v>
      </c>
      <c r="D230" s="257"/>
      <c r="E230" s="257"/>
      <c r="F230" s="139" t="s">
        <v>24</v>
      </c>
      <c r="G230" s="140"/>
      <c r="H230" s="140"/>
      <c r="I230" s="140">
        <f>'03 01 Pol'!G81+'03 02 Pol'!G55+'03 03 Pol'!G55+'03 05 Pol'!G8</f>
        <v>0</v>
      </c>
      <c r="J230" s="137" t="str">
        <f>IF(I286=0,"",I230/I286*100)</f>
        <v/>
      </c>
    </row>
    <row r="231" spans="1:10" ht="36.75" customHeight="1">
      <c r="A231" s="128"/>
      <c r="B231" s="133" t="s">
        <v>240</v>
      </c>
      <c r="C231" s="256" t="s">
        <v>241</v>
      </c>
      <c r="D231" s="257"/>
      <c r="E231" s="257"/>
      <c r="F231" s="139" t="s">
        <v>24</v>
      </c>
      <c r="G231" s="140"/>
      <c r="H231" s="140"/>
      <c r="I231" s="140">
        <f>'01 3 Pol'!G46+'02 01 Pol'!G222+'05 D.1.4.2.c.2 Pol'!G87</f>
        <v>0</v>
      </c>
      <c r="J231" s="137" t="str">
        <f>IF(I286=0,"",I231/I286*100)</f>
        <v/>
      </c>
    </row>
    <row r="232" spans="1:10" ht="36.75" customHeight="1">
      <c r="A232" s="128"/>
      <c r="B232" s="133" t="s">
        <v>242</v>
      </c>
      <c r="C232" s="256" t="s">
        <v>243</v>
      </c>
      <c r="D232" s="257"/>
      <c r="E232" s="257"/>
      <c r="F232" s="139" t="s">
        <v>24</v>
      </c>
      <c r="G232" s="140"/>
      <c r="H232" s="140"/>
      <c r="I232" s="140">
        <f>'01 3 Pol'!G48</f>
        <v>0</v>
      </c>
      <c r="J232" s="137" t="str">
        <f>IF(I286=0,"",I232/I286*100)</f>
        <v/>
      </c>
    </row>
    <row r="233" spans="1:10" ht="36.75" customHeight="1">
      <c r="A233" s="128"/>
      <c r="B233" s="133" t="s">
        <v>57</v>
      </c>
      <c r="C233" s="256" t="s">
        <v>244</v>
      </c>
      <c r="D233" s="257"/>
      <c r="E233" s="257"/>
      <c r="F233" s="139" t="s">
        <v>24</v>
      </c>
      <c r="G233" s="140"/>
      <c r="H233" s="140"/>
      <c r="I233" s="140">
        <f>'04 03 Pol'!G48</f>
        <v>0</v>
      </c>
      <c r="J233" s="137" t="str">
        <f>IF(I286=0,"",I233/I286*100)</f>
        <v/>
      </c>
    </row>
    <row r="234" spans="1:10" ht="36.75" customHeight="1">
      <c r="A234" s="128"/>
      <c r="B234" s="133" t="s">
        <v>63</v>
      </c>
      <c r="C234" s="256" t="s">
        <v>245</v>
      </c>
      <c r="D234" s="257"/>
      <c r="E234" s="257"/>
      <c r="F234" s="139" t="s">
        <v>24</v>
      </c>
      <c r="G234" s="140"/>
      <c r="H234" s="140"/>
      <c r="I234" s="140">
        <f>'03 01 Pol'!G114+'03 02 Pol'!G71+'03 03 Pol'!G73+'03 04 Pol'!G78</f>
        <v>0</v>
      </c>
      <c r="J234" s="137" t="str">
        <f>IF(I286=0,"",I234/I286*100)</f>
        <v/>
      </c>
    </row>
    <row r="235" spans="1:10" ht="36.75" customHeight="1">
      <c r="A235" s="128"/>
      <c r="B235" s="133" t="s">
        <v>65</v>
      </c>
      <c r="C235" s="256" t="s">
        <v>246</v>
      </c>
      <c r="D235" s="257"/>
      <c r="E235" s="257"/>
      <c r="F235" s="139" t="s">
        <v>24</v>
      </c>
      <c r="G235" s="140"/>
      <c r="H235" s="140"/>
      <c r="I235" s="140">
        <f>'02 02 Pol'!G8+'03 01 Pol'!G117+'03 02 Pol'!G74+'03 03 Pol'!G76+'03 04 Pol'!G87+'03 06 Pol'!G11+'04 01 Pol'!G8</f>
        <v>0</v>
      </c>
      <c r="J235" s="137" t="str">
        <f>IF(I286=0,"",I235/I286*100)</f>
        <v/>
      </c>
    </row>
    <row r="236" spans="1:10" ht="36.75" customHeight="1">
      <c r="A236" s="128"/>
      <c r="B236" s="133" t="s">
        <v>67</v>
      </c>
      <c r="C236" s="256" t="s">
        <v>247</v>
      </c>
      <c r="D236" s="257"/>
      <c r="E236" s="257"/>
      <c r="F236" s="139" t="s">
        <v>24</v>
      </c>
      <c r="G236" s="140"/>
      <c r="H236" s="140"/>
      <c r="I236" s="140">
        <f>'01 2 Pol'!G121+'02 01 Pol'!G227+'05 D.1.4.4.c.1 Pol'!G12</f>
        <v>0</v>
      </c>
      <c r="J236" s="137" t="str">
        <f>IF(I286=0,"",I236/I286*100)</f>
        <v/>
      </c>
    </row>
    <row r="237" spans="1:10" ht="36.75" customHeight="1">
      <c r="A237" s="128"/>
      <c r="B237" s="133" t="s">
        <v>69</v>
      </c>
      <c r="C237" s="256" t="s">
        <v>248</v>
      </c>
      <c r="D237" s="257"/>
      <c r="E237" s="257"/>
      <c r="F237" s="139" t="s">
        <v>24</v>
      </c>
      <c r="G237" s="140"/>
      <c r="H237" s="140"/>
      <c r="I237" s="140">
        <f>'01 4 Pol'!G99</f>
        <v>0</v>
      </c>
      <c r="J237" s="137" t="str">
        <f>IF(I286=0,"",I237/I286*100)</f>
        <v/>
      </c>
    </row>
    <row r="238" spans="1:10" ht="36.75" customHeight="1">
      <c r="A238" s="128"/>
      <c r="B238" s="133" t="s">
        <v>249</v>
      </c>
      <c r="C238" s="256" t="s">
        <v>250</v>
      </c>
      <c r="D238" s="257"/>
      <c r="E238" s="257"/>
      <c r="F238" s="139" t="s">
        <v>24</v>
      </c>
      <c r="G238" s="140"/>
      <c r="H238" s="140"/>
      <c r="I238" s="140">
        <f>'01 3 Pol'!G64+'01 4 Pol'!G107+'02 01 Pol'!G237+'03 01 Pol'!G131+'03 02 Pol'!G86+'03 03 Pol'!G86+'03 04 Pol'!G90+'04 03 Pol'!G52+'05 D.1.4.2.c.2 Pol'!G121</f>
        <v>0</v>
      </c>
      <c r="J238" s="137" t="str">
        <f>IF(I286=0,"",I238/I286*100)</f>
        <v/>
      </c>
    </row>
    <row r="239" spans="1:10" ht="36.75" customHeight="1">
      <c r="A239" s="128"/>
      <c r="B239" s="133" t="s">
        <v>251</v>
      </c>
      <c r="C239" s="256" t="s">
        <v>252</v>
      </c>
      <c r="D239" s="257"/>
      <c r="E239" s="257"/>
      <c r="F239" s="139" t="s">
        <v>24</v>
      </c>
      <c r="G239" s="140"/>
      <c r="H239" s="140"/>
      <c r="I239" s="140">
        <f>'01 2 Pol'!G176+'01 3 Pol'!G60</f>
        <v>0</v>
      </c>
      <c r="J239" s="137" t="str">
        <f>IF(I286=0,"",I239/I286*100)</f>
        <v/>
      </c>
    </row>
    <row r="240" spans="1:10" ht="36.75" customHeight="1">
      <c r="A240" s="128"/>
      <c r="B240" s="133" t="s">
        <v>253</v>
      </c>
      <c r="C240" s="256" t="s">
        <v>254</v>
      </c>
      <c r="D240" s="257"/>
      <c r="E240" s="257"/>
      <c r="F240" s="139" t="s">
        <v>24</v>
      </c>
      <c r="G240" s="140"/>
      <c r="H240" s="140"/>
      <c r="I240" s="140">
        <f>'01 2 Pol'!G181</f>
        <v>0</v>
      </c>
      <c r="J240" s="137" t="str">
        <f>IF(I286=0,"",I240/I286*100)</f>
        <v/>
      </c>
    </row>
    <row r="241" spans="1:10" ht="36.75" customHeight="1">
      <c r="A241" s="128"/>
      <c r="B241" s="133" t="s">
        <v>255</v>
      </c>
      <c r="C241" s="256" t="s">
        <v>256</v>
      </c>
      <c r="D241" s="257"/>
      <c r="E241" s="257"/>
      <c r="F241" s="139" t="s">
        <v>24</v>
      </c>
      <c r="G241" s="140"/>
      <c r="H241" s="140"/>
      <c r="I241" s="140">
        <f>'02 02 Pol'!G16+'02 03 Pol'!G8+'02 04 Pol'!G8</f>
        <v>0</v>
      </c>
      <c r="J241" s="137" t="str">
        <f>IF(I286=0,"",I241/I286*100)</f>
        <v/>
      </c>
    </row>
    <row r="242" spans="1:10" ht="36.75" customHeight="1">
      <c r="A242" s="128"/>
      <c r="B242" s="133" t="s">
        <v>257</v>
      </c>
      <c r="C242" s="256" t="s">
        <v>258</v>
      </c>
      <c r="D242" s="257"/>
      <c r="E242" s="257"/>
      <c r="F242" s="139" t="s">
        <v>24</v>
      </c>
      <c r="G242" s="140"/>
      <c r="H242" s="140"/>
      <c r="I242" s="140">
        <f>'02 02 Pol'!G66+'02 03 Pol'!G39+'02 04 Pol'!G40</f>
        <v>0</v>
      </c>
      <c r="J242" s="137" t="str">
        <f>IF(I286=0,"",I242/I286*100)</f>
        <v/>
      </c>
    </row>
    <row r="243" spans="1:10" ht="36.75" customHeight="1">
      <c r="A243" s="128"/>
      <c r="B243" s="133" t="s">
        <v>259</v>
      </c>
      <c r="C243" s="256" t="s">
        <v>260</v>
      </c>
      <c r="D243" s="257"/>
      <c r="E243" s="257"/>
      <c r="F243" s="139" t="s">
        <v>24</v>
      </c>
      <c r="G243" s="140"/>
      <c r="H243" s="140"/>
      <c r="I243" s="140">
        <f>'02 05 Pol'!G8</f>
        <v>0</v>
      </c>
      <c r="J243" s="137" t="str">
        <f>IF(I286=0,"",I243/I286*100)</f>
        <v/>
      </c>
    </row>
    <row r="244" spans="1:10" ht="36.75" customHeight="1">
      <c r="A244" s="128"/>
      <c r="B244" s="133" t="s">
        <v>261</v>
      </c>
      <c r="C244" s="256" t="s">
        <v>262</v>
      </c>
      <c r="D244" s="257"/>
      <c r="E244" s="257"/>
      <c r="F244" s="139" t="s">
        <v>24</v>
      </c>
      <c r="G244" s="140"/>
      <c r="H244" s="140"/>
      <c r="I244" s="140">
        <f>'02 02 Pol'!G86+'02 03 Pol'!G59+'02 04 Pol'!G51</f>
        <v>0</v>
      </c>
      <c r="J244" s="137" t="str">
        <f>IF(I286=0,"",I244/I286*100)</f>
        <v/>
      </c>
    </row>
    <row r="245" spans="1:10" ht="36.75" customHeight="1">
      <c r="A245" s="128"/>
      <c r="B245" s="133" t="s">
        <v>263</v>
      </c>
      <c r="C245" s="256" t="s">
        <v>264</v>
      </c>
      <c r="D245" s="257"/>
      <c r="E245" s="257"/>
      <c r="F245" s="139" t="s">
        <v>24</v>
      </c>
      <c r="G245" s="140"/>
      <c r="H245" s="140"/>
      <c r="I245" s="140">
        <f>'02 02 Pol'!G112+'02 03 Pol'!G91+'02 04 Pol'!G90</f>
        <v>0</v>
      </c>
      <c r="J245" s="137" t="str">
        <f>IF(I286=0,"",I245/I286*100)</f>
        <v/>
      </c>
    </row>
    <row r="246" spans="1:10" ht="36.75" customHeight="1">
      <c r="A246" s="128"/>
      <c r="B246" s="133" t="s">
        <v>265</v>
      </c>
      <c r="C246" s="256" t="s">
        <v>266</v>
      </c>
      <c r="D246" s="257"/>
      <c r="E246" s="257"/>
      <c r="F246" s="139" t="s">
        <v>24</v>
      </c>
      <c r="G246" s="140"/>
      <c r="H246" s="140"/>
      <c r="I246" s="140">
        <f>'02 02 Pol'!G122+'02 03 Pol'!G101+'02 04 Pol'!G101</f>
        <v>0</v>
      </c>
      <c r="J246" s="137" t="str">
        <f>IF(I286=0,"",I246/I286*100)</f>
        <v/>
      </c>
    </row>
    <row r="247" spans="1:10" ht="36.75" customHeight="1">
      <c r="A247" s="128"/>
      <c r="B247" s="133" t="s">
        <v>267</v>
      </c>
      <c r="C247" s="256" t="s">
        <v>268</v>
      </c>
      <c r="D247" s="257"/>
      <c r="E247" s="257"/>
      <c r="F247" s="139" t="s">
        <v>25</v>
      </c>
      <c r="G247" s="140"/>
      <c r="H247" s="140"/>
      <c r="I247" s="140">
        <f>'01 2 Pol'!G183+'02 01 Pol'!G240+'03 01 Pol'!G134+'03 02 Pol'!G89+'03 03 Pol'!G89+'03 06 Pol'!G14</f>
        <v>0</v>
      </c>
      <c r="J247" s="137" t="str">
        <f>IF(I286=0,"",I247/I286*100)</f>
        <v/>
      </c>
    </row>
    <row r="248" spans="1:10" ht="36.75" customHeight="1">
      <c r="A248" s="128"/>
      <c r="B248" s="133" t="s">
        <v>269</v>
      </c>
      <c r="C248" s="256" t="s">
        <v>270</v>
      </c>
      <c r="D248" s="257"/>
      <c r="E248" s="257"/>
      <c r="F248" s="139" t="s">
        <v>25</v>
      </c>
      <c r="G248" s="140"/>
      <c r="H248" s="140"/>
      <c r="I248" s="140">
        <f>'01 2 Pol'!G192+'03 06 Pol'!G19</f>
        <v>0</v>
      </c>
      <c r="J248" s="137" t="str">
        <f>IF(I286=0,"",I248/I286*100)</f>
        <v/>
      </c>
    </row>
    <row r="249" spans="1:10" ht="36.75" customHeight="1">
      <c r="A249" s="128"/>
      <c r="B249" s="133" t="s">
        <v>271</v>
      </c>
      <c r="C249" s="256" t="s">
        <v>272</v>
      </c>
      <c r="D249" s="257"/>
      <c r="E249" s="257"/>
      <c r="F249" s="139" t="s">
        <v>25</v>
      </c>
      <c r="G249" s="140"/>
      <c r="H249" s="140"/>
      <c r="I249" s="140">
        <f>'01 2 Pol'!G205+'02 01 Pol'!G255+'03 04 Pol'!G93+'03 06 Pol'!G27+'05 D.1.4.(1+2).c.1 Pol'!G14+'05 D.1.4.3.c.1 Pol'!G10+'05 D.1.4.4.c.1 Pol'!G16</f>
        <v>0</v>
      </c>
      <c r="J249" s="137" t="str">
        <f>IF(I286=0,"",I249/I286*100)</f>
        <v/>
      </c>
    </row>
    <row r="250" spans="1:10" ht="36.75" customHeight="1">
      <c r="A250" s="128"/>
      <c r="B250" s="133" t="s">
        <v>273</v>
      </c>
      <c r="C250" s="256" t="s">
        <v>274</v>
      </c>
      <c r="D250" s="257"/>
      <c r="E250" s="257"/>
      <c r="F250" s="139" t="s">
        <v>25</v>
      </c>
      <c r="G250" s="140"/>
      <c r="H250" s="140"/>
      <c r="I250" s="140">
        <f>'01 2 Pol'!G245+'01 4 Pol'!G64+'03 06 Pol'!G33+'05 D.1.4.(1+2).c.1 Pol'!G26+'05 D.1.4.2.c.2 Pol'!G125</f>
        <v>0</v>
      </c>
      <c r="J250" s="137" t="str">
        <f>IF(I286=0,"",I250/I286*100)</f>
        <v/>
      </c>
    </row>
    <row r="251" spans="1:10" ht="36.75" customHeight="1">
      <c r="A251" s="128"/>
      <c r="B251" s="133" t="s">
        <v>275</v>
      </c>
      <c r="C251" s="256" t="s">
        <v>276</v>
      </c>
      <c r="D251" s="257"/>
      <c r="E251" s="257"/>
      <c r="F251" s="139" t="s">
        <v>25</v>
      </c>
      <c r="G251" s="140"/>
      <c r="H251" s="140"/>
      <c r="I251" s="140">
        <f>'01 2 Pol'!G295+'05 D.1.4.(1+2).c.1 Pol'!G126</f>
        <v>0</v>
      </c>
      <c r="J251" s="137" t="str">
        <f>IF(I286=0,"",I251/I286*100)</f>
        <v/>
      </c>
    </row>
    <row r="252" spans="1:10" ht="36.75" customHeight="1">
      <c r="A252" s="128"/>
      <c r="B252" s="133" t="s">
        <v>277</v>
      </c>
      <c r="C252" s="256" t="s">
        <v>278</v>
      </c>
      <c r="D252" s="257"/>
      <c r="E252" s="257"/>
      <c r="F252" s="139" t="s">
        <v>25</v>
      </c>
      <c r="G252" s="140"/>
      <c r="H252" s="140"/>
      <c r="I252" s="140">
        <f>'01 2 Pol'!G367+'01 2 Pol'!G415</f>
        <v>0</v>
      </c>
      <c r="J252" s="137" t="str">
        <f>IF(I286=0,"",I252/I286*100)</f>
        <v/>
      </c>
    </row>
    <row r="253" spans="1:10" ht="36.75" customHeight="1">
      <c r="A253" s="128"/>
      <c r="B253" s="133" t="s">
        <v>277</v>
      </c>
      <c r="C253" s="256" t="s">
        <v>279</v>
      </c>
      <c r="D253" s="257"/>
      <c r="E253" s="257"/>
      <c r="F253" s="139" t="s">
        <v>25</v>
      </c>
      <c r="G253" s="140"/>
      <c r="H253" s="140"/>
      <c r="I253" s="140">
        <f>'01 3 Pol'!G67</f>
        <v>0</v>
      </c>
      <c r="J253" s="137" t="str">
        <f>IF(I286=0,"",I253/I286*100)</f>
        <v/>
      </c>
    </row>
    <row r="254" spans="1:10" ht="36.75" customHeight="1">
      <c r="A254" s="128"/>
      <c r="B254" s="133" t="s">
        <v>280</v>
      </c>
      <c r="C254" s="256" t="s">
        <v>103</v>
      </c>
      <c r="D254" s="257"/>
      <c r="E254" s="257"/>
      <c r="F254" s="139" t="s">
        <v>25</v>
      </c>
      <c r="G254" s="140"/>
      <c r="H254" s="140"/>
      <c r="I254" s="140">
        <f>'05 D.1.4.3.c.1 Pol'!G27+'05 D.1.4.6.c.1 Pol'!G8</f>
        <v>0</v>
      </c>
      <c r="J254" s="137" t="str">
        <f>IF(I286=0,"",I254/I286*100)</f>
        <v/>
      </c>
    </row>
    <row r="255" spans="1:10" ht="36.75" customHeight="1">
      <c r="A255" s="128"/>
      <c r="B255" s="133" t="s">
        <v>281</v>
      </c>
      <c r="C255" s="256" t="s">
        <v>282</v>
      </c>
      <c r="D255" s="257"/>
      <c r="E255" s="257"/>
      <c r="F255" s="139" t="s">
        <v>25</v>
      </c>
      <c r="G255" s="140"/>
      <c r="H255" s="140"/>
      <c r="I255" s="140">
        <f>'01 2 Pol'!G214+'01 2 Pol'!G348+'05 D.1.4.(1+2).c.1 Pol'!G232</f>
        <v>0</v>
      </c>
      <c r="J255" s="137" t="str">
        <f>IF(I286=0,"",I255/I286*100)</f>
        <v/>
      </c>
    </row>
    <row r="256" spans="1:10" ht="36.75" customHeight="1">
      <c r="A256" s="128"/>
      <c r="B256" s="133" t="s">
        <v>283</v>
      </c>
      <c r="C256" s="256" t="s">
        <v>284</v>
      </c>
      <c r="D256" s="257"/>
      <c r="E256" s="257"/>
      <c r="F256" s="139" t="s">
        <v>25</v>
      </c>
      <c r="G256" s="140"/>
      <c r="H256" s="140"/>
      <c r="I256" s="140">
        <f>'05 D.1.4.(1+2).c.1 Pol'!G316</f>
        <v>0</v>
      </c>
      <c r="J256" s="137" t="str">
        <f>IF(I286=0,"",I256/I286*100)</f>
        <v/>
      </c>
    </row>
    <row r="257" spans="1:10" ht="36.75" customHeight="1">
      <c r="A257" s="128"/>
      <c r="B257" s="133" t="s">
        <v>285</v>
      </c>
      <c r="C257" s="256" t="s">
        <v>286</v>
      </c>
      <c r="D257" s="257"/>
      <c r="E257" s="257"/>
      <c r="F257" s="139" t="s">
        <v>25</v>
      </c>
      <c r="G257" s="140"/>
      <c r="H257" s="140"/>
      <c r="I257" s="140">
        <f>'01 2 Pol'!G409</f>
        <v>0</v>
      </c>
      <c r="J257" s="137" t="str">
        <f>IF(I286=0,"",I257/I286*100)</f>
        <v/>
      </c>
    </row>
    <row r="258" spans="1:10" ht="36.75" customHeight="1">
      <c r="A258" s="128"/>
      <c r="B258" s="133" t="s">
        <v>287</v>
      </c>
      <c r="C258" s="256" t="s">
        <v>99</v>
      </c>
      <c r="D258" s="257"/>
      <c r="E258" s="257"/>
      <c r="F258" s="139" t="s">
        <v>25</v>
      </c>
      <c r="G258" s="140"/>
      <c r="H258" s="140"/>
      <c r="I258" s="140">
        <f>'01 2 Pol'!G405+'01 2 Pol'!G435+'01 2 Pol'!G476+'05 D.1.4.3.c.1 Pol'!G31</f>
        <v>0</v>
      </c>
      <c r="J258" s="137" t="str">
        <f>IF(I286=0,"",I258/I286*100)</f>
        <v/>
      </c>
    </row>
    <row r="259" spans="1:10" ht="36.75" customHeight="1">
      <c r="A259" s="128"/>
      <c r="B259" s="133" t="s">
        <v>288</v>
      </c>
      <c r="C259" s="256" t="s">
        <v>289</v>
      </c>
      <c r="D259" s="257"/>
      <c r="E259" s="257"/>
      <c r="F259" s="139" t="s">
        <v>25</v>
      </c>
      <c r="G259" s="140"/>
      <c r="H259" s="140"/>
      <c r="I259" s="140">
        <f>'01 2 Pol'!G407+'01 2 Pol'!G445</f>
        <v>0</v>
      </c>
      <c r="J259" s="137" t="str">
        <f>IF(I286=0,"",I259/I286*100)</f>
        <v/>
      </c>
    </row>
    <row r="260" spans="1:10" ht="36.75" customHeight="1">
      <c r="A260" s="128"/>
      <c r="B260" s="133" t="s">
        <v>290</v>
      </c>
      <c r="C260" s="256" t="s">
        <v>291</v>
      </c>
      <c r="D260" s="257"/>
      <c r="E260" s="257"/>
      <c r="F260" s="139" t="s">
        <v>25</v>
      </c>
      <c r="G260" s="140"/>
      <c r="H260" s="140"/>
      <c r="I260" s="140">
        <f>'05 D.1.4.4.c.1 Pol'!G24</f>
        <v>0</v>
      </c>
      <c r="J260" s="137" t="str">
        <f>IF(I286=0,"",I260/I286*100)</f>
        <v/>
      </c>
    </row>
    <row r="261" spans="1:10" ht="36.75" customHeight="1">
      <c r="A261" s="128"/>
      <c r="B261" s="133" t="s">
        <v>292</v>
      </c>
      <c r="C261" s="256" t="s">
        <v>293</v>
      </c>
      <c r="D261" s="257"/>
      <c r="E261" s="257"/>
      <c r="F261" s="139" t="s">
        <v>25</v>
      </c>
      <c r="G261" s="140"/>
      <c r="H261" s="140"/>
      <c r="I261" s="140">
        <f>'05 D.1.4.4.c.1 Pol'!G133</f>
        <v>0</v>
      </c>
      <c r="J261" s="137" t="str">
        <f>IF(I286=0,"",I261/I286*100)</f>
        <v/>
      </c>
    </row>
    <row r="262" spans="1:10" ht="36.75" customHeight="1">
      <c r="A262" s="128"/>
      <c r="B262" s="133" t="s">
        <v>294</v>
      </c>
      <c r="C262" s="256" t="s">
        <v>295</v>
      </c>
      <c r="D262" s="257"/>
      <c r="E262" s="257"/>
      <c r="F262" s="139" t="s">
        <v>25</v>
      </c>
      <c r="G262" s="140"/>
      <c r="H262" s="140"/>
      <c r="I262" s="140">
        <f>'05 D.1.4.4.c.1 Pol'!G176</f>
        <v>0</v>
      </c>
      <c r="J262" s="137" t="str">
        <f>IF(I286=0,"",I262/I286*100)</f>
        <v/>
      </c>
    </row>
    <row r="263" spans="1:10" ht="36.75" customHeight="1">
      <c r="A263" s="128"/>
      <c r="B263" s="133" t="s">
        <v>296</v>
      </c>
      <c r="C263" s="256" t="s">
        <v>297</v>
      </c>
      <c r="D263" s="257"/>
      <c r="E263" s="257"/>
      <c r="F263" s="139" t="s">
        <v>25</v>
      </c>
      <c r="G263" s="140"/>
      <c r="H263" s="140"/>
      <c r="I263" s="140">
        <f>'01 2 Pol'!G620</f>
        <v>0</v>
      </c>
      <c r="J263" s="137" t="str">
        <f>IF(I286=0,"",I263/I286*100)</f>
        <v/>
      </c>
    </row>
    <row r="264" spans="1:10" ht="36.75" customHeight="1">
      <c r="A264" s="128"/>
      <c r="B264" s="133" t="s">
        <v>298</v>
      </c>
      <c r="C264" s="256" t="s">
        <v>299</v>
      </c>
      <c r="D264" s="257"/>
      <c r="E264" s="257"/>
      <c r="F264" s="139" t="s">
        <v>25</v>
      </c>
      <c r="G264" s="140"/>
      <c r="H264" s="140"/>
      <c r="I264" s="140">
        <f>'03 06 Pol'!G36</f>
        <v>0</v>
      </c>
      <c r="J264" s="137" t="str">
        <f>IF(I286=0,"",I264/I286*100)</f>
        <v/>
      </c>
    </row>
    <row r="265" spans="1:10" ht="36.75" customHeight="1">
      <c r="A265" s="128"/>
      <c r="B265" s="133" t="s">
        <v>298</v>
      </c>
      <c r="C265" s="256" t="s">
        <v>300</v>
      </c>
      <c r="D265" s="257"/>
      <c r="E265" s="257"/>
      <c r="F265" s="139" t="s">
        <v>25</v>
      </c>
      <c r="G265" s="140"/>
      <c r="H265" s="140"/>
      <c r="I265" s="140">
        <f>'01 2 Pol'!G624</f>
        <v>0</v>
      </c>
      <c r="J265" s="137" t="str">
        <f>IF(I286=0,"",I265/I286*100)</f>
        <v/>
      </c>
    </row>
    <row r="266" spans="1:10" ht="36.75" customHeight="1">
      <c r="A266" s="128"/>
      <c r="B266" s="133" t="s">
        <v>301</v>
      </c>
      <c r="C266" s="256" t="s">
        <v>302</v>
      </c>
      <c r="D266" s="257"/>
      <c r="E266" s="257"/>
      <c r="F266" s="139" t="s">
        <v>25</v>
      </c>
      <c r="G266" s="140"/>
      <c r="H266" s="140"/>
      <c r="I266" s="140">
        <f>'01 2 Pol'!G638+'03 04 Pol'!G99+'03 06 Pol'!G38</f>
        <v>0</v>
      </c>
      <c r="J266" s="137" t="str">
        <f>IF(I286=0,"",I266/I286*100)</f>
        <v/>
      </c>
    </row>
    <row r="267" spans="1:10" ht="36.75" customHeight="1">
      <c r="A267" s="128"/>
      <c r="B267" s="133" t="s">
        <v>303</v>
      </c>
      <c r="C267" s="256" t="s">
        <v>304</v>
      </c>
      <c r="D267" s="257"/>
      <c r="E267" s="257"/>
      <c r="F267" s="139" t="s">
        <v>25</v>
      </c>
      <c r="G267" s="140"/>
      <c r="H267" s="140"/>
      <c r="I267" s="140">
        <f>'01 2 Pol'!G643</f>
        <v>0</v>
      </c>
      <c r="J267" s="137" t="str">
        <f>IF(I286=0,"",I267/I286*100)</f>
        <v/>
      </c>
    </row>
    <row r="268" spans="1:10" ht="36.75" customHeight="1">
      <c r="A268" s="128"/>
      <c r="B268" s="133" t="s">
        <v>305</v>
      </c>
      <c r="C268" s="256" t="s">
        <v>306</v>
      </c>
      <c r="D268" s="257"/>
      <c r="E268" s="257"/>
      <c r="F268" s="139" t="s">
        <v>25</v>
      </c>
      <c r="G268" s="140"/>
      <c r="H268" s="140"/>
      <c r="I268" s="140">
        <f>'01 2 Pol'!G647+'03 01 Pol'!G178+'03 03 Pol'!G133</f>
        <v>0</v>
      </c>
      <c r="J268" s="137" t="str">
        <f>IF(I286=0,"",I268/I286*100)</f>
        <v/>
      </c>
    </row>
    <row r="269" spans="1:10" ht="36.75" customHeight="1">
      <c r="A269" s="128"/>
      <c r="B269" s="133" t="s">
        <v>307</v>
      </c>
      <c r="C269" s="256" t="s">
        <v>308</v>
      </c>
      <c r="D269" s="257"/>
      <c r="E269" s="257"/>
      <c r="F269" s="139" t="s">
        <v>25</v>
      </c>
      <c r="G269" s="140"/>
      <c r="H269" s="140"/>
      <c r="I269" s="140">
        <f>'01 2 Pol'!G672+'02 01 Pol'!G273+'04 01 Pol'!G12+'04 02 Pol'!G8</f>
        <v>0</v>
      </c>
      <c r="J269" s="137" t="str">
        <f>IF(I286=0,"",I269/I286*100)</f>
        <v/>
      </c>
    </row>
    <row r="270" spans="1:10" ht="36.75" customHeight="1">
      <c r="A270" s="128"/>
      <c r="B270" s="133" t="s">
        <v>309</v>
      </c>
      <c r="C270" s="256" t="s">
        <v>310</v>
      </c>
      <c r="D270" s="257"/>
      <c r="E270" s="257"/>
      <c r="F270" s="139" t="s">
        <v>25</v>
      </c>
      <c r="G270" s="140"/>
      <c r="H270" s="140"/>
      <c r="I270" s="140">
        <f>'01 2 Pol'!G702+'03 01 Pol'!G186+'03 02 Pol'!G133+'03 03 Pol'!G137</f>
        <v>0</v>
      </c>
      <c r="J270" s="137" t="str">
        <f>IF(I286=0,"",I270/I286*100)</f>
        <v/>
      </c>
    </row>
    <row r="271" spans="1:10" ht="36.75" customHeight="1">
      <c r="A271" s="128"/>
      <c r="B271" s="133" t="s">
        <v>311</v>
      </c>
      <c r="C271" s="256" t="s">
        <v>312</v>
      </c>
      <c r="D271" s="257"/>
      <c r="E271" s="257"/>
      <c r="F271" s="139" t="s">
        <v>25</v>
      </c>
      <c r="G271" s="140"/>
      <c r="H271" s="140"/>
      <c r="I271" s="140">
        <f>'01 2 Pol'!G713+'03 01 Pol'!G226+'03 02 Pol'!G167+'03 03 Pol'!G171</f>
        <v>0</v>
      </c>
      <c r="J271" s="137" t="str">
        <f>IF(I286=0,"",I271/I286*100)</f>
        <v/>
      </c>
    </row>
    <row r="272" spans="1:10" ht="36.75" customHeight="1">
      <c r="A272" s="128"/>
      <c r="B272" s="133" t="s">
        <v>313</v>
      </c>
      <c r="C272" s="256" t="s">
        <v>314</v>
      </c>
      <c r="D272" s="257"/>
      <c r="E272" s="257"/>
      <c r="F272" s="139" t="s">
        <v>25</v>
      </c>
      <c r="G272" s="140"/>
      <c r="H272" s="140"/>
      <c r="I272" s="140">
        <f>'01 2 Pol'!G726+'03 01 Pol'!G266+'03 02 Pol'!G185+'03 03 Pol'!G189</f>
        <v>0</v>
      </c>
      <c r="J272" s="137" t="str">
        <f>IF(I286=0,"",I272/I286*100)</f>
        <v/>
      </c>
    </row>
    <row r="273" spans="1:10" ht="36.75" customHeight="1">
      <c r="A273" s="128"/>
      <c r="B273" s="133" t="s">
        <v>315</v>
      </c>
      <c r="C273" s="256" t="s">
        <v>316</v>
      </c>
      <c r="D273" s="257"/>
      <c r="E273" s="257"/>
      <c r="F273" s="139" t="s">
        <v>25</v>
      </c>
      <c r="G273" s="140"/>
      <c r="H273" s="140"/>
      <c r="I273" s="140">
        <f>'01 2 Pol'!G735</f>
        <v>0</v>
      </c>
      <c r="J273" s="137" t="str">
        <f>IF(I286=0,"",I273/I286*100)</f>
        <v/>
      </c>
    </row>
    <row r="274" spans="1:10" ht="36.75" customHeight="1">
      <c r="A274" s="128"/>
      <c r="B274" s="133" t="s">
        <v>315</v>
      </c>
      <c r="C274" s="256" t="s">
        <v>317</v>
      </c>
      <c r="D274" s="257"/>
      <c r="E274" s="257"/>
      <c r="F274" s="139" t="s">
        <v>25</v>
      </c>
      <c r="G274" s="140"/>
      <c r="H274" s="140"/>
      <c r="I274" s="140">
        <f>'02 01 Pol'!G278+'04 01 Pol'!G64+'04 02 Pol'!G36</f>
        <v>0</v>
      </c>
      <c r="J274" s="137" t="str">
        <f>IF(I286=0,"",I274/I286*100)</f>
        <v/>
      </c>
    </row>
    <row r="275" spans="1:10" ht="36.75" customHeight="1">
      <c r="A275" s="128"/>
      <c r="B275" s="133" t="s">
        <v>318</v>
      </c>
      <c r="C275" s="256" t="s">
        <v>319</v>
      </c>
      <c r="D275" s="257"/>
      <c r="E275" s="257"/>
      <c r="F275" s="139" t="s">
        <v>25</v>
      </c>
      <c r="G275" s="140"/>
      <c r="H275" s="140"/>
      <c r="I275" s="140">
        <f>'01 2 Pol'!G738</f>
        <v>0</v>
      </c>
      <c r="J275" s="137" t="str">
        <f>IF(I286=0,"",I275/I286*100)</f>
        <v/>
      </c>
    </row>
    <row r="276" spans="1:10" ht="36.75" customHeight="1">
      <c r="A276" s="128"/>
      <c r="B276" s="133" t="s">
        <v>318</v>
      </c>
      <c r="C276" s="256" t="s">
        <v>320</v>
      </c>
      <c r="D276" s="257"/>
      <c r="E276" s="257"/>
      <c r="F276" s="139" t="s">
        <v>25</v>
      </c>
      <c r="G276" s="140"/>
      <c r="H276" s="140"/>
      <c r="I276" s="140">
        <f>'03 01 Pol'!G343+'03 02 Pol'!G223+'03 03 Pol'!G227</f>
        <v>0</v>
      </c>
      <c r="J276" s="137" t="str">
        <f>IF(I286=0,"",I276/I286*100)</f>
        <v/>
      </c>
    </row>
    <row r="277" spans="1:10" ht="36.75" customHeight="1">
      <c r="A277" s="128"/>
      <c r="B277" s="133" t="s">
        <v>321</v>
      </c>
      <c r="C277" s="256" t="s">
        <v>322</v>
      </c>
      <c r="D277" s="257"/>
      <c r="E277" s="257"/>
      <c r="F277" s="139" t="s">
        <v>25</v>
      </c>
      <c r="G277" s="140"/>
      <c r="H277" s="140"/>
      <c r="I277" s="140">
        <f>'01 2 Pol'!G742</f>
        <v>0</v>
      </c>
      <c r="J277" s="137" t="str">
        <f>IF(I286=0,"",I277/I286*100)</f>
        <v/>
      </c>
    </row>
    <row r="278" spans="1:10" ht="36.75" customHeight="1">
      <c r="A278" s="128"/>
      <c r="B278" s="133" t="s">
        <v>321</v>
      </c>
      <c r="C278" s="256" t="s">
        <v>323</v>
      </c>
      <c r="D278" s="257"/>
      <c r="E278" s="257"/>
      <c r="F278" s="139" t="s">
        <v>25</v>
      </c>
      <c r="G278" s="140"/>
      <c r="H278" s="140"/>
      <c r="I278" s="140">
        <f>'03 01 Pol'!G420+'03 02 Pol'!G268+'03 03 Pol'!G272+'03 04 Pol'!G112+'04 01 Pol'!G92+'04 02 Pol'!G52</f>
        <v>0</v>
      </c>
      <c r="J278" s="137" t="str">
        <f>IF(I286=0,"",I278/I286*100)</f>
        <v/>
      </c>
    </row>
    <row r="279" spans="1:10" ht="36.75" customHeight="1">
      <c r="A279" s="128"/>
      <c r="B279" s="133" t="s">
        <v>324</v>
      </c>
      <c r="C279" s="256" t="s">
        <v>325</v>
      </c>
      <c r="D279" s="257"/>
      <c r="E279" s="257"/>
      <c r="F279" s="139" t="s">
        <v>26</v>
      </c>
      <c r="G279" s="140"/>
      <c r="H279" s="140"/>
      <c r="I279" s="140">
        <f>'01 91 Pol'!G8+'03 06 Pol'!G41</f>
        <v>0</v>
      </c>
      <c r="J279" s="137" t="str">
        <f>IF(I286=0,"",I279/I286*100)</f>
        <v/>
      </c>
    </row>
    <row r="280" spans="1:10" ht="36.75" customHeight="1">
      <c r="A280" s="128"/>
      <c r="B280" s="133" t="s">
        <v>326</v>
      </c>
      <c r="C280" s="256" t="s">
        <v>327</v>
      </c>
      <c r="D280" s="257"/>
      <c r="E280" s="257"/>
      <c r="F280" s="139" t="s">
        <v>26</v>
      </c>
      <c r="G280" s="140"/>
      <c r="H280" s="140"/>
      <c r="I280" s="140">
        <f>'01 3 Pol'!G69+'01 92 Pol'!G8+'01 93 Pol'!G8+'01 94 Pol'!G8+'01 95 Pol'!G8+'01 96 Pol'!G8+'01 97 Pol'!G8</f>
        <v>0</v>
      </c>
      <c r="J280" s="137" t="str">
        <f>IF(I286=0,"",I280/I286*100)</f>
        <v/>
      </c>
    </row>
    <row r="281" spans="1:10" ht="36.75" customHeight="1">
      <c r="A281" s="128"/>
      <c r="B281" s="133" t="s">
        <v>328</v>
      </c>
      <c r="C281" s="256" t="s">
        <v>329</v>
      </c>
      <c r="D281" s="257"/>
      <c r="E281" s="257"/>
      <c r="F281" s="139" t="s">
        <v>26</v>
      </c>
      <c r="G281" s="140"/>
      <c r="H281" s="140"/>
      <c r="I281" s="140">
        <f>'01 2 Pol'!G746</f>
        <v>0</v>
      </c>
      <c r="J281" s="137" t="str">
        <f>IF(I286=0,"",I281/I286*100)</f>
        <v/>
      </c>
    </row>
    <row r="282" spans="1:10" ht="36.75" customHeight="1">
      <c r="A282" s="128"/>
      <c r="B282" s="133" t="s">
        <v>330</v>
      </c>
      <c r="C282" s="256" t="s">
        <v>331</v>
      </c>
      <c r="D282" s="257"/>
      <c r="E282" s="257"/>
      <c r="F282" s="139" t="s">
        <v>26</v>
      </c>
      <c r="G282" s="140"/>
      <c r="H282" s="140"/>
      <c r="I282" s="140">
        <f>'01 3 Pol'!G71</f>
        <v>0</v>
      </c>
      <c r="J282" s="137" t="str">
        <f>IF(I286=0,"",I282/I286*100)</f>
        <v/>
      </c>
    </row>
    <row r="283" spans="1:10" ht="36.75" customHeight="1">
      <c r="A283" s="128"/>
      <c r="B283" s="133" t="s">
        <v>332</v>
      </c>
      <c r="C283" s="256" t="s">
        <v>333</v>
      </c>
      <c r="D283" s="257"/>
      <c r="E283" s="257"/>
      <c r="F283" s="139" t="s">
        <v>334</v>
      </c>
      <c r="G283" s="140"/>
      <c r="H283" s="140"/>
      <c r="I283" s="140">
        <f>'02 01 Pol'!G293+'04 03 Pol'!G55+'05 D.1.4.2.c.2 Pol'!G162+'05 D.1.4.4.c.1 Pol'!G235</f>
        <v>0</v>
      </c>
      <c r="J283" s="137" t="str">
        <f>IF(I286=0,"",I283/I286*100)</f>
        <v/>
      </c>
    </row>
    <row r="284" spans="1:10" ht="36.75" customHeight="1">
      <c r="A284" s="128"/>
      <c r="B284" s="133" t="s">
        <v>335</v>
      </c>
      <c r="C284" s="256" t="s">
        <v>27</v>
      </c>
      <c r="D284" s="257"/>
      <c r="E284" s="257"/>
      <c r="F284" s="139" t="s">
        <v>335</v>
      </c>
      <c r="G284" s="140"/>
      <c r="H284" s="140"/>
      <c r="I284" s="140">
        <f>'00 01 Naklady'!G8+'01 4 Pol'!G111</f>
        <v>0</v>
      </c>
      <c r="J284" s="137" t="str">
        <f>IF(I286=0,"",I284/I286*100)</f>
        <v/>
      </c>
    </row>
    <row r="285" spans="1:10" ht="36.75" customHeight="1">
      <c r="A285" s="128"/>
      <c r="B285" s="133" t="s">
        <v>336</v>
      </c>
      <c r="C285" s="256" t="s">
        <v>28</v>
      </c>
      <c r="D285" s="257"/>
      <c r="E285" s="257"/>
      <c r="F285" s="139" t="s">
        <v>336</v>
      </c>
      <c r="G285" s="140"/>
      <c r="H285" s="140"/>
      <c r="I285" s="140">
        <f>'00 01 Naklady'!G24</f>
        <v>0</v>
      </c>
      <c r="J285" s="137" t="str">
        <f>IF(I286=0,"",I285/I286*100)</f>
        <v/>
      </c>
    </row>
    <row r="286" spans="1:10" ht="25.5" customHeight="1">
      <c r="A286" s="129"/>
      <c r="B286" s="134" t="s">
        <v>1</v>
      </c>
      <c r="C286" s="135"/>
      <c r="D286" s="136"/>
      <c r="E286" s="136"/>
      <c r="F286" s="141"/>
      <c r="G286" s="142"/>
      <c r="H286" s="142"/>
      <c r="I286" s="142">
        <f>SUM(I217:I285)</f>
        <v>0</v>
      </c>
      <c r="J286" s="138">
        <f>SUM(J217:J285)</f>
        <v>0</v>
      </c>
    </row>
    <row r="287" spans="1:10">
      <c r="F287" s="86"/>
      <c r="G287" s="86"/>
      <c r="H287" s="86"/>
      <c r="I287" s="86"/>
      <c r="J287" s="87"/>
    </row>
    <row r="288" spans="1:10">
      <c r="F288" s="86"/>
      <c r="G288" s="86"/>
      <c r="H288" s="86"/>
      <c r="I288" s="86"/>
      <c r="J288" s="87"/>
    </row>
    <row r="289" spans="6:10">
      <c r="F289" s="86"/>
      <c r="G289" s="86"/>
      <c r="H289" s="86"/>
      <c r="I289" s="86"/>
      <c r="J289" s="87"/>
    </row>
  </sheetData>
  <sheetProtection algorithmName="SHA-512" hashValue="9Ep1GT8N00wvms1AeaYbPXpIZThsW5BMSTTqmIGBQIABM6Dgui7YKFySGdAqCTS3D/W6F6E7ewdh0wGi3Wal/A==" saltValue="mq/LCRctSpM4tQuP/CwYn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230">
    <mergeCell ref="C282:E282"/>
    <mergeCell ref="C283:E283"/>
    <mergeCell ref="C284:E284"/>
    <mergeCell ref="C285:E285"/>
    <mergeCell ref="C277:E277"/>
    <mergeCell ref="C278:E278"/>
    <mergeCell ref="C279:E279"/>
    <mergeCell ref="C280:E280"/>
    <mergeCell ref="C281:E281"/>
    <mergeCell ref="C272:E272"/>
    <mergeCell ref="C273:E273"/>
    <mergeCell ref="C274:E274"/>
    <mergeCell ref="C275:E275"/>
    <mergeCell ref="C276:E276"/>
    <mergeCell ref="C267:E267"/>
    <mergeCell ref="C268:E268"/>
    <mergeCell ref="C269:E269"/>
    <mergeCell ref="C270:E270"/>
    <mergeCell ref="C271:E271"/>
    <mergeCell ref="C262:E262"/>
    <mergeCell ref="C263:E263"/>
    <mergeCell ref="C264:E264"/>
    <mergeCell ref="C265:E265"/>
    <mergeCell ref="C266:E266"/>
    <mergeCell ref="C257:E257"/>
    <mergeCell ref="C258:E258"/>
    <mergeCell ref="C259:E259"/>
    <mergeCell ref="C260:E260"/>
    <mergeCell ref="C261:E261"/>
    <mergeCell ref="C252:E252"/>
    <mergeCell ref="C253:E253"/>
    <mergeCell ref="C254:E254"/>
    <mergeCell ref="C255:E255"/>
    <mergeCell ref="C256:E256"/>
    <mergeCell ref="C247:E247"/>
    <mergeCell ref="C248:E248"/>
    <mergeCell ref="C249:E249"/>
    <mergeCell ref="C250:E250"/>
    <mergeCell ref="C251:E251"/>
    <mergeCell ref="C242:E242"/>
    <mergeCell ref="C243:E243"/>
    <mergeCell ref="C244:E244"/>
    <mergeCell ref="C245:E245"/>
    <mergeCell ref="C246:E246"/>
    <mergeCell ref="C237:E237"/>
    <mergeCell ref="C238:E238"/>
    <mergeCell ref="C239:E239"/>
    <mergeCell ref="C240:E240"/>
    <mergeCell ref="C241:E241"/>
    <mergeCell ref="C232:E232"/>
    <mergeCell ref="C233:E233"/>
    <mergeCell ref="C234:E234"/>
    <mergeCell ref="C235:E235"/>
    <mergeCell ref="C236:E236"/>
    <mergeCell ref="C227:E227"/>
    <mergeCell ref="C228:E228"/>
    <mergeCell ref="C229:E229"/>
    <mergeCell ref="C230:E230"/>
    <mergeCell ref="C231:E231"/>
    <mergeCell ref="C222:E222"/>
    <mergeCell ref="C223:E223"/>
    <mergeCell ref="C224:E224"/>
    <mergeCell ref="C225:E225"/>
    <mergeCell ref="C226:E226"/>
    <mergeCell ref="C217:E217"/>
    <mergeCell ref="C218:E218"/>
    <mergeCell ref="C219:E219"/>
    <mergeCell ref="C220:E220"/>
    <mergeCell ref="C221:E221"/>
    <mergeCell ref="B205:J205"/>
    <mergeCell ref="B206:J206"/>
    <mergeCell ref="B208:J208"/>
    <mergeCell ref="B209:J209"/>
    <mergeCell ref="B211:J211"/>
    <mergeCell ref="B199:J199"/>
    <mergeCell ref="B200:J200"/>
    <mergeCell ref="B201:J201"/>
    <mergeCell ref="B202:J202"/>
    <mergeCell ref="B204:J204"/>
    <mergeCell ref="B191:J191"/>
    <mergeCell ref="B193:J193"/>
    <mergeCell ref="B195:J195"/>
    <mergeCell ref="B197:J197"/>
    <mergeCell ref="B198:J198"/>
    <mergeCell ref="B184:J184"/>
    <mergeCell ref="B185:J185"/>
    <mergeCell ref="B186:J186"/>
    <mergeCell ref="B188:J188"/>
    <mergeCell ref="B189:J189"/>
    <mergeCell ref="B177:J177"/>
    <mergeCell ref="B178:J178"/>
    <mergeCell ref="B180:J180"/>
    <mergeCell ref="B181:J181"/>
    <mergeCell ref="B182:J182"/>
    <mergeCell ref="B172:J172"/>
    <mergeCell ref="B173:J173"/>
    <mergeCell ref="B174:J174"/>
    <mergeCell ref="B175:J175"/>
    <mergeCell ref="B176:J176"/>
    <mergeCell ref="B166:J166"/>
    <mergeCell ref="B167:J167"/>
    <mergeCell ref="B168:J168"/>
    <mergeCell ref="B170:J170"/>
    <mergeCell ref="B171:J171"/>
    <mergeCell ref="B161:J161"/>
    <mergeCell ref="B162:J162"/>
    <mergeCell ref="B163:J163"/>
    <mergeCell ref="B164:J164"/>
    <mergeCell ref="B165:J165"/>
    <mergeCell ref="B155:J155"/>
    <mergeCell ref="B157:J157"/>
    <mergeCell ref="B158:J158"/>
    <mergeCell ref="B159:J159"/>
    <mergeCell ref="B160:J160"/>
    <mergeCell ref="B149:J149"/>
    <mergeCell ref="B150:J150"/>
    <mergeCell ref="B151:J151"/>
    <mergeCell ref="B152:J152"/>
    <mergeCell ref="B154:J154"/>
    <mergeCell ref="B143:J143"/>
    <mergeCell ref="B144:J144"/>
    <mergeCell ref="B145:J145"/>
    <mergeCell ref="B147:J147"/>
    <mergeCell ref="B148:J148"/>
    <mergeCell ref="B137:J137"/>
    <mergeCell ref="B139:J139"/>
    <mergeCell ref="B140:J140"/>
    <mergeCell ref="B141:J141"/>
    <mergeCell ref="B142:J142"/>
    <mergeCell ref="B130:J130"/>
    <mergeCell ref="B131:J131"/>
    <mergeCell ref="B132:J132"/>
    <mergeCell ref="B134:J134"/>
    <mergeCell ref="B136:J136"/>
    <mergeCell ref="B125:J125"/>
    <mergeCell ref="B126:J126"/>
    <mergeCell ref="B127:J127"/>
    <mergeCell ref="B128:J128"/>
    <mergeCell ref="B129:J129"/>
    <mergeCell ref="B119:J119"/>
    <mergeCell ref="B120:J120"/>
    <mergeCell ref="B122:J122"/>
    <mergeCell ref="B123:J123"/>
    <mergeCell ref="B124:J124"/>
    <mergeCell ref="B113:J113"/>
    <mergeCell ref="B115:J115"/>
    <mergeCell ref="B116:J116"/>
    <mergeCell ref="B117:J117"/>
    <mergeCell ref="B118:J118"/>
    <mergeCell ref="C74:E74"/>
    <mergeCell ref="C75:E75"/>
    <mergeCell ref="C76:E76"/>
    <mergeCell ref="B77:E77"/>
    <mergeCell ref="B112:J112"/>
    <mergeCell ref="C69:E69"/>
    <mergeCell ref="C70:E70"/>
    <mergeCell ref="C71:E71"/>
    <mergeCell ref="C72:E72"/>
    <mergeCell ref="C73:E73"/>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211"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258" t="s">
        <v>6</v>
      </c>
      <c r="B1" s="258"/>
      <c r="C1" s="259"/>
      <c r="D1" s="258"/>
      <c r="E1" s="258"/>
      <c r="F1" s="258"/>
      <c r="G1" s="258"/>
    </row>
    <row r="2" spans="1:7" ht="24.95" customHeight="1">
      <c r="A2" s="50" t="s">
        <v>7</v>
      </c>
      <c r="B2" s="49"/>
      <c r="C2" s="260"/>
      <c r="D2" s="260"/>
      <c r="E2" s="260"/>
      <c r="F2" s="260"/>
      <c r="G2" s="261"/>
    </row>
    <row r="3" spans="1:7" ht="24.95" customHeight="1">
      <c r="A3" s="50" t="s">
        <v>8</v>
      </c>
      <c r="B3" s="49"/>
      <c r="C3" s="260"/>
      <c r="D3" s="260"/>
      <c r="E3" s="260"/>
      <c r="F3" s="260"/>
      <c r="G3" s="261"/>
    </row>
    <row r="4" spans="1:7" ht="24.95" customHeight="1">
      <c r="A4" s="50" t="s">
        <v>9</v>
      </c>
      <c r="B4" s="49"/>
      <c r="C4" s="260"/>
      <c r="D4" s="260"/>
      <c r="E4" s="260"/>
      <c r="F4" s="260"/>
      <c r="G4" s="261"/>
    </row>
    <row r="5" spans="1:7">
      <c r="B5" s="4"/>
      <c r="C5" s="5"/>
      <c r="D5" s="6"/>
    </row>
  </sheetData>
  <sheetProtection algorithmName="SHA-512" hashValue="zzcGjOpl3k/fyu5tOzYJP9jJs5FvkU76U9P0sriYWqKpMBiyzN7Bc/d9AOv3TepB23x2H1azZXzpU9nBmeQ4GA==" saltValue="m4HBfUgBmoxIawjn6w8N6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64" t="s">
        <v>337</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340</v>
      </c>
      <c r="C3" s="265" t="s">
        <v>341</v>
      </c>
      <c r="D3" s="266"/>
      <c r="E3" s="266"/>
      <c r="F3" s="266"/>
      <c r="G3" s="267"/>
      <c r="AC3" s="126" t="s">
        <v>342</v>
      </c>
      <c r="AG3" t="s">
        <v>343</v>
      </c>
    </row>
    <row r="4" spans="1:60" ht="24.95" customHeight="1">
      <c r="A4" s="145" t="s">
        <v>9</v>
      </c>
      <c r="B4" s="146" t="s">
        <v>47</v>
      </c>
      <c r="C4" s="268" t="s">
        <v>48</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335</v>
      </c>
      <c r="C8" s="184" t="s">
        <v>27</v>
      </c>
      <c r="D8" s="171"/>
      <c r="E8" s="172"/>
      <c r="F8" s="173"/>
      <c r="G8" s="173">
        <f>SUMIF(AG9:AG23,"&lt;&gt;NOR",G9:G23)</f>
        <v>0</v>
      </c>
      <c r="H8" s="173"/>
      <c r="I8" s="173">
        <f>SUM(I9:I23)</f>
        <v>0</v>
      </c>
      <c r="J8" s="173"/>
      <c r="K8" s="173">
        <f>SUM(K9:K23)</f>
        <v>0</v>
      </c>
      <c r="L8" s="173"/>
      <c r="M8" s="173">
        <f>SUM(M9:M23)</f>
        <v>0</v>
      </c>
      <c r="N8" s="172"/>
      <c r="O8" s="172">
        <f>SUM(O9:O23)</f>
        <v>0</v>
      </c>
      <c r="P8" s="172"/>
      <c r="Q8" s="172">
        <f>SUM(Q9:Q23)</f>
        <v>0</v>
      </c>
      <c r="R8" s="173"/>
      <c r="S8" s="173"/>
      <c r="T8" s="174"/>
      <c r="U8" s="168"/>
      <c r="V8" s="168">
        <f>SUM(V9:V23)</f>
        <v>0</v>
      </c>
      <c r="W8" s="168"/>
      <c r="X8" s="168"/>
      <c r="AG8" t="s">
        <v>367</v>
      </c>
    </row>
    <row r="9" spans="1:60" outlineLevel="1">
      <c r="A9" s="175">
        <v>1</v>
      </c>
      <c r="B9" s="176" t="s">
        <v>368</v>
      </c>
      <c r="C9" s="185" t="s">
        <v>369</v>
      </c>
      <c r="D9" s="177" t="s">
        <v>370</v>
      </c>
      <c r="E9" s="178">
        <v>1</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371</v>
      </c>
      <c r="T9" s="181" t="s">
        <v>372</v>
      </c>
      <c r="U9" s="163">
        <v>0</v>
      </c>
      <c r="V9" s="163">
        <f>ROUND(E9*U9,2)</f>
        <v>0</v>
      </c>
      <c r="W9" s="163"/>
      <c r="X9" s="163" t="s">
        <v>373</v>
      </c>
      <c r="Y9" s="152"/>
      <c r="Z9" s="152"/>
      <c r="AA9" s="152"/>
      <c r="AB9" s="152"/>
      <c r="AC9" s="152"/>
      <c r="AD9" s="152"/>
      <c r="AE9" s="152"/>
      <c r="AF9" s="152"/>
      <c r="AG9" s="152" t="s">
        <v>374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59"/>
      <c r="B10" s="160"/>
      <c r="C10" s="262" t="s">
        <v>424</v>
      </c>
      <c r="D10" s="263"/>
      <c r="E10" s="263"/>
      <c r="F10" s="263"/>
      <c r="G10" s="263"/>
      <c r="H10" s="163"/>
      <c r="I10" s="163"/>
      <c r="J10" s="163"/>
      <c r="K10" s="163"/>
      <c r="L10" s="163"/>
      <c r="M10" s="163"/>
      <c r="N10" s="162"/>
      <c r="O10" s="162"/>
      <c r="P10" s="162"/>
      <c r="Q10" s="162"/>
      <c r="R10" s="163"/>
      <c r="S10" s="163"/>
      <c r="T10" s="163"/>
      <c r="U10" s="163"/>
      <c r="V10" s="163"/>
      <c r="W10" s="163"/>
      <c r="X10" s="163"/>
      <c r="Y10" s="152"/>
      <c r="Z10" s="152"/>
      <c r="AA10" s="152"/>
      <c r="AB10" s="152"/>
      <c r="AC10" s="152"/>
      <c r="AD10" s="152"/>
      <c r="AE10" s="152"/>
      <c r="AF10" s="152"/>
      <c r="AG10" s="152" t="s">
        <v>375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ht="22.5" outlineLevel="1">
      <c r="A11" s="159"/>
      <c r="B11" s="160"/>
      <c r="C11" s="271" t="s">
        <v>376</v>
      </c>
      <c r="D11" s="272"/>
      <c r="E11" s="272"/>
      <c r="F11" s="272"/>
      <c r="G11" s="272"/>
      <c r="H11" s="163"/>
      <c r="I11" s="163"/>
      <c r="J11" s="163"/>
      <c r="K11" s="163"/>
      <c r="L11" s="163"/>
      <c r="M11" s="163"/>
      <c r="N11" s="162"/>
      <c r="O11" s="162"/>
      <c r="P11" s="162"/>
      <c r="Q11" s="162"/>
      <c r="R11" s="163"/>
      <c r="S11" s="163"/>
      <c r="T11" s="163"/>
      <c r="U11" s="163"/>
      <c r="V11" s="163"/>
      <c r="W11" s="163"/>
      <c r="X11" s="163"/>
      <c r="Y11" s="152"/>
      <c r="Z11" s="152"/>
      <c r="AA11" s="152"/>
      <c r="AB11" s="152"/>
      <c r="AC11" s="152"/>
      <c r="AD11" s="152"/>
      <c r="AE11" s="152"/>
      <c r="AF11" s="152"/>
      <c r="AG11" s="152" t="s">
        <v>375</v>
      </c>
      <c r="AH11" s="152"/>
      <c r="AI11" s="152"/>
      <c r="AJ11" s="152"/>
      <c r="AK11" s="152"/>
      <c r="AL11" s="152"/>
      <c r="AM11" s="152"/>
      <c r="AN11" s="152"/>
      <c r="AO11" s="152"/>
      <c r="AP11" s="152"/>
      <c r="AQ11" s="152"/>
      <c r="AR11" s="152"/>
      <c r="AS11" s="152"/>
      <c r="AT11" s="152"/>
      <c r="AU11" s="152"/>
      <c r="AV11" s="152"/>
      <c r="AW11" s="152"/>
      <c r="AX11" s="152"/>
      <c r="AY11" s="152"/>
      <c r="AZ11" s="152"/>
      <c r="BA11" s="182" t="str">
        <f>C11</f>
        <v>Vyhotovení protokolu o vytyčení stavby se seznamem souřadnic vytyčených bodů a jejich polohopisnými (S-JTSK) a výškopisnými (Bpv) hodnotami.</v>
      </c>
      <c r="BB11" s="152"/>
      <c r="BC11" s="152"/>
      <c r="BD11" s="152"/>
      <c r="BE11" s="152"/>
      <c r="BF11" s="152"/>
      <c r="BG11" s="152"/>
      <c r="BH11" s="152"/>
    </row>
    <row r="12" spans="1:60" outlineLevel="1">
      <c r="A12" s="175">
        <v>2</v>
      </c>
      <c r="B12" s="176" t="s">
        <v>377</v>
      </c>
      <c r="C12" s="185" t="s">
        <v>378</v>
      </c>
      <c r="D12" s="177" t="s">
        <v>370</v>
      </c>
      <c r="E12" s="178">
        <v>1</v>
      </c>
      <c r="F12" s="179"/>
      <c r="G12" s="180">
        <f>ROUND(E12*F12,2)</f>
        <v>0</v>
      </c>
      <c r="H12" s="179"/>
      <c r="I12" s="180">
        <f>ROUND(E12*H12,2)</f>
        <v>0</v>
      </c>
      <c r="J12" s="179"/>
      <c r="K12" s="180">
        <f>ROUND(E12*J12,2)</f>
        <v>0</v>
      </c>
      <c r="L12" s="180">
        <v>21</v>
      </c>
      <c r="M12" s="180">
        <f>G12*(1+L12/100)</f>
        <v>0</v>
      </c>
      <c r="N12" s="178">
        <v>0</v>
      </c>
      <c r="O12" s="178">
        <f>ROUND(E12*N12,2)</f>
        <v>0</v>
      </c>
      <c r="P12" s="178">
        <v>0</v>
      </c>
      <c r="Q12" s="178">
        <f>ROUND(E12*P12,2)</f>
        <v>0</v>
      </c>
      <c r="R12" s="180"/>
      <c r="S12" s="180" t="s">
        <v>371</v>
      </c>
      <c r="T12" s="181" t="s">
        <v>372</v>
      </c>
      <c r="U12" s="163">
        <v>0</v>
      </c>
      <c r="V12" s="163">
        <f>ROUND(E12*U12,2)</f>
        <v>0</v>
      </c>
      <c r="W12" s="163"/>
      <c r="X12" s="163" t="s">
        <v>373</v>
      </c>
      <c r="Y12" s="152"/>
      <c r="Z12" s="152"/>
      <c r="AA12" s="152"/>
      <c r="AB12" s="152"/>
      <c r="AC12" s="152"/>
      <c r="AD12" s="152"/>
      <c r="AE12" s="152"/>
      <c r="AF12" s="152"/>
      <c r="AG12" s="152" t="s">
        <v>374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59"/>
      <c r="B13" s="160"/>
      <c r="C13" s="262" t="s">
        <v>379</v>
      </c>
      <c r="D13" s="263"/>
      <c r="E13" s="263"/>
      <c r="F13" s="263"/>
      <c r="G13" s="263"/>
      <c r="H13" s="163"/>
      <c r="I13" s="163"/>
      <c r="J13" s="163"/>
      <c r="K13" s="163"/>
      <c r="L13" s="163"/>
      <c r="M13" s="163"/>
      <c r="N13" s="162"/>
      <c r="O13" s="162"/>
      <c r="P13" s="162"/>
      <c r="Q13" s="162"/>
      <c r="R13" s="163"/>
      <c r="S13" s="163"/>
      <c r="T13" s="163"/>
      <c r="U13" s="163"/>
      <c r="V13" s="163"/>
      <c r="W13" s="163"/>
      <c r="X13" s="163"/>
      <c r="Y13" s="152"/>
      <c r="Z13" s="152"/>
      <c r="AA13" s="152"/>
      <c r="AB13" s="152"/>
      <c r="AC13" s="152"/>
      <c r="AD13" s="152"/>
      <c r="AE13" s="152"/>
      <c r="AF13" s="152"/>
      <c r="AG13" s="152" t="s">
        <v>375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75">
        <v>3</v>
      </c>
      <c r="B14" s="176" t="s">
        <v>380</v>
      </c>
      <c r="C14" s="185" t="s">
        <v>381</v>
      </c>
      <c r="D14" s="177" t="s">
        <v>370</v>
      </c>
      <c r="E14" s="178">
        <v>1</v>
      </c>
      <c r="F14" s="179"/>
      <c r="G14" s="180">
        <f>ROUND(E14*F14,2)</f>
        <v>0</v>
      </c>
      <c r="H14" s="179"/>
      <c r="I14" s="180">
        <f>ROUND(E14*H14,2)</f>
        <v>0</v>
      </c>
      <c r="J14" s="179"/>
      <c r="K14" s="180">
        <f>ROUND(E14*J14,2)</f>
        <v>0</v>
      </c>
      <c r="L14" s="180">
        <v>21</v>
      </c>
      <c r="M14" s="180">
        <f>G14*(1+L14/100)</f>
        <v>0</v>
      </c>
      <c r="N14" s="178">
        <v>0</v>
      </c>
      <c r="O14" s="178">
        <f>ROUND(E14*N14,2)</f>
        <v>0</v>
      </c>
      <c r="P14" s="178">
        <v>0</v>
      </c>
      <c r="Q14" s="178">
        <f>ROUND(E14*P14,2)</f>
        <v>0</v>
      </c>
      <c r="R14" s="180"/>
      <c r="S14" s="180" t="s">
        <v>371</v>
      </c>
      <c r="T14" s="181" t="s">
        <v>372</v>
      </c>
      <c r="U14" s="163">
        <v>0</v>
      </c>
      <c r="V14" s="163">
        <f>ROUND(E14*U14,2)</f>
        <v>0</v>
      </c>
      <c r="W14" s="163"/>
      <c r="X14" s="163" t="s">
        <v>48</v>
      </c>
      <c r="Y14" s="152"/>
      <c r="Z14" s="152"/>
      <c r="AA14" s="152"/>
      <c r="AB14" s="152"/>
      <c r="AC14" s="152"/>
      <c r="AD14" s="152"/>
      <c r="AE14" s="152"/>
      <c r="AF14" s="152"/>
      <c r="AG14" s="152" t="s">
        <v>382</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59"/>
      <c r="B15" s="160"/>
      <c r="C15" s="262" t="s">
        <v>383</v>
      </c>
      <c r="D15" s="263"/>
      <c r="E15" s="263"/>
      <c r="F15" s="263"/>
      <c r="G15" s="263"/>
      <c r="H15" s="163"/>
      <c r="I15" s="163"/>
      <c r="J15" s="163"/>
      <c r="K15" s="163"/>
      <c r="L15" s="163"/>
      <c r="M15" s="163"/>
      <c r="N15" s="162"/>
      <c r="O15" s="162"/>
      <c r="P15" s="162"/>
      <c r="Q15" s="162"/>
      <c r="R15" s="163"/>
      <c r="S15" s="163"/>
      <c r="T15" s="163"/>
      <c r="U15" s="163"/>
      <c r="V15" s="163"/>
      <c r="W15" s="163"/>
      <c r="X15" s="163"/>
      <c r="Y15" s="152"/>
      <c r="Z15" s="152"/>
      <c r="AA15" s="152"/>
      <c r="AB15" s="152"/>
      <c r="AC15" s="152"/>
      <c r="AD15" s="152"/>
      <c r="AE15" s="152"/>
      <c r="AF15" s="152"/>
      <c r="AG15" s="152" t="s">
        <v>375</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75">
        <v>4</v>
      </c>
      <c r="B16" s="176" t="s">
        <v>384</v>
      </c>
      <c r="C16" s="185" t="s">
        <v>385</v>
      </c>
      <c r="D16" s="177" t="s">
        <v>370</v>
      </c>
      <c r="E16" s="178">
        <v>1</v>
      </c>
      <c r="F16" s="179"/>
      <c r="G16" s="180">
        <f>ROUND(E16*F16,2)</f>
        <v>0</v>
      </c>
      <c r="H16" s="179"/>
      <c r="I16" s="180">
        <f>ROUND(E16*H16,2)</f>
        <v>0</v>
      </c>
      <c r="J16" s="179"/>
      <c r="K16" s="180">
        <f>ROUND(E16*J16,2)</f>
        <v>0</v>
      </c>
      <c r="L16" s="180">
        <v>21</v>
      </c>
      <c r="M16" s="180">
        <f>G16*(1+L16/100)</f>
        <v>0</v>
      </c>
      <c r="N16" s="178">
        <v>0</v>
      </c>
      <c r="O16" s="178">
        <f>ROUND(E16*N16,2)</f>
        <v>0</v>
      </c>
      <c r="P16" s="178">
        <v>0</v>
      </c>
      <c r="Q16" s="178">
        <f>ROUND(E16*P16,2)</f>
        <v>0</v>
      </c>
      <c r="R16" s="180"/>
      <c r="S16" s="180" t="s">
        <v>371</v>
      </c>
      <c r="T16" s="181" t="s">
        <v>372</v>
      </c>
      <c r="U16" s="163">
        <v>0</v>
      </c>
      <c r="V16" s="163">
        <f>ROUND(E16*U16,2)</f>
        <v>0</v>
      </c>
      <c r="W16" s="163"/>
      <c r="X16" s="163" t="s">
        <v>48</v>
      </c>
      <c r="Y16" s="152"/>
      <c r="Z16" s="152"/>
      <c r="AA16" s="152"/>
      <c r="AB16" s="152"/>
      <c r="AC16" s="152"/>
      <c r="AD16" s="152"/>
      <c r="AE16" s="152"/>
      <c r="AF16" s="152"/>
      <c r="AG16" s="152" t="s">
        <v>382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ht="33.75" outlineLevel="1">
      <c r="A17" s="159"/>
      <c r="B17" s="160"/>
      <c r="C17" s="262" t="s">
        <v>386</v>
      </c>
      <c r="D17" s="263"/>
      <c r="E17" s="263"/>
      <c r="F17" s="263"/>
      <c r="G17" s="263"/>
      <c r="H17" s="163"/>
      <c r="I17" s="163"/>
      <c r="J17" s="163"/>
      <c r="K17" s="163"/>
      <c r="L17" s="163"/>
      <c r="M17" s="163"/>
      <c r="N17" s="162"/>
      <c r="O17" s="162"/>
      <c r="P17" s="162"/>
      <c r="Q17" s="162"/>
      <c r="R17" s="163"/>
      <c r="S17" s="163"/>
      <c r="T17" s="163"/>
      <c r="U17" s="163"/>
      <c r="V17" s="163"/>
      <c r="W17" s="163"/>
      <c r="X17" s="163"/>
      <c r="Y17" s="152"/>
      <c r="Z17" s="152"/>
      <c r="AA17" s="152"/>
      <c r="AB17" s="152"/>
      <c r="AC17" s="152"/>
      <c r="AD17" s="152"/>
      <c r="AE17" s="152"/>
      <c r="AF17" s="152"/>
      <c r="AG17" s="152" t="s">
        <v>375</v>
      </c>
      <c r="AH17" s="152"/>
      <c r="AI17" s="152"/>
      <c r="AJ17" s="152"/>
      <c r="AK17" s="152"/>
      <c r="AL17" s="152"/>
      <c r="AM17" s="152"/>
      <c r="AN17" s="152"/>
      <c r="AO17" s="152"/>
      <c r="AP17" s="152"/>
      <c r="AQ17" s="152"/>
      <c r="AR17" s="152"/>
      <c r="AS17" s="152"/>
      <c r="AT17" s="152"/>
      <c r="AU17" s="152"/>
      <c r="AV17" s="152"/>
      <c r="AW17" s="152"/>
      <c r="AX17" s="152"/>
      <c r="AY17" s="152"/>
      <c r="AZ17" s="152"/>
      <c r="BA17" s="182" t="str">
        <f>C17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7" s="152"/>
      <c r="BC17" s="152"/>
      <c r="BD17" s="152"/>
      <c r="BE17" s="152"/>
      <c r="BF17" s="152"/>
      <c r="BG17" s="152"/>
      <c r="BH17" s="152"/>
    </row>
    <row r="18" spans="1:60" outlineLevel="1">
      <c r="A18" s="175">
        <v>5</v>
      </c>
      <c r="B18" s="176" t="s">
        <v>387</v>
      </c>
      <c r="C18" s="185" t="s">
        <v>388</v>
      </c>
      <c r="D18" s="177" t="s">
        <v>370</v>
      </c>
      <c r="E18" s="178">
        <v>1</v>
      </c>
      <c r="F18" s="179"/>
      <c r="G18" s="180">
        <f>ROUND(E18*F18,2)</f>
        <v>0</v>
      </c>
      <c r="H18" s="179"/>
      <c r="I18" s="180">
        <f>ROUND(E18*H18,2)</f>
        <v>0</v>
      </c>
      <c r="J18" s="179"/>
      <c r="K18" s="180">
        <f>ROUND(E18*J18,2)</f>
        <v>0</v>
      </c>
      <c r="L18" s="180">
        <v>21</v>
      </c>
      <c r="M18" s="180">
        <f>G18*(1+L18/100)</f>
        <v>0</v>
      </c>
      <c r="N18" s="178">
        <v>0</v>
      </c>
      <c r="O18" s="178">
        <f>ROUND(E18*N18,2)</f>
        <v>0</v>
      </c>
      <c r="P18" s="178">
        <v>0</v>
      </c>
      <c r="Q18" s="178">
        <f>ROUND(E18*P18,2)</f>
        <v>0</v>
      </c>
      <c r="R18" s="180"/>
      <c r="S18" s="180" t="s">
        <v>371</v>
      </c>
      <c r="T18" s="181" t="s">
        <v>372</v>
      </c>
      <c r="U18" s="163">
        <v>0</v>
      </c>
      <c r="V18" s="163">
        <f>ROUND(E18*U18,2)</f>
        <v>0</v>
      </c>
      <c r="W18" s="163"/>
      <c r="X18" s="163" t="s">
        <v>48</v>
      </c>
      <c r="Y18" s="152"/>
      <c r="Z18" s="152"/>
      <c r="AA18" s="152"/>
      <c r="AB18" s="152"/>
      <c r="AC18" s="152"/>
      <c r="AD18" s="152"/>
      <c r="AE18" s="152"/>
      <c r="AF18" s="152"/>
      <c r="AG18" s="152" t="s">
        <v>382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ht="22.5" outlineLevel="1">
      <c r="A19" s="159"/>
      <c r="B19" s="160"/>
      <c r="C19" s="262" t="s">
        <v>389</v>
      </c>
      <c r="D19" s="263"/>
      <c r="E19" s="263"/>
      <c r="F19" s="263"/>
      <c r="G19" s="263"/>
      <c r="H19" s="163"/>
      <c r="I19" s="163"/>
      <c r="J19" s="163"/>
      <c r="K19" s="163"/>
      <c r="L19" s="163"/>
      <c r="M19" s="163"/>
      <c r="N19" s="162"/>
      <c r="O19" s="162"/>
      <c r="P19" s="162"/>
      <c r="Q19" s="162"/>
      <c r="R19" s="163"/>
      <c r="S19" s="163"/>
      <c r="T19" s="163"/>
      <c r="U19" s="163"/>
      <c r="V19" s="163"/>
      <c r="W19" s="163"/>
      <c r="X19" s="163"/>
      <c r="Y19" s="152"/>
      <c r="Z19" s="152"/>
      <c r="AA19" s="152"/>
      <c r="AB19" s="152"/>
      <c r="AC19" s="152"/>
      <c r="AD19" s="152"/>
      <c r="AE19" s="152"/>
      <c r="AF19" s="152"/>
      <c r="AG19" s="152" t="s">
        <v>375</v>
      </c>
      <c r="AH19" s="152"/>
      <c r="AI19" s="152"/>
      <c r="AJ19" s="152"/>
      <c r="AK19" s="152"/>
      <c r="AL19" s="152"/>
      <c r="AM19" s="152"/>
      <c r="AN19" s="152"/>
      <c r="AO19" s="152"/>
      <c r="AP19" s="152"/>
      <c r="AQ19" s="152"/>
      <c r="AR19" s="152"/>
      <c r="AS19" s="152"/>
      <c r="AT19" s="152"/>
      <c r="AU19" s="152"/>
      <c r="AV19" s="152"/>
      <c r="AW19" s="152"/>
      <c r="AX19" s="152"/>
      <c r="AY19" s="152"/>
      <c r="AZ19" s="152"/>
      <c r="BA19" s="182" t="str">
        <f>C19</f>
        <v>Odstranění objektů zařízení staveniště včetně přípojek energií a jejich odvoz. Položka zahrnuje i náklady na úpravu povrchů po odstranění zařízení staveniště a úklid ploch, na kterých bylo zařízení staveniště provozováno.</v>
      </c>
      <c r="BB19" s="152"/>
      <c r="BC19" s="152"/>
      <c r="BD19" s="152"/>
      <c r="BE19" s="152"/>
      <c r="BF19" s="152"/>
      <c r="BG19" s="152"/>
      <c r="BH19" s="152"/>
    </row>
    <row r="20" spans="1:60" outlineLevel="1">
      <c r="A20" s="175">
        <v>6</v>
      </c>
      <c r="B20" s="176" t="s">
        <v>390</v>
      </c>
      <c r="C20" s="185" t="s">
        <v>391</v>
      </c>
      <c r="D20" s="177" t="s">
        <v>370</v>
      </c>
      <c r="E20" s="178">
        <v>1</v>
      </c>
      <c r="F20" s="179"/>
      <c r="G20" s="180">
        <f>ROUND(E20*F20,2)</f>
        <v>0</v>
      </c>
      <c r="H20" s="179"/>
      <c r="I20" s="180">
        <f>ROUND(E20*H20,2)</f>
        <v>0</v>
      </c>
      <c r="J20" s="179"/>
      <c r="K20" s="180">
        <f>ROUND(E20*J20,2)</f>
        <v>0</v>
      </c>
      <c r="L20" s="180">
        <v>21</v>
      </c>
      <c r="M20" s="180">
        <f>G20*(1+L20/100)</f>
        <v>0</v>
      </c>
      <c r="N20" s="178">
        <v>0</v>
      </c>
      <c r="O20" s="178">
        <f>ROUND(E20*N20,2)</f>
        <v>0</v>
      </c>
      <c r="P20" s="178">
        <v>0</v>
      </c>
      <c r="Q20" s="178">
        <f>ROUND(E20*P20,2)</f>
        <v>0</v>
      </c>
      <c r="R20" s="180"/>
      <c r="S20" s="180" t="s">
        <v>371</v>
      </c>
      <c r="T20" s="181" t="s">
        <v>372</v>
      </c>
      <c r="U20" s="163">
        <v>0</v>
      </c>
      <c r="V20" s="163">
        <f>ROUND(E20*U20,2)</f>
        <v>0</v>
      </c>
      <c r="W20" s="163"/>
      <c r="X20" s="163" t="s">
        <v>48</v>
      </c>
      <c r="Y20" s="152"/>
      <c r="Z20" s="152"/>
      <c r="AA20" s="152"/>
      <c r="AB20" s="152"/>
      <c r="AC20" s="152"/>
      <c r="AD20" s="152"/>
      <c r="AE20" s="152"/>
      <c r="AF20" s="152"/>
      <c r="AG20" s="152" t="s">
        <v>382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ht="33.75" outlineLevel="1">
      <c r="A21" s="159"/>
      <c r="B21" s="160"/>
      <c r="C21" s="262" t="s">
        <v>392</v>
      </c>
      <c r="D21" s="263"/>
      <c r="E21" s="263"/>
      <c r="F21" s="263"/>
      <c r="G21" s="263"/>
      <c r="H21" s="163"/>
      <c r="I21" s="163"/>
      <c r="J21" s="163"/>
      <c r="K21" s="163"/>
      <c r="L21" s="163"/>
      <c r="M21" s="163"/>
      <c r="N21" s="162"/>
      <c r="O21" s="162"/>
      <c r="P21" s="162"/>
      <c r="Q21" s="162"/>
      <c r="R21" s="163"/>
      <c r="S21" s="163"/>
      <c r="T21" s="163"/>
      <c r="U21" s="163"/>
      <c r="V21" s="163"/>
      <c r="W21" s="163"/>
      <c r="X21" s="163"/>
      <c r="Y21" s="152"/>
      <c r="Z21" s="152"/>
      <c r="AA21" s="152"/>
      <c r="AB21" s="152"/>
      <c r="AC21" s="152"/>
      <c r="AD21" s="152"/>
      <c r="AE21" s="152"/>
      <c r="AF21" s="152"/>
      <c r="AG21" s="152" t="s">
        <v>375</v>
      </c>
      <c r="AH21" s="152"/>
      <c r="AI21" s="152"/>
      <c r="AJ21" s="152"/>
      <c r="AK21" s="152"/>
      <c r="AL21" s="152"/>
      <c r="AM21" s="152"/>
      <c r="AN21" s="152"/>
      <c r="AO21" s="152"/>
      <c r="AP21" s="152"/>
      <c r="AQ21" s="152"/>
      <c r="AR21" s="152"/>
      <c r="AS21" s="152"/>
      <c r="AT21" s="152"/>
      <c r="AU21" s="152"/>
      <c r="AV21" s="152"/>
      <c r="AW21" s="152"/>
      <c r="AX21" s="152"/>
      <c r="AY21" s="152"/>
      <c r="AZ21" s="152"/>
      <c r="BA21" s="182" t="str">
        <f>C21</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1" s="152"/>
      <c r="BC21" s="152"/>
      <c r="BD21" s="152"/>
      <c r="BE21" s="152"/>
      <c r="BF21" s="152"/>
      <c r="BG21" s="152"/>
      <c r="BH21" s="152"/>
    </row>
    <row r="22" spans="1:60" outlineLevel="1">
      <c r="A22" s="175">
        <v>7</v>
      </c>
      <c r="B22" s="176" t="s">
        <v>393</v>
      </c>
      <c r="C22" s="185" t="s">
        <v>394</v>
      </c>
      <c r="D22" s="177" t="s">
        <v>370</v>
      </c>
      <c r="E22" s="178">
        <v>1</v>
      </c>
      <c r="F22" s="179"/>
      <c r="G22" s="180">
        <f>ROUND(E22*F22,2)</f>
        <v>0</v>
      </c>
      <c r="H22" s="179"/>
      <c r="I22" s="180">
        <f>ROUND(E22*H22,2)</f>
        <v>0</v>
      </c>
      <c r="J22" s="179"/>
      <c r="K22" s="180">
        <f>ROUND(E22*J22,2)</f>
        <v>0</v>
      </c>
      <c r="L22" s="180">
        <v>21</v>
      </c>
      <c r="M22" s="180">
        <f>G22*(1+L22/100)</f>
        <v>0</v>
      </c>
      <c r="N22" s="178">
        <v>0</v>
      </c>
      <c r="O22" s="178">
        <f>ROUND(E22*N22,2)</f>
        <v>0</v>
      </c>
      <c r="P22" s="178">
        <v>0</v>
      </c>
      <c r="Q22" s="178">
        <f>ROUND(E22*P22,2)</f>
        <v>0</v>
      </c>
      <c r="R22" s="180"/>
      <c r="S22" s="180" t="s">
        <v>371</v>
      </c>
      <c r="T22" s="181" t="s">
        <v>372</v>
      </c>
      <c r="U22" s="163">
        <v>0</v>
      </c>
      <c r="V22" s="163">
        <f>ROUND(E22*U22,2)</f>
        <v>0</v>
      </c>
      <c r="W22" s="163"/>
      <c r="X22" s="163" t="s">
        <v>48</v>
      </c>
      <c r="Y22" s="152"/>
      <c r="Z22" s="152"/>
      <c r="AA22" s="152"/>
      <c r="AB22" s="152"/>
      <c r="AC22" s="152"/>
      <c r="AD22" s="152"/>
      <c r="AE22" s="152"/>
      <c r="AF22" s="152"/>
      <c r="AG22" s="152" t="s">
        <v>382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ht="22.5" outlineLevel="1">
      <c r="A23" s="159"/>
      <c r="B23" s="160"/>
      <c r="C23" s="262" t="s">
        <v>395</v>
      </c>
      <c r="D23" s="263"/>
      <c r="E23" s="263"/>
      <c r="F23" s="263"/>
      <c r="G23" s="263"/>
      <c r="H23" s="163"/>
      <c r="I23" s="163"/>
      <c r="J23" s="163"/>
      <c r="K23" s="163"/>
      <c r="L23" s="163"/>
      <c r="M23" s="163"/>
      <c r="N23" s="162"/>
      <c r="O23" s="162"/>
      <c r="P23" s="162"/>
      <c r="Q23" s="162"/>
      <c r="R23" s="163"/>
      <c r="S23" s="163"/>
      <c r="T23" s="163"/>
      <c r="U23" s="163"/>
      <c r="V23" s="163"/>
      <c r="W23" s="163"/>
      <c r="X23" s="163"/>
      <c r="Y23" s="152"/>
      <c r="Z23" s="152"/>
      <c r="AA23" s="152"/>
      <c r="AB23" s="152"/>
      <c r="AC23" s="152"/>
      <c r="AD23" s="152"/>
      <c r="AE23" s="152"/>
      <c r="AF23" s="152"/>
      <c r="AG23" s="152" t="s">
        <v>375</v>
      </c>
      <c r="AH23" s="152"/>
      <c r="AI23" s="152"/>
      <c r="AJ23" s="152"/>
      <c r="AK23" s="152"/>
      <c r="AL23" s="152"/>
      <c r="AM23" s="152"/>
      <c r="AN23" s="152"/>
      <c r="AO23" s="152"/>
      <c r="AP23" s="152"/>
      <c r="AQ23" s="152"/>
      <c r="AR23" s="152"/>
      <c r="AS23" s="152"/>
      <c r="AT23" s="152"/>
      <c r="AU23" s="152"/>
      <c r="AV23" s="152"/>
      <c r="AW23" s="152"/>
      <c r="AX23" s="152"/>
      <c r="AY23" s="152"/>
      <c r="AZ23" s="152"/>
      <c r="BA23" s="182" t="str">
        <f>C23</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23" s="152"/>
      <c r="BC23" s="152"/>
      <c r="BD23" s="152"/>
      <c r="BE23" s="152"/>
      <c r="BF23" s="152"/>
      <c r="BG23" s="152"/>
      <c r="BH23" s="152"/>
    </row>
    <row r="24" spans="1:60">
      <c r="A24" s="169" t="s">
        <v>366</v>
      </c>
      <c r="B24" s="170" t="s">
        <v>336</v>
      </c>
      <c r="C24" s="184" t="s">
        <v>28</v>
      </c>
      <c r="D24" s="171"/>
      <c r="E24" s="172"/>
      <c r="F24" s="173"/>
      <c r="G24" s="173">
        <f>SUMIF(AG25:AG42,"&lt;&gt;NOR",G25:G42)</f>
        <v>0</v>
      </c>
      <c r="H24" s="173"/>
      <c r="I24" s="173">
        <f>SUM(I25:I42)</f>
        <v>0</v>
      </c>
      <c r="J24" s="173"/>
      <c r="K24" s="173">
        <f>SUM(K25:K42)</f>
        <v>0</v>
      </c>
      <c r="L24" s="173"/>
      <c r="M24" s="173">
        <f>SUM(M25:M42)</f>
        <v>0</v>
      </c>
      <c r="N24" s="172"/>
      <c r="O24" s="172">
        <f>SUM(O25:O42)</f>
        <v>0</v>
      </c>
      <c r="P24" s="172"/>
      <c r="Q24" s="172">
        <f>SUM(Q25:Q42)</f>
        <v>0</v>
      </c>
      <c r="R24" s="173"/>
      <c r="S24" s="173"/>
      <c r="T24" s="174"/>
      <c r="U24" s="168"/>
      <c r="V24" s="168">
        <f>SUM(V25:V42)</f>
        <v>0</v>
      </c>
      <c r="W24" s="168"/>
      <c r="X24" s="168"/>
      <c r="AG24" t="s">
        <v>367</v>
      </c>
    </row>
    <row r="25" spans="1:60" outlineLevel="1">
      <c r="A25" s="175">
        <v>8</v>
      </c>
      <c r="B25" s="176" t="s">
        <v>396</v>
      </c>
      <c r="C25" s="185" t="s">
        <v>397</v>
      </c>
      <c r="D25" s="177" t="s">
        <v>370</v>
      </c>
      <c r="E25" s="178">
        <v>1</v>
      </c>
      <c r="F25" s="179"/>
      <c r="G25" s="180">
        <f>ROUND(E25*F25,2)</f>
        <v>0</v>
      </c>
      <c r="H25" s="179"/>
      <c r="I25" s="180">
        <f>ROUND(E25*H25,2)</f>
        <v>0</v>
      </c>
      <c r="J25" s="179"/>
      <c r="K25" s="180">
        <f>ROUND(E25*J25,2)</f>
        <v>0</v>
      </c>
      <c r="L25" s="180">
        <v>21</v>
      </c>
      <c r="M25" s="180">
        <f>G25*(1+L25/100)</f>
        <v>0</v>
      </c>
      <c r="N25" s="178">
        <v>0</v>
      </c>
      <c r="O25" s="178">
        <f>ROUND(E25*N25,2)</f>
        <v>0</v>
      </c>
      <c r="P25" s="178">
        <v>0</v>
      </c>
      <c r="Q25" s="178">
        <f>ROUND(E25*P25,2)</f>
        <v>0</v>
      </c>
      <c r="R25" s="180"/>
      <c r="S25" s="180" t="s">
        <v>371</v>
      </c>
      <c r="T25" s="181" t="s">
        <v>372</v>
      </c>
      <c r="U25" s="163">
        <v>0</v>
      </c>
      <c r="V25" s="163">
        <f>ROUND(E25*U25,2)</f>
        <v>0</v>
      </c>
      <c r="W25" s="163"/>
      <c r="X25" s="163" t="s">
        <v>48</v>
      </c>
      <c r="Y25" s="152"/>
      <c r="Z25" s="152"/>
      <c r="AA25" s="152"/>
      <c r="AB25" s="152"/>
      <c r="AC25" s="152"/>
      <c r="AD25" s="152"/>
      <c r="AE25" s="152"/>
      <c r="AF25" s="152"/>
      <c r="AG25" s="152" t="s">
        <v>382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59"/>
      <c r="B26" s="160"/>
      <c r="C26" s="262" t="s">
        <v>398</v>
      </c>
      <c r="D26" s="263"/>
      <c r="E26" s="263"/>
      <c r="F26" s="263"/>
      <c r="G26" s="263"/>
      <c r="H26" s="163"/>
      <c r="I26" s="163"/>
      <c r="J26" s="163"/>
      <c r="K26" s="163"/>
      <c r="L26" s="163"/>
      <c r="M26" s="163"/>
      <c r="N26" s="162"/>
      <c r="O26" s="162"/>
      <c r="P26" s="162"/>
      <c r="Q26" s="162"/>
      <c r="R26" s="163"/>
      <c r="S26" s="163"/>
      <c r="T26" s="163"/>
      <c r="U26" s="163"/>
      <c r="V26" s="163"/>
      <c r="W26" s="163"/>
      <c r="X26" s="163"/>
      <c r="Y26" s="152"/>
      <c r="Z26" s="152"/>
      <c r="AA26" s="152"/>
      <c r="AB26" s="152"/>
      <c r="AC26" s="152"/>
      <c r="AD26" s="152"/>
      <c r="AE26" s="152"/>
      <c r="AF26" s="152"/>
      <c r="AG26" s="152" t="s">
        <v>375</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75">
        <v>9</v>
      </c>
      <c r="B27" s="176" t="s">
        <v>399</v>
      </c>
      <c r="C27" s="185" t="s">
        <v>400</v>
      </c>
      <c r="D27" s="177" t="s">
        <v>370</v>
      </c>
      <c r="E27" s="178">
        <v>1</v>
      </c>
      <c r="F27" s="179"/>
      <c r="G27" s="180">
        <f>ROUND(E27*F27,2)</f>
        <v>0</v>
      </c>
      <c r="H27" s="179"/>
      <c r="I27" s="180">
        <f>ROUND(E27*H27,2)</f>
        <v>0</v>
      </c>
      <c r="J27" s="179"/>
      <c r="K27" s="180">
        <f>ROUND(E27*J27,2)</f>
        <v>0</v>
      </c>
      <c r="L27" s="180">
        <v>21</v>
      </c>
      <c r="M27" s="180">
        <f>G27*(1+L27/100)</f>
        <v>0</v>
      </c>
      <c r="N27" s="178">
        <v>0</v>
      </c>
      <c r="O27" s="178">
        <f>ROUND(E27*N27,2)</f>
        <v>0</v>
      </c>
      <c r="P27" s="178">
        <v>0</v>
      </c>
      <c r="Q27" s="178">
        <f>ROUND(E27*P27,2)</f>
        <v>0</v>
      </c>
      <c r="R27" s="180"/>
      <c r="S27" s="180" t="s">
        <v>371</v>
      </c>
      <c r="T27" s="181" t="s">
        <v>372</v>
      </c>
      <c r="U27" s="163">
        <v>0</v>
      </c>
      <c r="V27" s="163">
        <f>ROUND(E27*U27,2)</f>
        <v>0</v>
      </c>
      <c r="W27" s="163"/>
      <c r="X27" s="163" t="s">
        <v>48</v>
      </c>
      <c r="Y27" s="152"/>
      <c r="Z27" s="152"/>
      <c r="AA27" s="152"/>
      <c r="AB27" s="152"/>
      <c r="AC27" s="152"/>
      <c r="AD27" s="152"/>
      <c r="AE27" s="152"/>
      <c r="AF27" s="152"/>
      <c r="AG27" s="152" t="s">
        <v>382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ht="22.5" outlineLevel="1">
      <c r="A28" s="159"/>
      <c r="B28" s="160"/>
      <c r="C28" s="262" t="s">
        <v>401</v>
      </c>
      <c r="D28" s="263"/>
      <c r="E28" s="263"/>
      <c r="F28" s="263"/>
      <c r="G28" s="263"/>
      <c r="H28" s="163"/>
      <c r="I28" s="163"/>
      <c r="J28" s="163"/>
      <c r="K28" s="163"/>
      <c r="L28" s="163"/>
      <c r="M28" s="163"/>
      <c r="N28" s="162"/>
      <c r="O28" s="162"/>
      <c r="P28" s="162"/>
      <c r="Q28" s="162"/>
      <c r="R28" s="163"/>
      <c r="S28" s="163"/>
      <c r="T28" s="163"/>
      <c r="U28" s="163"/>
      <c r="V28" s="163"/>
      <c r="W28" s="163"/>
      <c r="X28" s="163"/>
      <c r="Y28" s="152"/>
      <c r="Z28" s="152"/>
      <c r="AA28" s="152"/>
      <c r="AB28" s="152"/>
      <c r="AC28" s="152"/>
      <c r="AD28" s="152"/>
      <c r="AE28" s="152"/>
      <c r="AF28" s="152"/>
      <c r="AG28" s="152" t="s">
        <v>375</v>
      </c>
      <c r="AH28" s="152"/>
      <c r="AI28" s="152"/>
      <c r="AJ28" s="152"/>
      <c r="AK28" s="152"/>
      <c r="AL28" s="152"/>
      <c r="AM28" s="152"/>
      <c r="AN28" s="152"/>
      <c r="AO28" s="152"/>
      <c r="AP28" s="152"/>
      <c r="AQ28" s="152"/>
      <c r="AR28" s="152"/>
      <c r="AS28" s="152"/>
      <c r="AT28" s="152"/>
      <c r="AU28" s="152"/>
      <c r="AV28" s="152"/>
      <c r="AW28" s="152"/>
      <c r="AX28" s="152"/>
      <c r="AY28" s="152"/>
      <c r="AZ28" s="152"/>
      <c r="BA28" s="182" t="str">
        <f>C28</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8" s="152"/>
      <c r="BC28" s="152"/>
      <c r="BD28" s="152"/>
      <c r="BE28" s="152"/>
      <c r="BF28" s="152"/>
      <c r="BG28" s="152"/>
      <c r="BH28" s="152"/>
    </row>
    <row r="29" spans="1:60" outlineLevel="1">
      <c r="A29" s="175">
        <v>10</v>
      </c>
      <c r="B29" s="176" t="s">
        <v>402</v>
      </c>
      <c r="C29" s="185" t="s">
        <v>403</v>
      </c>
      <c r="D29" s="177" t="s">
        <v>370</v>
      </c>
      <c r="E29" s="178">
        <v>1</v>
      </c>
      <c r="F29" s="179"/>
      <c r="G29" s="180">
        <f>ROUND(E29*F29,2)</f>
        <v>0</v>
      </c>
      <c r="H29" s="179"/>
      <c r="I29" s="180">
        <f>ROUND(E29*H29,2)</f>
        <v>0</v>
      </c>
      <c r="J29" s="179"/>
      <c r="K29" s="180">
        <f>ROUND(E29*J29,2)</f>
        <v>0</v>
      </c>
      <c r="L29" s="180">
        <v>21</v>
      </c>
      <c r="M29" s="180">
        <f>G29*(1+L29/100)</f>
        <v>0</v>
      </c>
      <c r="N29" s="178">
        <v>0</v>
      </c>
      <c r="O29" s="178">
        <f>ROUND(E29*N29,2)</f>
        <v>0</v>
      </c>
      <c r="P29" s="178">
        <v>0</v>
      </c>
      <c r="Q29" s="178">
        <f>ROUND(E29*P29,2)</f>
        <v>0</v>
      </c>
      <c r="R29" s="180"/>
      <c r="S29" s="180" t="s">
        <v>371</v>
      </c>
      <c r="T29" s="181" t="s">
        <v>372</v>
      </c>
      <c r="U29" s="163">
        <v>0</v>
      </c>
      <c r="V29" s="163">
        <f>ROUND(E29*U29,2)</f>
        <v>0</v>
      </c>
      <c r="W29" s="163"/>
      <c r="X29" s="163" t="s">
        <v>48</v>
      </c>
      <c r="Y29" s="152"/>
      <c r="Z29" s="152"/>
      <c r="AA29" s="152"/>
      <c r="AB29" s="152"/>
      <c r="AC29" s="152"/>
      <c r="AD29" s="152"/>
      <c r="AE29" s="152"/>
      <c r="AF29" s="152"/>
      <c r="AG29" s="152" t="s">
        <v>382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ht="33.75" outlineLevel="1">
      <c r="A30" s="159"/>
      <c r="B30" s="160"/>
      <c r="C30" s="262" t="s">
        <v>404</v>
      </c>
      <c r="D30" s="263"/>
      <c r="E30" s="263"/>
      <c r="F30" s="263"/>
      <c r="G30" s="263"/>
      <c r="H30" s="163"/>
      <c r="I30" s="163"/>
      <c r="J30" s="163"/>
      <c r="K30" s="163"/>
      <c r="L30" s="163"/>
      <c r="M30" s="163"/>
      <c r="N30" s="162"/>
      <c r="O30" s="162"/>
      <c r="P30" s="162"/>
      <c r="Q30" s="162"/>
      <c r="R30" s="163"/>
      <c r="S30" s="163"/>
      <c r="T30" s="163"/>
      <c r="U30" s="163"/>
      <c r="V30" s="163"/>
      <c r="W30" s="163"/>
      <c r="X30" s="163"/>
      <c r="Y30" s="152"/>
      <c r="Z30" s="152"/>
      <c r="AA30" s="152"/>
      <c r="AB30" s="152"/>
      <c r="AC30" s="152"/>
      <c r="AD30" s="152"/>
      <c r="AE30" s="152"/>
      <c r="AF30" s="152"/>
      <c r="AG30" s="152" t="s">
        <v>375</v>
      </c>
      <c r="AH30" s="152"/>
      <c r="AI30" s="152"/>
      <c r="AJ30" s="152"/>
      <c r="AK30" s="152"/>
      <c r="AL30" s="152"/>
      <c r="AM30" s="152"/>
      <c r="AN30" s="152"/>
      <c r="AO30" s="152"/>
      <c r="AP30" s="152"/>
      <c r="AQ30" s="152"/>
      <c r="AR30" s="152"/>
      <c r="AS30" s="152"/>
      <c r="AT30" s="152"/>
      <c r="AU30" s="152"/>
      <c r="AV30" s="152"/>
      <c r="AW30" s="152"/>
      <c r="AX30" s="152"/>
      <c r="AY30" s="152"/>
      <c r="AZ30" s="152"/>
      <c r="BA30" s="182" t="str">
        <f>C30</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30" s="152"/>
      <c r="BC30" s="152"/>
      <c r="BD30" s="152"/>
      <c r="BE30" s="152"/>
      <c r="BF30" s="152"/>
      <c r="BG30" s="152"/>
      <c r="BH30" s="152"/>
    </row>
    <row r="31" spans="1:60" outlineLevel="1">
      <c r="A31" s="175">
        <v>11</v>
      </c>
      <c r="B31" s="176" t="s">
        <v>405</v>
      </c>
      <c r="C31" s="185" t="s">
        <v>406</v>
      </c>
      <c r="D31" s="177" t="s">
        <v>370</v>
      </c>
      <c r="E31" s="178">
        <v>1</v>
      </c>
      <c r="F31" s="179"/>
      <c r="G31" s="180">
        <f>ROUND(E31*F31,2)</f>
        <v>0</v>
      </c>
      <c r="H31" s="179"/>
      <c r="I31" s="180">
        <f>ROUND(E31*H31,2)</f>
        <v>0</v>
      </c>
      <c r="J31" s="179"/>
      <c r="K31" s="180">
        <f>ROUND(E31*J31,2)</f>
        <v>0</v>
      </c>
      <c r="L31" s="180">
        <v>21</v>
      </c>
      <c r="M31" s="180">
        <f>G31*(1+L31/100)</f>
        <v>0</v>
      </c>
      <c r="N31" s="178">
        <v>0</v>
      </c>
      <c r="O31" s="178">
        <f>ROUND(E31*N31,2)</f>
        <v>0</v>
      </c>
      <c r="P31" s="178">
        <v>0</v>
      </c>
      <c r="Q31" s="178">
        <f>ROUND(E31*P31,2)</f>
        <v>0</v>
      </c>
      <c r="R31" s="180"/>
      <c r="S31" s="180" t="s">
        <v>371</v>
      </c>
      <c r="T31" s="181" t="s">
        <v>372</v>
      </c>
      <c r="U31" s="163">
        <v>0</v>
      </c>
      <c r="V31" s="163">
        <f>ROUND(E31*U31,2)</f>
        <v>0</v>
      </c>
      <c r="W31" s="163"/>
      <c r="X31" s="163" t="s">
        <v>48</v>
      </c>
      <c r="Y31" s="152"/>
      <c r="Z31" s="152"/>
      <c r="AA31" s="152"/>
      <c r="AB31" s="152"/>
      <c r="AC31" s="152"/>
      <c r="AD31" s="152"/>
      <c r="AE31" s="152"/>
      <c r="AF31" s="152"/>
      <c r="AG31" s="152" t="s">
        <v>382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ht="22.5" outlineLevel="1">
      <c r="A32" s="159"/>
      <c r="B32" s="160"/>
      <c r="C32" s="262" t="s">
        <v>407</v>
      </c>
      <c r="D32" s="263"/>
      <c r="E32" s="263"/>
      <c r="F32" s="263"/>
      <c r="G32" s="263"/>
      <c r="H32" s="163"/>
      <c r="I32" s="163"/>
      <c r="J32" s="163"/>
      <c r="K32" s="163"/>
      <c r="L32" s="163"/>
      <c r="M32" s="163"/>
      <c r="N32" s="162"/>
      <c r="O32" s="162"/>
      <c r="P32" s="162"/>
      <c r="Q32" s="162"/>
      <c r="R32" s="163"/>
      <c r="S32" s="163"/>
      <c r="T32" s="163"/>
      <c r="U32" s="163"/>
      <c r="V32" s="163"/>
      <c r="W32" s="163"/>
      <c r="X32" s="163"/>
      <c r="Y32" s="152"/>
      <c r="Z32" s="152"/>
      <c r="AA32" s="152"/>
      <c r="AB32" s="152"/>
      <c r="AC32" s="152"/>
      <c r="AD32" s="152"/>
      <c r="AE32" s="152"/>
      <c r="AF32" s="152"/>
      <c r="AG32" s="152" t="s">
        <v>375</v>
      </c>
      <c r="AH32" s="152"/>
      <c r="AI32" s="152"/>
      <c r="AJ32" s="152"/>
      <c r="AK32" s="152"/>
      <c r="AL32" s="152"/>
      <c r="AM32" s="152"/>
      <c r="AN32" s="152"/>
      <c r="AO32" s="152"/>
      <c r="AP32" s="152"/>
      <c r="AQ32" s="152"/>
      <c r="AR32" s="152"/>
      <c r="AS32" s="152"/>
      <c r="AT32" s="152"/>
      <c r="AU32" s="152"/>
      <c r="AV32" s="152"/>
      <c r="AW32" s="152"/>
      <c r="AX32" s="152"/>
      <c r="AY32" s="152"/>
      <c r="AZ32" s="152"/>
      <c r="BA32" s="182" t="str">
        <f>C32</f>
        <v>Náklady a poplatky spojené s užíváním veřejných ploch a prostranství, pokud jsou stavebními pracemi nebo souvisejícími činnostmi dotčeny, a to včetně užívání ploch v souvislosti s uložením stavebního materiálu nebo stavebního odpadu.</v>
      </c>
      <c r="BB32" s="152"/>
      <c r="BC32" s="152"/>
      <c r="BD32" s="152"/>
      <c r="BE32" s="152"/>
      <c r="BF32" s="152"/>
      <c r="BG32" s="152"/>
      <c r="BH32" s="152"/>
    </row>
    <row r="33" spans="1:60" outlineLevel="1">
      <c r="A33" s="175">
        <v>12</v>
      </c>
      <c r="B33" s="176" t="s">
        <v>408</v>
      </c>
      <c r="C33" s="185" t="s">
        <v>409</v>
      </c>
      <c r="D33" s="177" t="s">
        <v>370</v>
      </c>
      <c r="E33" s="178">
        <v>1</v>
      </c>
      <c r="F33" s="179"/>
      <c r="G33" s="180">
        <f>ROUND(E33*F33,2)</f>
        <v>0</v>
      </c>
      <c r="H33" s="179"/>
      <c r="I33" s="180">
        <f>ROUND(E33*H33,2)</f>
        <v>0</v>
      </c>
      <c r="J33" s="179"/>
      <c r="K33" s="180">
        <f>ROUND(E33*J33,2)</f>
        <v>0</v>
      </c>
      <c r="L33" s="180">
        <v>21</v>
      </c>
      <c r="M33" s="180">
        <f>G33*(1+L33/100)</f>
        <v>0</v>
      </c>
      <c r="N33" s="178">
        <v>0</v>
      </c>
      <c r="O33" s="178">
        <f>ROUND(E33*N33,2)</f>
        <v>0</v>
      </c>
      <c r="P33" s="178">
        <v>0</v>
      </c>
      <c r="Q33" s="178">
        <f>ROUND(E33*P33,2)</f>
        <v>0</v>
      </c>
      <c r="R33" s="180"/>
      <c r="S33" s="180" t="s">
        <v>371</v>
      </c>
      <c r="T33" s="181" t="s">
        <v>372</v>
      </c>
      <c r="U33" s="163">
        <v>0</v>
      </c>
      <c r="V33" s="163">
        <f>ROUND(E33*U33,2)</f>
        <v>0</v>
      </c>
      <c r="W33" s="163"/>
      <c r="X33" s="163" t="s">
        <v>48</v>
      </c>
      <c r="Y33" s="152"/>
      <c r="Z33" s="152"/>
      <c r="AA33" s="152"/>
      <c r="AB33" s="152"/>
      <c r="AC33" s="152"/>
      <c r="AD33" s="152"/>
      <c r="AE33" s="152"/>
      <c r="AF33" s="152"/>
      <c r="AG33" s="152" t="s">
        <v>382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ht="33.75" outlineLevel="1">
      <c r="A34" s="159"/>
      <c r="B34" s="160"/>
      <c r="C34" s="262" t="s">
        <v>410</v>
      </c>
      <c r="D34" s="263"/>
      <c r="E34" s="263"/>
      <c r="F34" s="263"/>
      <c r="G34" s="263"/>
      <c r="H34" s="163"/>
      <c r="I34" s="163"/>
      <c r="J34" s="163"/>
      <c r="K34" s="163"/>
      <c r="L34" s="163"/>
      <c r="M34" s="163"/>
      <c r="N34" s="162"/>
      <c r="O34" s="162"/>
      <c r="P34" s="162"/>
      <c r="Q34" s="162"/>
      <c r="R34" s="163"/>
      <c r="S34" s="163"/>
      <c r="T34" s="163"/>
      <c r="U34" s="163"/>
      <c r="V34" s="163"/>
      <c r="W34" s="163"/>
      <c r="X34" s="163"/>
      <c r="Y34" s="152"/>
      <c r="Z34" s="152"/>
      <c r="AA34" s="152"/>
      <c r="AB34" s="152"/>
      <c r="AC34" s="152"/>
      <c r="AD34" s="152"/>
      <c r="AE34" s="152"/>
      <c r="AF34" s="152"/>
      <c r="AG34" s="152" t="s">
        <v>375</v>
      </c>
      <c r="AH34" s="152"/>
      <c r="AI34" s="152"/>
      <c r="AJ34" s="152"/>
      <c r="AK34" s="152"/>
      <c r="AL34" s="152"/>
      <c r="AM34" s="152"/>
      <c r="AN34" s="152"/>
      <c r="AO34" s="152"/>
      <c r="AP34" s="152"/>
      <c r="AQ34" s="152"/>
      <c r="AR34" s="152"/>
      <c r="AS34" s="152"/>
      <c r="AT34" s="152"/>
      <c r="AU34" s="152"/>
      <c r="AV34" s="152"/>
      <c r="AW34" s="152"/>
      <c r="AX34" s="152"/>
      <c r="AY34" s="152"/>
      <c r="AZ34" s="152"/>
      <c r="BA34" s="182" t="str">
        <f>C34</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4" s="152"/>
      <c r="BC34" s="152"/>
      <c r="BD34" s="152"/>
      <c r="BE34" s="152"/>
      <c r="BF34" s="152"/>
      <c r="BG34" s="152"/>
      <c r="BH34" s="152"/>
    </row>
    <row r="35" spans="1:60" outlineLevel="1">
      <c r="A35" s="175">
        <v>13</v>
      </c>
      <c r="B35" s="176" t="s">
        <v>411</v>
      </c>
      <c r="C35" s="185" t="s">
        <v>412</v>
      </c>
      <c r="D35" s="177" t="s">
        <v>370</v>
      </c>
      <c r="E35" s="178">
        <v>1</v>
      </c>
      <c r="F35" s="179"/>
      <c r="G35" s="180">
        <f>ROUND(E35*F35,2)</f>
        <v>0</v>
      </c>
      <c r="H35" s="179"/>
      <c r="I35" s="180">
        <f>ROUND(E35*H35,2)</f>
        <v>0</v>
      </c>
      <c r="J35" s="179"/>
      <c r="K35" s="180">
        <f>ROUND(E35*J35,2)</f>
        <v>0</v>
      </c>
      <c r="L35" s="180">
        <v>21</v>
      </c>
      <c r="M35" s="180">
        <f>G35*(1+L35/100)</f>
        <v>0</v>
      </c>
      <c r="N35" s="178">
        <v>0</v>
      </c>
      <c r="O35" s="178">
        <f>ROUND(E35*N35,2)</f>
        <v>0</v>
      </c>
      <c r="P35" s="178">
        <v>0</v>
      </c>
      <c r="Q35" s="178">
        <f>ROUND(E35*P35,2)</f>
        <v>0</v>
      </c>
      <c r="R35" s="180"/>
      <c r="S35" s="180" t="s">
        <v>371</v>
      </c>
      <c r="T35" s="181" t="s">
        <v>372</v>
      </c>
      <c r="U35" s="163">
        <v>0</v>
      </c>
      <c r="V35" s="163">
        <f>ROUND(E35*U35,2)</f>
        <v>0</v>
      </c>
      <c r="W35" s="163"/>
      <c r="X35" s="163" t="s">
        <v>48</v>
      </c>
      <c r="Y35" s="152"/>
      <c r="Z35" s="152"/>
      <c r="AA35" s="152"/>
      <c r="AB35" s="152"/>
      <c r="AC35" s="152"/>
      <c r="AD35" s="152"/>
      <c r="AE35" s="152"/>
      <c r="AF35" s="152"/>
      <c r="AG35" s="152" t="s">
        <v>382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ht="22.5" outlineLevel="1">
      <c r="A36" s="159"/>
      <c r="B36" s="160"/>
      <c r="C36" s="262" t="s">
        <v>413</v>
      </c>
      <c r="D36" s="263"/>
      <c r="E36" s="263"/>
      <c r="F36" s="263"/>
      <c r="G36" s="263"/>
      <c r="H36" s="163"/>
      <c r="I36" s="163"/>
      <c r="J36" s="163"/>
      <c r="K36" s="163"/>
      <c r="L36" s="163"/>
      <c r="M36" s="163"/>
      <c r="N36" s="162"/>
      <c r="O36" s="162"/>
      <c r="P36" s="162"/>
      <c r="Q36" s="162"/>
      <c r="R36" s="163"/>
      <c r="S36" s="163"/>
      <c r="T36" s="163"/>
      <c r="U36" s="163"/>
      <c r="V36" s="163"/>
      <c r="W36" s="163"/>
      <c r="X36" s="163"/>
      <c r="Y36" s="152"/>
      <c r="Z36" s="152"/>
      <c r="AA36" s="152"/>
      <c r="AB36" s="152"/>
      <c r="AC36" s="152"/>
      <c r="AD36" s="152"/>
      <c r="AE36" s="152"/>
      <c r="AF36" s="152"/>
      <c r="AG36" s="152" t="s">
        <v>375</v>
      </c>
      <c r="AH36" s="152"/>
      <c r="AI36" s="152"/>
      <c r="AJ36" s="152"/>
      <c r="AK36" s="152"/>
      <c r="AL36" s="152"/>
      <c r="AM36" s="152"/>
      <c r="AN36" s="152"/>
      <c r="AO36" s="152"/>
      <c r="AP36" s="152"/>
      <c r="AQ36" s="152"/>
      <c r="AR36" s="152"/>
      <c r="AS36" s="152"/>
      <c r="AT36" s="152"/>
      <c r="AU36" s="152"/>
      <c r="AV36" s="152"/>
      <c r="AW36" s="152"/>
      <c r="AX36" s="152"/>
      <c r="AY36" s="152"/>
      <c r="AZ36" s="152"/>
      <c r="BA36" s="182" t="str">
        <f>C36</f>
        <v>Náklady zhotovitele, související s prováděním zkoušek a revizí předepsaných technickými normami nebo objednatelem a které jsou pro provedení díla nezbytné.</v>
      </c>
      <c r="BB36" s="152"/>
      <c r="BC36" s="152"/>
      <c r="BD36" s="152"/>
      <c r="BE36" s="152"/>
      <c r="BF36" s="152"/>
      <c r="BG36" s="152"/>
      <c r="BH36" s="152"/>
    </row>
    <row r="37" spans="1:60" outlineLevel="1">
      <c r="A37" s="175">
        <v>14</v>
      </c>
      <c r="B37" s="176" t="s">
        <v>414</v>
      </c>
      <c r="C37" s="185" t="s">
        <v>415</v>
      </c>
      <c r="D37" s="177" t="s">
        <v>370</v>
      </c>
      <c r="E37" s="178">
        <v>1</v>
      </c>
      <c r="F37" s="179"/>
      <c r="G37" s="180">
        <f>ROUND(E37*F37,2)</f>
        <v>0</v>
      </c>
      <c r="H37" s="179"/>
      <c r="I37" s="180">
        <f>ROUND(E37*H37,2)</f>
        <v>0</v>
      </c>
      <c r="J37" s="179"/>
      <c r="K37" s="180">
        <f>ROUND(E37*J37,2)</f>
        <v>0</v>
      </c>
      <c r="L37" s="180">
        <v>21</v>
      </c>
      <c r="M37" s="180">
        <f>G37*(1+L37/100)</f>
        <v>0</v>
      </c>
      <c r="N37" s="178">
        <v>0</v>
      </c>
      <c r="O37" s="178">
        <f>ROUND(E37*N37,2)</f>
        <v>0</v>
      </c>
      <c r="P37" s="178">
        <v>0</v>
      </c>
      <c r="Q37" s="178">
        <f>ROUND(E37*P37,2)</f>
        <v>0</v>
      </c>
      <c r="R37" s="180"/>
      <c r="S37" s="180" t="s">
        <v>371</v>
      </c>
      <c r="T37" s="181" t="s">
        <v>372</v>
      </c>
      <c r="U37" s="163">
        <v>0</v>
      </c>
      <c r="V37" s="163">
        <f>ROUND(E37*U37,2)</f>
        <v>0</v>
      </c>
      <c r="W37" s="163"/>
      <c r="X37" s="163" t="s">
        <v>48</v>
      </c>
      <c r="Y37" s="152"/>
      <c r="Z37" s="152"/>
      <c r="AA37" s="152"/>
      <c r="AB37" s="152"/>
      <c r="AC37" s="152"/>
      <c r="AD37" s="152"/>
      <c r="AE37" s="152"/>
      <c r="AF37" s="152"/>
      <c r="AG37" s="152" t="s">
        <v>382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c r="A38" s="159"/>
      <c r="B38" s="160"/>
      <c r="C38" s="262" t="s">
        <v>416</v>
      </c>
      <c r="D38" s="263"/>
      <c r="E38" s="263"/>
      <c r="F38" s="263"/>
      <c r="G38" s="263"/>
      <c r="H38" s="163"/>
      <c r="I38" s="163"/>
      <c r="J38" s="163"/>
      <c r="K38" s="163"/>
      <c r="L38" s="163"/>
      <c r="M38" s="163"/>
      <c r="N38" s="162"/>
      <c r="O38" s="162"/>
      <c r="P38" s="162"/>
      <c r="Q38" s="162"/>
      <c r="R38" s="163"/>
      <c r="S38" s="163"/>
      <c r="T38" s="163"/>
      <c r="U38" s="163"/>
      <c r="V38" s="163"/>
      <c r="W38" s="163"/>
      <c r="X38" s="163"/>
      <c r="Y38" s="152"/>
      <c r="Z38" s="152"/>
      <c r="AA38" s="152"/>
      <c r="AB38" s="152"/>
      <c r="AC38" s="152"/>
      <c r="AD38" s="152"/>
      <c r="AE38" s="152"/>
      <c r="AF38" s="152"/>
      <c r="AG38" s="152" t="s">
        <v>375</v>
      </c>
      <c r="AH38" s="152"/>
      <c r="AI38" s="152"/>
      <c r="AJ38" s="152"/>
      <c r="AK38" s="152"/>
      <c r="AL38" s="152"/>
      <c r="AM38" s="152"/>
      <c r="AN38" s="152"/>
      <c r="AO38" s="152"/>
      <c r="AP38" s="152"/>
      <c r="AQ38" s="152"/>
      <c r="AR38" s="152"/>
      <c r="AS38" s="152"/>
      <c r="AT38" s="152"/>
      <c r="AU38" s="152"/>
      <c r="AV38" s="152"/>
      <c r="AW38" s="152"/>
      <c r="AX38" s="152"/>
      <c r="AY38" s="152"/>
      <c r="AZ38" s="152"/>
      <c r="BA38" s="182" t="str">
        <f>C38</f>
        <v>Náklady zhotovitele, které vzniknou v souvislosti s povinnostmi zhotovitele při předání a převzetí díla.</v>
      </c>
      <c r="BB38" s="152"/>
      <c r="BC38" s="152"/>
      <c r="BD38" s="152"/>
      <c r="BE38" s="152"/>
      <c r="BF38" s="152"/>
      <c r="BG38" s="152"/>
      <c r="BH38" s="152"/>
    </row>
    <row r="39" spans="1:60" outlineLevel="1">
      <c r="A39" s="175">
        <v>15</v>
      </c>
      <c r="B39" s="176" t="s">
        <v>417</v>
      </c>
      <c r="C39" s="185" t="s">
        <v>418</v>
      </c>
      <c r="D39" s="177" t="s">
        <v>370</v>
      </c>
      <c r="E39" s="178">
        <v>1</v>
      </c>
      <c r="F39" s="179"/>
      <c r="G39" s="180">
        <f>ROUND(E39*F39,2)</f>
        <v>0</v>
      </c>
      <c r="H39" s="179"/>
      <c r="I39" s="180">
        <f>ROUND(E39*H39,2)</f>
        <v>0</v>
      </c>
      <c r="J39" s="179"/>
      <c r="K39" s="180">
        <f>ROUND(E39*J39,2)</f>
        <v>0</v>
      </c>
      <c r="L39" s="180">
        <v>21</v>
      </c>
      <c r="M39" s="180">
        <f>G39*(1+L39/100)</f>
        <v>0</v>
      </c>
      <c r="N39" s="178">
        <v>0</v>
      </c>
      <c r="O39" s="178">
        <f>ROUND(E39*N39,2)</f>
        <v>0</v>
      </c>
      <c r="P39" s="178">
        <v>0</v>
      </c>
      <c r="Q39" s="178">
        <f>ROUND(E39*P39,2)</f>
        <v>0</v>
      </c>
      <c r="R39" s="180"/>
      <c r="S39" s="180" t="s">
        <v>371</v>
      </c>
      <c r="T39" s="181" t="s">
        <v>372</v>
      </c>
      <c r="U39" s="163">
        <v>0</v>
      </c>
      <c r="V39" s="163">
        <f>ROUND(E39*U39,2)</f>
        <v>0</v>
      </c>
      <c r="W39" s="163"/>
      <c r="X39" s="163" t="s">
        <v>48</v>
      </c>
      <c r="Y39" s="152"/>
      <c r="Z39" s="152"/>
      <c r="AA39" s="152"/>
      <c r="AB39" s="152"/>
      <c r="AC39" s="152"/>
      <c r="AD39" s="152"/>
      <c r="AE39" s="152"/>
      <c r="AF39" s="152"/>
      <c r="AG39" s="152" t="s">
        <v>382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c r="A40" s="159"/>
      <c r="B40" s="160"/>
      <c r="C40" s="262" t="s">
        <v>419</v>
      </c>
      <c r="D40" s="263"/>
      <c r="E40" s="263"/>
      <c r="F40" s="263"/>
      <c r="G40" s="263"/>
      <c r="H40" s="163"/>
      <c r="I40" s="163"/>
      <c r="J40" s="163"/>
      <c r="K40" s="163"/>
      <c r="L40" s="163"/>
      <c r="M40" s="163"/>
      <c r="N40" s="162"/>
      <c r="O40" s="162"/>
      <c r="P40" s="162"/>
      <c r="Q40" s="162"/>
      <c r="R40" s="163"/>
      <c r="S40" s="163"/>
      <c r="T40" s="163"/>
      <c r="U40" s="163"/>
      <c r="V40" s="163"/>
      <c r="W40" s="163"/>
      <c r="X40" s="163"/>
      <c r="Y40" s="152"/>
      <c r="Z40" s="152"/>
      <c r="AA40" s="152"/>
      <c r="AB40" s="152"/>
      <c r="AC40" s="152"/>
      <c r="AD40" s="152"/>
      <c r="AE40" s="152"/>
      <c r="AF40" s="152"/>
      <c r="AG40" s="152" t="s">
        <v>375</v>
      </c>
      <c r="AH40" s="152"/>
      <c r="AI40" s="152"/>
      <c r="AJ40" s="152"/>
      <c r="AK40" s="152"/>
      <c r="AL40" s="152"/>
      <c r="AM40" s="152"/>
      <c r="AN40" s="152"/>
      <c r="AO40" s="152"/>
      <c r="AP40" s="152"/>
      <c r="AQ40" s="152"/>
      <c r="AR40" s="152"/>
      <c r="AS40" s="152"/>
      <c r="AT40" s="152"/>
      <c r="AU40" s="152"/>
      <c r="AV40" s="152"/>
      <c r="AW40" s="152"/>
      <c r="AX40" s="152"/>
      <c r="AY40" s="152"/>
      <c r="AZ40" s="152"/>
      <c r="BA40" s="182" t="str">
        <f>C40</f>
        <v>Náklady na vyhotovení dokumentace skutečného provedení stavby a její předání objednateli v požadované formě a požadovaném počtu.</v>
      </c>
      <c r="BB40" s="152"/>
      <c r="BC40" s="152"/>
      <c r="BD40" s="152"/>
      <c r="BE40" s="152"/>
      <c r="BF40" s="152"/>
      <c r="BG40" s="152"/>
      <c r="BH40" s="152"/>
    </row>
    <row r="41" spans="1:60" outlineLevel="1">
      <c r="A41" s="175">
        <v>16</v>
      </c>
      <c r="B41" s="176" t="s">
        <v>420</v>
      </c>
      <c r="C41" s="185" t="s">
        <v>421</v>
      </c>
      <c r="D41" s="177" t="s">
        <v>370</v>
      </c>
      <c r="E41" s="178">
        <v>1</v>
      </c>
      <c r="F41" s="179"/>
      <c r="G41" s="180">
        <f>ROUND(E41*F41,2)</f>
        <v>0</v>
      </c>
      <c r="H41" s="179"/>
      <c r="I41" s="180">
        <f>ROUND(E41*H41,2)</f>
        <v>0</v>
      </c>
      <c r="J41" s="179"/>
      <c r="K41" s="180">
        <f>ROUND(E41*J41,2)</f>
        <v>0</v>
      </c>
      <c r="L41" s="180">
        <v>21</v>
      </c>
      <c r="M41" s="180">
        <f>G41*(1+L41/100)</f>
        <v>0</v>
      </c>
      <c r="N41" s="178">
        <v>0</v>
      </c>
      <c r="O41" s="178">
        <f>ROUND(E41*N41,2)</f>
        <v>0</v>
      </c>
      <c r="P41" s="178">
        <v>0</v>
      </c>
      <c r="Q41" s="178">
        <f>ROUND(E41*P41,2)</f>
        <v>0</v>
      </c>
      <c r="R41" s="180"/>
      <c r="S41" s="180" t="s">
        <v>371</v>
      </c>
      <c r="T41" s="181" t="s">
        <v>372</v>
      </c>
      <c r="U41" s="163">
        <v>0</v>
      </c>
      <c r="V41" s="163">
        <f>ROUND(E41*U41,2)</f>
        <v>0</v>
      </c>
      <c r="W41" s="163"/>
      <c r="X41" s="163" t="s">
        <v>48</v>
      </c>
      <c r="Y41" s="152"/>
      <c r="Z41" s="152"/>
      <c r="AA41" s="152"/>
      <c r="AB41" s="152"/>
      <c r="AC41" s="152"/>
      <c r="AD41" s="152"/>
      <c r="AE41" s="152"/>
      <c r="AF41" s="152"/>
      <c r="AG41" s="152" t="s">
        <v>382</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c r="A42" s="159"/>
      <c r="B42" s="160"/>
      <c r="C42" s="262" t="s">
        <v>422</v>
      </c>
      <c r="D42" s="263"/>
      <c r="E42" s="263"/>
      <c r="F42" s="263"/>
      <c r="G42" s="263"/>
      <c r="H42" s="163"/>
      <c r="I42" s="163"/>
      <c r="J42" s="163"/>
      <c r="K42" s="163"/>
      <c r="L42" s="163"/>
      <c r="M42" s="163"/>
      <c r="N42" s="162"/>
      <c r="O42" s="162"/>
      <c r="P42" s="162"/>
      <c r="Q42" s="162"/>
      <c r="R42" s="163"/>
      <c r="S42" s="163"/>
      <c r="T42" s="163"/>
      <c r="U42" s="163"/>
      <c r="V42" s="163"/>
      <c r="W42" s="163"/>
      <c r="X42" s="163"/>
      <c r="Y42" s="152"/>
      <c r="Z42" s="152"/>
      <c r="AA42" s="152"/>
      <c r="AB42" s="152"/>
      <c r="AC42" s="152"/>
      <c r="AD42" s="152"/>
      <c r="AE42" s="152"/>
      <c r="AF42" s="152"/>
      <c r="AG42" s="152" t="s">
        <v>375</v>
      </c>
      <c r="AH42" s="152"/>
      <c r="AI42" s="152"/>
      <c r="AJ42" s="152"/>
      <c r="AK42" s="152"/>
      <c r="AL42" s="152"/>
      <c r="AM42" s="152"/>
      <c r="AN42" s="152"/>
      <c r="AO42" s="152"/>
      <c r="AP42" s="152"/>
      <c r="AQ42" s="152"/>
      <c r="AR42" s="152"/>
      <c r="AS42" s="152"/>
      <c r="AT42" s="152"/>
      <c r="AU42" s="152"/>
      <c r="AV42" s="152"/>
      <c r="AW42" s="152"/>
      <c r="AX42" s="152"/>
      <c r="AY42" s="152"/>
      <c r="AZ42" s="152"/>
      <c r="BA42" s="182" t="str">
        <f>C42</f>
        <v>Náklady na provedení skutečného zaměření stavby v rozsahu nezbytném pro zápis změny do katastru nemovitostí.</v>
      </c>
      <c r="BB42" s="152"/>
      <c r="BC42" s="152"/>
      <c r="BD42" s="152"/>
      <c r="BE42" s="152"/>
      <c r="BF42" s="152"/>
      <c r="BG42" s="152"/>
      <c r="BH42" s="152"/>
    </row>
    <row r="43" spans="1:60">
      <c r="A43" s="3"/>
      <c r="B43" s="4"/>
      <c r="C43" s="186"/>
      <c r="D43" s="6"/>
      <c r="E43" s="3"/>
      <c r="F43" s="3"/>
      <c r="G43" s="3"/>
      <c r="H43" s="3"/>
      <c r="I43" s="3"/>
      <c r="J43" s="3"/>
      <c r="K43" s="3"/>
      <c r="L43" s="3"/>
      <c r="M43" s="3"/>
      <c r="N43" s="3"/>
      <c r="O43" s="3"/>
      <c r="P43" s="3"/>
      <c r="Q43" s="3"/>
      <c r="R43" s="3"/>
      <c r="S43" s="3"/>
      <c r="T43" s="3"/>
      <c r="U43" s="3"/>
      <c r="V43" s="3"/>
      <c r="W43" s="3"/>
      <c r="X43" s="3"/>
      <c r="AE43">
        <v>15</v>
      </c>
      <c r="AF43">
        <v>21</v>
      </c>
      <c r="AG43" t="s">
        <v>353</v>
      </c>
    </row>
    <row r="44" spans="1:60">
      <c r="A44" s="155"/>
      <c r="B44" s="156" t="s">
        <v>29</v>
      </c>
      <c r="C44" s="187"/>
      <c r="D44" s="157"/>
      <c r="E44" s="158"/>
      <c r="F44" s="158"/>
      <c r="G44" s="183">
        <f>G8+G24</f>
        <v>0</v>
      </c>
      <c r="H44" s="3"/>
      <c r="I44" s="3"/>
      <c r="J44" s="3"/>
      <c r="K44" s="3"/>
      <c r="L44" s="3"/>
      <c r="M44" s="3"/>
      <c r="N44" s="3"/>
      <c r="O44" s="3"/>
      <c r="P44" s="3"/>
      <c r="Q44" s="3"/>
      <c r="R44" s="3"/>
      <c r="S44" s="3"/>
      <c r="T44" s="3"/>
      <c r="U44" s="3"/>
      <c r="V44" s="3"/>
      <c r="W44" s="3"/>
      <c r="X44" s="3"/>
      <c r="AE44">
        <f>SUMIF(L7:L42,AE43,G7:G42)</f>
        <v>0</v>
      </c>
      <c r="AF44">
        <f>SUMIF(L7:L42,AF43,G7:G42)</f>
        <v>0</v>
      </c>
      <c r="AG44" t="s">
        <v>423</v>
      </c>
    </row>
    <row r="45" spans="1:60">
      <c r="C45" s="188"/>
      <c r="D45" s="10"/>
      <c r="AG45" t="s">
        <v>425</v>
      </c>
    </row>
    <row r="46" spans="1:60">
      <c r="D46" s="10"/>
    </row>
    <row r="47" spans="1:60">
      <c r="D47" s="10"/>
    </row>
    <row r="48" spans="1:60">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LSwj1iwsZEOQsxBQJYE3W3VHGBjiVuRq/j5mX75pdYCr8zVFzm0oP9RzMFTyuWqexV4Ad/7hUrLg413cFafOWw==" saltValue="+X6HglVHzDlxHvPLFiOL2A==" spinCount="100000" sheet="1"/>
  <mergeCells count="21">
    <mergeCell ref="C38:G38"/>
    <mergeCell ref="C40:G40"/>
    <mergeCell ref="C42:G42"/>
    <mergeCell ref="C26:G26"/>
    <mergeCell ref="C28:G28"/>
    <mergeCell ref="C30:G30"/>
    <mergeCell ref="C32:G32"/>
    <mergeCell ref="C34:G34"/>
    <mergeCell ref="C36:G36"/>
    <mergeCell ref="C23:G23"/>
    <mergeCell ref="A1:G1"/>
    <mergeCell ref="C2:G2"/>
    <mergeCell ref="C3:G3"/>
    <mergeCell ref="C4:G4"/>
    <mergeCell ref="C10:G10"/>
    <mergeCell ref="C11:G11"/>
    <mergeCell ref="C13:G13"/>
    <mergeCell ref="C15:G15"/>
    <mergeCell ref="C17:G17"/>
    <mergeCell ref="C19:G19"/>
    <mergeCell ref="C21:G2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tabSelected="1" workbookViewId="0">
      <pane ySplit="7" topLeftCell="A8" activePane="bottomLeft" state="frozen"/>
      <selection pane="bottomLeft" activeCell="F10" sqref="F10"/>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47</v>
      </c>
      <c r="C3" s="265" t="s">
        <v>50</v>
      </c>
      <c r="D3" s="266"/>
      <c r="E3" s="266"/>
      <c r="F3" s="266"/>
      <c r="G3" s="267"/>
      <c r="AC3" s="126" t="s">
        <v>339</v>
      </c>
      <c r="AG3" t="s">
        <v>343</v>
      </c>
    </row>
    <row r="4" spans="1:60" ht="24.95" customHeight="1">
      <c r="A4" s="145" t="s">
        <v>9</v>
      </c>
      <c r="B4" s="146" t="s">
        <v>51</v>
      </c>
      <c r="C4" s="268" t="s">
        <v>52</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220</v>
      </c>
      <c r="C8" s="184" t="s">
        <v>221</v>
      </c>
      <c r="D8" s="171"/>
      <c r="E8" s="172"/>
      <c r="F8" s="173"/>
      <c r="G8" s="173">
        <f>SUMIF(AG9:AG22,"&lt;&gt;NOR",G9:G22)</f>
        <v>0</v>
      </c>
      <c r="H8" s="173"/>
      <c r="I8" s="173">
        <f>SUM(I9:I22)</f>
        <v>0</v>
      </c>
      <c r="J8" s="173"/>
      <c r="K8" s="173">
        <f>SUM(K9:K22)</f>
        <v>0</v>
      </c>
      <c r="L8" s="173"/>
      <c r="M8" s="173">
        <f>SUM(M9:M22)</f>
        <v>0</v>
      </c>
      <c r="N8" s="172"/>
      <c r="O8" s="172">
        <f>SUM(O9:O22)</f>
        <v>0.08</v>
      </c>
      <c r="P8" s="172"/>
      <c r="Q8" s="172">
        <f>SUM(Q9:Q22)</f>
        <v>0</v>
      </c>
      <c r="R8" s="173"/>
      <c r="S8" s="173"/>
      <c r="T8" s="174"/>
      <c r="U8" s="168"/>
      <c r="V8" s="168">
        <f>SUM(V9:V22)</f>
        <v>33.15</v>
      </c>
      <c r="W8" s="168"/>
      <c r="X8" s="168"/>
      <c r="AG8" t="s">
        <v>367</v>
      </c>
    </row>
    <row r="9" spans="1:60" ht="22.5" outlineLevel="1">
      <c r="A9" s="189">
        <v>1</v>
      </c>
      <c r="B9" s="190" t="s">
        <v>427</v>
      </c>
      <c r="C9" s="197" t="s">
        <v>428</v>
      </c>
      <c r="D9" s="191" t="s">
        <v>429</v>
      </c>
      <c r="E9" s="192">
        <v>4.3099999999999996</v>
      </c>
      <c r="F9" s="193"/>
      <c r="G9" s="194">
        <f>ROUND(E9*F9,2)</f>
        <v>0</v>
      </c>
      <c r="H9" s="193"/>
      <c r="I9" s="194">
        <f>ROUND(E9*H9,2)</f>
        <v>0</v>
      </c>
      <c r="J9" s="193"/>
      <c r="K9" s="194">
        <f>ROUND(E9*J9,2)</f>
        <v>0</v>
      </c>
      <c r="L9" s="194">
        <v>21</v>
      </c>
      <c r="M9" s="194">
        <f>G9*(1+L9/100)</f>
        <v>0</v>
      </c>
      <c r="N9" s="192">
        <v>0</v>
      </c>
      <c r="O9" s="192">
        <f>ROUND(E9*N9,2)</f>
        <v>0</v>
      </c>
      <c r="P9" s="192">
        <v>0</v>
      </c>
      <c r="Q9" s="192">
        <f>ROUND(E9*P9,2)</f>
        <v>0</v>
      </c>
      <c r="R9" s="194"/>
      <c r="S9" s="194" t="s">
        <v>430</v>
      </c>
      <c r="T9" s="195" t="s">
        <v>372</v>
      </c>
      <c r="U9" s="163">
        <v>0</v>
      </c>
      <c r="V9" s="163">
        <f>ROUND(E9*U9,2)</f>
        <v>0</v>
      </c>
      <c r="W9" s="163"/>
      <c r="X9" s="163" t="s">
        <v>431</v>
      </c>
      <c r="Y9" s="152"/>
      <c r="Z9" s="152"/>
      <c r="AA9" s="152"/>
      <c r="AB9" s="152"/>
      <c r="AC9" s="152"/>
      <c r="AD9" s="152"/>
      <c r="AE9" s="152"/>
      <c r="AF9" s="152"/>
      <c r="AG9" s="152" t="s">
        <v>432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2.5" outlineLevel="1">
      <c r="A10" s="189">
        <v>2</v>
      </c>
      <c r="B10" s="190" t="s">
        <v>433</v>
      </c>
      <c r="C10" s="197" t="s">
        <v>434</v>
      </c>
      <c r="D10" s="191" t="s">
        <v>429</v>
      </c>
      <c r="E10" s="192">
        <v>81.89</v>
      </c>
      <c r="F10" s="193"/>
      <c r="G10" s="194">
        <f>ROUND(E10*F10,2)</f>
        <v>0</v>
      </c>
      <c r="H10" s="193"/>
      <c r="I10" s="194">
        <f>ROUND(E10*H10,2)</f>
        <v>0</v>
      </c>
      <c r="J10" s="193"/>
      <c r="K10" s="194">
        <f>ROUND(E10*J10,2)</f>
        <v>0</v>
      </c>
      <c r="L10" s="194">
        <v>21</v>
      </c>
      <c r="M10" s="194">
        <f>G10*(1+L10/100)</f>
        <v>0</v>
      </c>
      <c r="N10" s="192">
        <v>0</v>
      </c>
      <c r="O10" s="192">
        <f>ROUND(E10*N10,2)</f>
        <v>0</v>
      </c>
      <c r="P10" s="192">
        <v>0</v>
      </c>
      <c r="Q10" s="192">
        <f>ROUND(E10*P10,2)</f>
        <v>0</v>
      </c>
      <c r="R10" s="194"/>
      <c r="S10" s="194" t="s">
        <v>430</v>
      </c>
      <c r="T10" s="195" t="s">
        <v>372</v>
      </c>
      <c r="U10" s="163">
        <v>0</v>
      </c>
      <c r="V10" s="163">
        <f>ROUND(E10*U10,2)</f>
        <v>0</v>
      </c>
      <c r="W10" s="163"/>
      <c r="X10" s="163" t="s">
        <v>431</v>
      </c>
      <c r="Y10" s="152"/>
      <c r="Z10" s="152"/>
      <c r="AA10" s="152"/>
      <c r="AB10" s="152"/>
      <c r="AC10" s="152"/>
      <c r="AD10" s="152"/>
      <c r="AE10" s="152"/>
      <c r="AF10" s="152"/>
      <c r="AG10" s="152" t="s">
        <v>432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ht="22.5" outlineLevel="1">
      <c r="A11" s="189">
        <v>3</v>
      </c>
      <c r="B11" s="190" t="s">
        <v>435</v>
      </c>
      <c r="C11" s="197" t="s">
        <v>436</v>
      </c>
      <c r="D11" s="191" t="s">
        <v>429</v>
      </c>
      <c r="E11" s="192">
        <v>0.76800000000000002</v>
      </c>
      <c r="F11" s="193"/>
      <c r="G11" s="194">
        <f>ROUND(E11*F11,2)</f>
        <v>0</v>
      </c>
      <c r="H11" s="193"/>
      <c r="I11" s="194">
        <f>ROUND(E11*H11,2)</f>
        <v>0</v>
      </c>
      <c r="J11" s="193"/>
      <c r="K11" s="194">
        <f>ROUND(E11*J11,2)</f>
        <v>0</v>
      </c>
      <c r="L11" s="194">
        <v>21</v>
      </c>
      <c r="M11" s="194">
        <f>G11*(1+L11/100)</f>
        <v>0</v>
      </c>
      <c r="N11" s="192">
        <v>0</v>
      </c>
      <c r="O11" s="192">
        <f>ROUND(E11*N11,2)</f>
        <v>0</v>
      </c>
      <c r="P11" s="192">
        <v>0</v>
      </c>
      <c r="Q11" s="192">
        <f>ROUND(E11*P11,2)</f>
        <v>0</v>
      </c>
      <c r="R11" s="194"/>
      <c r="S11" s="194" t="s">
        <v>430</v>
      </c>
      <c r="T11" s="195" t="s">
        <v>372</v>
      </c>
      <c r="U11" s="163">
        <v>0</v>
      </c>
      <c r="V11" s="163">
        <f>ROUND(E11*U11,2)</f>
        <v>0</v>
      </c>
      <c r="W11" s="163"/>
      <c r="X11" s="163" t="s">
        <v>431</v>
      </c>
      <c r="Y11" s="152"/>
      <c r="Z11" s="152"/>
      <c r="AA11" s="152"/>
      <c r="AB11" s="152"/>
      <c r="AC11" s="152"/>
      <c r="AD11" s="152"/>
      <c r="AE11" s="152"/>
      <c r="AF11" s="152"/>
      <c r="AG11" s="152" t="s">
        <v>432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c r="A12" s="189">
        <v>4</v>
      </c>
      <c r="B12" s="190" t="s">
        <v>437</v>
      </c>
      <c r="C12" s="197" t="s">
        <v>438</v>
      </c>
      <c r="D12" s="191" t="s">
        <v>439</v>
      </c>
      <c r="E12" s="192">
        <v>54</v>
      </c>
      <c r="F12" s="193"/>
      <c r="G12" s="194">
        <f>ROUND(E12*F12,2)</f>
        <v>0</v>
      </c>
      <c r="H12" s="193"/>
      <c r="I12" s="194">
        <f>ROUND(E12*H12,2)</f>
        <v>0</v>
      </c>
      <c r="J12" s="193"/>
      <c r="K12" s="194">
        <f>ROUND(E12*J12,2)</f>
        <v>0</v>
      </c>
      <c r="L12" s="194">
        <v>21</v>
      </c>
      <c r="M12" s="194">
        <f>G12*(1+L12/100)</f>
        <v>0</v>
      </c>
      <c r="N12" s="192">
        <v>6.9999999999999999E-4</v>
      </c>
      <c r="O12" s="192">
        <f>ROUND(E12*N12,2)</f>
        <v>0.04</v>
      </c>
      <c r="P12" s="192">
        <v>0</v>
      </c>
      <c r="Q12" s="192">
        <f>ROUND(E12*P12,2)</f>
        <v>0</v>
      </c>
      <c r="R12" s="194" t="s">
        <v>440</v>
      </c>
      <c r="S12" s="194" t="s">
        <v>371</v>
      </c>
      <c r="T12" s="195" t="s">
        <v>371</v>
      </c>
      <c r="U12" s="163">
        <v>0.156</v>
      </c>
      <c r="V12" s="163">
        <f>ROUND(E12*U12,2)</f>
        <v>8.42</v>
      </c>
      <c r="W12" s="163"/>
      <c r="X12" s="163" t="s">
        <v>431</v>
      </c>
      <c r="Y12" s="152"/>
      <c r="Z12" s="152"/>
      <c r="AA12" s="152"/>
      <c r="AB12" s="152"/>
      <c r="AC12" s="152"/>
      <c r="AD12" s="152"/>
      <c r="AE12" s="152"/>
      <c r="AF12" s="152"/>
      <c r="AG12" s="152" t="s">
        <v>432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75">
        <v>5</v>
      </c>
      <c r="B13" s="176" t="s">
        <v>441</v>
      </c>
      <c r="C13" s="185" t="s">
        <v>442</v>
      </c>
      <c r="D13" s="177" t="s">
        <v>439</v>
      </c>
      <c r="E13" s="178">
        <v>54</v>
      </c>
      <c r="F13" s="179"/>
      <c r="G13" s="180">
        <f>ROUND(E13*F13,2)</f>
        <v>0</v>
      </c>
      <c r="H13" s="179"/>
      <c r="I13" s="180">
        <f>ROUND(E13*H13,2)</f>
        <v>0</v>
      </c>
      <c r="J13" s="179"/>
      <c r="K13" s="180">
        <f>ROUND(E13*J13,2)</f>
        <v>0</v>
      </c>
      <c r="L13" s="180">
        <v>21</v>
      </c>
      <c r="M13" s="180">
        <f>G13*(1+L13/100)</f>
        <v>0</v>
      </c>
      <c r="N13" s="178">
        <v>0</v>
      </c>
      <c r="O13" s="178">
        <f>ROUND(E13*N13,2)</f>
        <v>0</v>
      </c>
      <c r="P13" s="178">
        <v>0</v>
      </c>
      <c r="Q13" s="178">
        <f>ROUND(E13*P13,2)</f>
        <v>0</v>
      </c>
      <c r="R13" s="180" t="s">
        <v>440</v>
      </c>
      <c r="S13" s="180" t="s">
        <v>371</v>
      </c>
      <c r="T13" s="181" t="s">
        <v>371</v>
      </c>
      <c r="U13" s="163">
        <v>9.5000000000000001E-2</v>
      </c>
      <c r="V13" s="163">
        <f>ROUND(E13*U13,2)</f>
        <v>5.13</v>
      </c>
      <c r="W13" s="163"/>
      <c r="X13" s="163" t="s">
        <v>431</v>
      </c>
      <c r="Y13" s="152"/>
      <c r="Z13" s="152"/>
      <c r="AA13" s="152"/>
      <c r="AB13" s="152"/>
      <c r="AC13" s="152"/>
      <c r="AD13" s="152"/>
      <c r="AE13" s="152"/>
      <c r="AF13" s="152"/>
      <c r="AG13" s="152" t="s">
        <v>432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59"/>
      <c r="B14" s="160"/>
      <c r="C14" s="273" t="s">
        <v>443</v>
      </c>
      <c r="D14" s="274"/>
      <c r="E14" s="274"/>
      <c r="F14" s="274"/>
      <c r="G14" s="274"/>
      <c r="H14" s="163"/>
      <c r="I14" s="163"/>
      <c r="J14" s="163"/>
      <c r="K14" s="163"/>
      <c r="L14" s="163"/>
      <c r="M14" s="163"/>
      <c r="N14" s="162"/>
      <c r="O14" s="162"/>
      <c r="P14" s="162"/>
      <c r="Q14" s="162"/>
      <c r="R14" s="163"/>
      <c r="S14" s="163"/>
      <c r="T14" s="163"/>
      <c r="U14" s="163"/>
      <c r="V14" s="163"/>
      <c r="W14" s="163"/>
      <c r="X14" s="163"/>
      <c r="Y14" s="152"/>
      <c r="Z14" s="152"/>
      <c r="AA14" s="152"/>
      <c r="AB14" s="152"/>
      <c r="AC14" s="152"/>
      <c r="AD14" s="152"/>
      <c r="AE14" s="152"/>
      <c r="AF14" s="152"/>
      <c r="AG14" s="152" t="s">
        <v>444</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75">
        <v>6</v>
      </c>
      <c r="B15" s="176" t="s">
        <v>445</v>
      </c>
      <c r="C15" s="185" t="s">
        <v>446</v>
      </c>
      <c r="D15" s="177" t="s">
        <v>439</v>
      </c>
      <c r="E15" s="178">
        <v>54</v>
      </c>
      <c r="F15" s="179"/>
      <c r="G15" s="180">
        <f>ROUND(E15*F15,2)</f>
        <v>0</v>
      </c>
      <c r="H15" s="179"/>
      <c r="I15" s="180">
        <f>ROUND(E15*H15,2)</f>
        <v>0</v>
      </c>
      <c r="J15" s="179"/>
      <c r="K15" s="180">
        <f>ROUND(E15*J15,2)</f>
        <v>0</v>
      </c>
      <c r="L15" s="180">
        <v>21</v>
      </c>
      <c r="M15" s="180">
        <f>G15*(1+L15/100)</f>
        <v>0</v>
      </c>
      <c r="N15" s="178">
        <v>8.0000000000000004E-4</v>
      </c>
      <c r="O15" s="178">
        <f>ROUND(E15*N15,2)</f>
        <v>0.04</v>
      </c>
      <c r="P15" s="178">
        <v>0</v>
      </c>
      <c r="Q15" s="178">
        <f>ROUND(E15*P15,2)</f>
        <v>0</v>
      </c>
      <c r="R15" s="180" t="s">
        <v>440</v>
      </c>
      <c r="S15" s="180" t="s">
        <v>371</v>
      </c>
      <c r="T15" s="181" t="s">
        <v>371</v>
      </c>
      <c r="U15" s="163">
        <v>0.28299999999999997</v>
      </c>
      <c r="V15" s="163">
        <f>ROUND(E15*U15,2)</f>
        <v>15.28</v>
      </c>
      <c r="W15" s="163"/>
      <c r="X15" s="163" t="s">
        <v>431</v>
      </c>
      <c r="Y15" s="152"/>
      <c r="Z15" s="152"/>
      <c r="AA15" s="152"/>
      <c r="AB15" s="152"/>
      <c r="AC15" s="152"/>
      <c r="AD15" s="152"/>
      <c r="AE15" s="152"/>
      <c r="AF15" s="152"/>
      <c r="AG15" s="152" t="s">
        <v>432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59"/>
      <c r="B16" s="160"/>
      <c r="C16" s="273" t="s">
        <v>447</v>
      </c>
      <c r="D16" s="274"/>
      <c r="E16" s="274"/>
      <c r="F16" s="274"/>
      <c r="G16" s="274"/>
      <c r="H16" s="163"/>
      <c r="I16" s="163"/>
      <c r="J16" s="163"/>
      <c r="K16" s="163"/>
      <c r="L16" s="163"/>
      <c r="M16" s="163"/>
      <c r="N16" s="162"/>
      <c r="O16" s="162"/>
      <c r="P16" s="162"/>
      <c r="Q16" s="162"/>
      <c r="R16" s="163"/>
      <c r="S16" s="163"/>
      <c r="T16" s="163"/>
      <c r="U16" s="163"/>
      <c r="V16" s="163"/>
      <c r="W16" s="163"/>
      <c r="X16" s="163"/>
      <c r="Y16" s="152"/>
      <c r="Z16" s="152"/>
      <c r="AA16" s="152"/>
      <c r="AB16" s="152"/>
      <c r="AC16" s="152"/>
      <c r="AD16" s="152"/>
      <c r="AE16" s="152"/>
      <c r="AF16" s="152"/>
      <c r="AG16" s="152" t="s">
        <v>444</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75">
        <v>7</v>
      </c>
      <c r="B17" s="176" t="s">
        <v>448</v>
      </c>
      <c r="C17" s="185" t="s">
        <v>449</v>
      </c>
      <c r="D17" s="177" t="s">
        <v>439</v>
      </c>
      <c r="E17" s="178">
        <v>54</v>
      </c>
      <c r="F17" s="179"/>
      <c r="G17" s="180">
        <f>ROUND(E17*F17,2)</f>
        <v>0</v>
      </c>
      <c r="H17" s="179"/>
      <c r="I17" s="180">
        <f>ROUND(E17*H17,2)</f>
        <v>0</v>
      </c>
      <c r="J17" s="179"/>
      <c r="K17" s="180">
        <f>ROUND(E17*J17,2)</f>
        <v>0</v>
      </c>
      <c r="L17" s="180">
        <v>21</v>
      </c>
      <c r="M17" s="180">
        <f>G17*(1+L17/100)</f>
        <v>0</v>
      </c>
      <c r="N17" s="178">
        <v>0</v>
      </c>
      <c r="O17" s="178">
        <f>ROUND(E17*N17,2)</f>
        <v>0</v>
      </c>
      <c r="P17" s="178">
        <v>0</v>
      </c>
      <c r="Q17" s="178">
        <f>ROUND(E17*P17,2)</f>
        <v>0</v>
      </c>
      <c r="R17" s="180" t="s">
        <v>440</v>
      </c>
      <c r="S17" s="180" t="s">
        <v>371</v>
      </c>
      <c r="T17" s="181" t="s">
        <v>371</v>
      </c>
      <c r="U17" s="163">
        <v>0.08</v>
      </c>
      <c r="V17" s="163">
        <f>ROUND(E17*U17,2)</f>
        <v>4.32</v>
      </c>
      <c r="W17" s="163"/>
      <c r="X17" s="163" t="s">
        <v>431</v>
      </c>
      <c r="Y17" s="152"/>
      <c r="Z17" s="152"/>
      <c r="AA17" s="152"/>
      <c r="AB17" s="152"/>
      <c r="AC17" s="152"/>
      <c r="AD17" s="152"/>
      <c r="AE17" s="152"/>
      <c r="AF17" s="152"/>
      <c r="AG17" s="152" t="s">
        <v>432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59"/>
      <c r="B18" s="160"/>
      <c r="C18" s="273" t="s">
        <v>450</v>
      </c>
      <c r="D18" s="274"/>
      <c r="E18" s="274"/>
      <c r="F18" s="274"/>
      <c r="G18" s="274"/>
      <c r="H18" s="163"/>
      <c r="I18" s="163"/>
      <c r="J18" s="163"/>
      <c r="K18" s="163"/>
      <c r="L18" s="163"/>
      <c r="M18" s="163"/>
      <c r="N18" s="162"/>
      <c r="O18" s="162"/>
      <c r="P18" s="162"/>
      <c r="Q18" s="162"/>
      <c r="R18" s="163"/>
      <c r="S18" s="163"/>
      <c r="T18" s="163"/>
      <c r="U18" s="163"/>
      <c r="V18" s="163"/>
      <c r="W18" s="163"/>
      <c r="X18" s="163"/>
      <c r="Y18" s="152"/>
      <c r="Z18" s="152"/>
      <c r="AA18" s="152"/>
      <c r="AB18" s="152"/>
      <c r="AC18" s="152"/>
      <c r="AD18" s="152"/>
      <c r="AE18" s="152"/>
      <c r="AF18" s="152"/>
      <c r="AG18" s="152" t="s">
        <v>444</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ht="22.5" outlineLevel="1">
      <c r="A19" s="189">
        <v>8</v>
      </c>
      <c r="B19" s="190" t="s">
        <v>451</v>
      </c>
      <c r="C19" s="197" t="s">
        <v>452</v>
      </c>
      <c r="D19" s="191" t="s">
        <v>429</v>
      </c>
      <c r="E19" s="192">
        <v>6.06</v>
      </c>
      <c r="F19" s="193"/>
      <c r="G19" s="194">
        <f>ROUND(E19*F19,2)</f>
        <v>0</v>
      </c>
      <c r="H19" s="193"/>
      <c r="I19" s="194">
        <f>ROUND(E19*H19,2)</f>
        <v>0</v>
      </c>
      <c r="J19" s="193"/>
      <c r="K19" s="194">
        <f>ROUND(E19*J19,2)</f>
        <v>0</v>
      </c>
      <c r="L19" s="194">
        <v>21</v>
      </c>
      <c r="M19" s="194">
        <f>G19*(1+L19/100)</f>
        <v>0</v>
      </c>
      <c r="N19" s="192">
        <v>0</v>
      </c>
      <c r="O19" s="192">
        <f>ROUND(E19*N19,2)</f>
        <v>0</v>
      </c>
      <c r="P19" s="192">
        <v>0</v>
      </c>
      <c r="Q19" s="192">
        <f>ROUND(E19*P19,2)</f>
        <v>0</v>
      </c>
      <c r="R19" s="194"/>
      <c r="S19" s="194" t="s">
        <v>430</v>
      </c>
      <c r="T19" s="195" t="s">
        <v>372</v>
      </c>
      <c r="U19" s="163">
        <v>0</v>
      </c>
      <c r="V19" s="163">
        <f>ROUND(E19*U19,2)</f>
        <v>0</v>
      </c>
      <c r="W19" s="163"/>
      <c r="X19" s="163" t="s">
        <v>431</v>
      </c>
      <c r="Y19" s="152"/>
      <c r="Z19" s="152"/>
      <c r="AA19" s="152"/>
      <c r="AB19" s="152"/>
      <c r="AC19" s="152"/>
      <c r="AD19" s="152"/>
      <c r="AE19" s="152"/>
      <c r="AF19" s="152"/>
      <c r="AG19" s="152" t="s">
        <v>432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2.5" outlineLevel="1">
      <c r="A20" s="189">
        <v>9</v>
      </c>
      <c r="B20" s="190" t="s">
        <v>453</v>
      </c>
      <c r="C20" s="197" t="s">
        <v>454</v>
      </c>
      <c r="D20" s="191" t="s">
        <v>429</v>
      </c>
      <c r="E20" s="192">
        <v>86.2</v>
      </c>
      <c r="F20" s="193"/>
      <c r="G20" s="194">
        <f>ROUND(E20*F20,2)</f>
        <v>0</v>
      </c>
      <c r="H20" s="193"/>
      <c r="I20" s="194">
        <f>ROUND(E20*H20,2)</f>
        <v>0</v>
      </c>
      <c r="J20" s="193"/>
      <c r="K20" s="194">
        <f>ROUND(E20*J20,2)</f>
        <v>0</v>
      </c>
      <c r="L20" s="194">
        <v>21</v>
      </c>
      <c r="M20" s="194">
        <f>G20*(1+L20/100)</f>
        <v>0</v>
      </c>
      <c r="N20" s="192">
        <v>0</v>
      </c>
      <c r="O20" s="192">
        <f>ROUND(E20*N20,2)</f>
        <v>0</v>
      </c>
      <c r="P20" s="192">
        <v>0</v>
      </c>
      <c r="Q20" s="192">
        <f>ROUND(E20*P20,2)</f>
        <v>0</v>
      </c>
      <c r="R20" s="194"/>
      <c r="S20" s="194" t="s">
        <v>430</v>
      </c>
      <c r="T20" s="195" t="s">
        <v>372</v>
      </c>
      <c r="U20" s="163">
        <v>0</v>
      </c>
      <c r="V20" s="163">
        <f>ROUND(E20*U20,2)</f>
        <v>0</v>
      </c>
      <c r="W20" s="163"/>
      <c r="X20" s="163" t="s">
        <v>431</v>
      </c>
      <c r="Y20" s="152"/>
      <c r="Z20" s="152"/>
      <c r="AA20" s="152"/>
      <c r="AB20" s="152"/>
      <c r="AC20" s="152"/>
      <c r="AD20" s="152"/>
      <c r="AE20" s="152"/>
      <c r="AF20" s="152"/>
      <c r="AG20" s="152" t="s">
        <v>432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ht="22.5" outlineLevel="1">
      <c r="A21" s="189">
        <v>10</v>
      </c>
      <c r="B21" s="190" t="s">
        <v>455</v>
      </c>
      <c r="C21" s="197" t="s">
        <v>456</v>
      </c>
      <c r="D21" s="191" t="s">
        <v>429</v>
      </c>
      <c r="E21" s="192">
        <v>1724</v>
      </c>
      <c r="F21" s="193"/>
      <c r="G21" s="194">
        <f>ROUND(E21*F21,2)</f>
        <v>0</v>
      </c>
      <c r="H21" s="193"/>
      <c r="I21" s="194">
        <f>ROUND(E21*H21,2)</f>
        <v>0</v>
      </c>
      <c r="J21" s="193"/>
      <c r="K21" s="194">
        <f>ROUND(E21*J21,2)</f>
        <v>0</v>
      </c>
      <c r="L21" s="194">
        <v>21</v>
      </c>
      <c r="M21" s="194">
        <f>G21*(1+L21/100)</f>
        <v>0</v>
      </c>
      <c r="N21" s="192">
        <v>0</v>
      </c>
      <c r="O21" s="192">
        <f>ROUND(E21*N21,2)</f>
        <v>0</v>
      </c>
      <c r="P21" s="192">
        <v>0</v>
      </c>
      <c r="Q21" s="192">
        <f>ROUND(E21*P21,2)</f>
        <v>0</v>
      </c>
      <c r="R21" s="194"/>
      <c r="S21" s="194" t="s">
        <v>430</v>
      </c>
      <c r="T21" s="195" t="s">
        <v>372</v>
      </c>
      <c r="U21" s="163">
        <v>0</v>
      </c>
      <c r="V21" s="163">
        <f>ROUND(E21*U21,2)</f>
        <v>0</v>
      </c>
      <c r="W21" s="163"/>
      <c r="X21" s="163" t="s">
        <v>431</v>
      </c>
      <c r="Y21" s="152"/>
      <c r="Z21" s="152"/>
      <c r="AA21" s="152"/>
      <c r="AB21" s="152"/>
      <c r="AC21" s="152"/>
      <c r="AD21" s="152"/>
      <c r="AE21" s="152"/>
      <c r="AF21" s="152"/>
      <c r="AG21" s="152" t="s">
        <v>432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ht="22.5" outlineLevel="1">
      <c r="A22" s="189">
        <v>11</v>
      </c>
      <c r="B22" s="190" t="s">
        <v>457</v>
      </c>
      <c r="C22" s="197" t="s">
        <v>458</v>
      </c>
      <c r="D22" s="191" t="s">
        <v>459</v>
      </c>
      <c r="E22" s="192">
        <v>155.16</v>
      </c>
      <c r="F22" s="193"/>
      <c r="G22" s="194">
        <f>ROUND(E22*F22,2)</f>
        <v>0</v>
      </c>
      <c r="H22" s="193"/>
      <c r="I22" s="194">
        <f>ROUND(E22*H22,2)</f>
        <v>0</v>
      </c>
      <c r="J22" s="193"/>
      <c r="K22" s="194">
        <f>ROUND(E22*J22,2)</f>
        <v>0</v>
      </c>
      <c r="L22" s="194">
        <v>21</v>
      </c>
      <c r="M22" s="194">
        <f>G22*(1+L22/100)</f>
        <v>0</v>
      </c>
      <c r="N22" s="192">
        <v>0</v>
      </c>
      <c r="O22" s="192">
        <f>ROUND(E22*N22,2)</f>
        <v>0</v>
      </c>
      <c r="P22" s="192">
        <v>0</v>
      </c>
      <c r="Q22" s="192">
        <f>ROUND(E22*P22,2)</f>
        <v>0</v>
      </c>
      <c r="R22" s="194"/>
      <c r="S22" s="194" t="s">
        <v>430</v>
      </c>
      <c r="T22" s="195" t="s">
        <v>372</v>
      </c>
      <c r="U22" s="163">
        <v>0</v>
      </c>
      <c r="V22" s="163">
        <f>ROUND(E22*U22,2)</f>
        <v>0</v>
      </c>
      <c r="W22" s="163"/>
      <c r="X22" s="163" t="s">
        <v>431</v>
      </c>
      <c r="Y22" s="152"/>
      <c r="Z22" s="152"/>
      <c r="AA22" s="152"/>
      <c r="AB22" s="152"/>
      <c r="AC22" s="152"/>
      <c r="AD22" s="152"/>
      <c r="AE22" s="152"/>
      <c r="AF22" s="152"/>
      <c r="AG22" s="152" t="s">
        <v>432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c r="A23" s="169" t="s">
        <v>366</v>
      </c>
      <c r="B23" s="170" t="s">
        <v>51</v>
      </c>
      <c r="C23" s="184" t="s">
        <v>222</v>
      </c>
      <c r="D23" s="171"/>
      <c r="E23" s="172"/>
      <c r="F23" s="173"/>
      <c r="G23" s="173">
        <f>SUMIF(AG24:AG38,"&lt;&gt;NOR",G24:G38)</f>
        <v>0</v>
      </c>
      <c r="H23" s="173"/>
      <c r="I23" s="173">
        <f>SUM(I24:I38)</f>
        <v>0</v>
      </c>
      <c r="J23" s="173"/>
      <c r="K23" s="173">
        <f>SUM(K24:K38)</f>
        <v>0</v>
      </c>
      <c r="L23" s="173"/>
      <c r="M23" s="173">
        <f>SUM(M24:M38)</f>
        <v>0</v>
      </c>
      <c r="N23" s="172"/>
      <c r="O23" s="172">
        <f>SUM(O24:O38)</f>
        <v>91.280000000000015</v>
      </c>
      <c r="P23" s="172"/>
      <c r="Q23" s="172">
        <f>SUM(Q24:Q38)</f>
        <v>0</v>
      </c>
      <c r="R23" s="173"/>
      <c r="S23" s="173"/>
      <c r="T23" s="174"/>
      <c r="U23" s="168"/>
      <c r="V23" s="168">
        <f>SUM(V24:V38)</f>
        <v>104.02000000000001</v>
      </c>
      <c r="W23" s="168"/>
      <c r="X23" s="168"/>
      <c r="AG23" t="s">
        <v>367</v>
      </c>
    </row>
    <row r="24" spans="1:60" outlineLevel="1">
      <c r="A24" s="189">
        <v>12</v>
      </c>
      <c r="B24" s="190" t="s">
        <v>460</v>
      </c>
      <c r="C24" s="197" t="s">
        <v>461</v>
      </c>
      <c r="D24" s="191" t="s">
        <v>439</v>
      </c>
      <c r="E24" s="192">
        <v>10.467000000000001</v>
      </c>
      <c r="F24" s="193"/>
      <c r="G24" s="194">
        <f>ROUND(E24*F24,2)</f>
        <v>0</v>
      </c>
      <c r="H24" s="193"/>
      <c r="I24" s="194">
        <f>ROUND(E24*H24,2)</f>
        <v>0</v>
      </c>
      <c r="J24" s="193"/>
      <c r="K24" s="194">
        <f>ROUND(E24*J24,2)</f>
        <v>0</v>
      </c>
      <c r="L24" s="194">
        <v>21</v>
      </c>
      <c r="M24" s="194">
        <f>G24*(1+L24/100)</f>
        <v>0</v>
      </c>
      <c r="N24" s="192">
        <v>1E-4</v>
      </c>
      <c r="O24" s="192">
        <f>ROUND(E24*N24,2)</f>
        <v>0</v>
      </c>
      <c r="P24" s="192">
        <v>0</v>
      </c>
      <c r="Q24" s="192">
        <f>ROUND(E24*P24,2)</f>
        <v>0</v>
      </c>
      <c r="R24" s="194"/>
      <c r="S24" s="194" t="s">
        <v>430</v>
      </c>
      <c r="T24" s="195" t="s">
        <v>372</v>
      </c>
      <c r="U24" s="163">
        <v>0</v>
      </c>
      <c r="V24" s="163">
        <f>ROUND(E24*U24,2)</f>
        <v>0</v>
      </c>
      <c r="W24" s="163"/>
      <c r="X24" s="163" t="s">
        <v>431</v>
      </c>
      <c r="Y24" s="152"/>
      <c r="Z24" s="152"/>
      <c r="AA24" s="152"/>
      <c r="AB24" s="152"/>
      <c r="AC24" s="152"/>
      <c r="AD24" s="152"/>
      <c r="AE24" s="152"/>
      <c r="AF24" s="152"/>
      <c r="AG24" s="152" t="s">
        <v>432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89">
        <v>13</v>
      </c>
      <c r="B25" s="190" t="s">
        <v>462</v>
      </c>
      <c r="C25" s="197" t="s">
        <v>463</v>
      </c>
      <c r="D25" s="191" t="s">
        <v>439</v>
      </c>
      <c r="E25" s="192">
        <v>12.398</v>
      </c>
      <c r="F25" s="193"/>
      <c r="G25" s="194">
        <f>ROUND(E25*F25,2)</f>
        <v>0</v>
      </c>
      <c r="H25" s="193"/>
      <c r="I25" s="194">
        <f>ROUND(E25*H25,2)</f>
        <v>0</v>
      </c>
      <c r="J25" s="193"/>
      <c r="K25" s="194">
        <f>ROUND(E25*J25,2)</f>
        <v>0</v>
      </c>
      <c r="L25" s="194">
        <v>21</v>
      </c>
      <c r="M25" s="194">
        <f>G25*(1+L25/100)</f>
        <v>0</v>
      </c>
      <c r="N25" s="192">
        <v>2.9999999999999997E-4</v>
      </c>
      <c r="O25" s="192">
        <f>ROUND(E25*N25,2)</f>
        <v>0</v>
      </c>
      <c r="P25" s="192">
        <v>0</v>
      </c>
      <c r="Q25" s="192">
        <f>ROUND(E25*P25,2)</f>
        <v>0</v>
      </c>
      <c r="R25" s="194"/>
      <c r="S25" s="194" t="s">
        <v>430</v>
      </c>
      <c r="T25" s="195" t="s">
        <v>372</v>
      </c>
      <c r="U25" s="163">
        <v>0</v>
      </c>
      <c r="V25" s="163">
        <f>ROUND(E25*U25,2)</f>
        <v>0</v>
      </c>
      <c r="W25" s="163"/>
      <c r="X25" s="163" t="s">
        <v>464</v>
      </c>
      <c r="Y25" s="152"/>
      <c r="Z25" s="152"/>
      <c r="AA25" s="152"/>
      <c r="AB25" s="152"/>
      <c r="AC25" s="152"/>
      <c r="AD25" s="152"/>
      <c r="AE25" s="152"/>
      <c r="AF25" s="152"/>
      <c r="AG25" s="152" t="s">
        <v>465</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ht="22.5" outlineLevel="1">
      <c r="A26" s="189">
        <v>14</v>
      </c>
      <c r="B26" s="190" t="s">
        <v>466</v>
      </c>
      <c r="C26" s="197" t="s">
        <v>467</v>
      </c>
      <c r="D26" s="191" t="s">
        <v>429</v>
      </c>
      <c r="E26" s="192">
        <v>3.14</v>
      </c>
      <c r="F26" s="193"/>
      <c r="G26" s="194">
        <f>ROUND(E26*F26,2)</f>
        <v>0</v>
      </c>
      <c r="H26" s="193"/>
      <c r="I26" s="194">
        <f>ROUND(E26*H26,2)</f>
        <v>0</v>
      </c>
      <c r="J26" s="193"/>
      <c r="K26" s="194">
        <f>ROUND(E26*J26,2)</f>
        <v>0</v>
      </c>
      <c r="L26" s="194">
        <v>21</v>
      </c>
      <c r="M26" s="194">
        <f>G26*(1+L26/100)</f>
        <v>0</v>
      </c>
      <c r="N26" s="192">
        <v>2.16</v>
      </c>
      <c r="O26" s="192">
        <f>ROUND(E26*N26,2)</f>
        <v>6.78</v>
      </c>
      <c r="P26" s="192">
        <v>0</v>
      </c>
      <c r="Q26" s="192">
        <f>ROUND(E26*P26,2)</f>
        <v>0</v>
      </c>
      <c r="R26" s="194"/>
      <c r="S26" s="194" t="s">
        <v>430</v>
      </c>
      <c r="T26" s="195" t="s">
        <v>372</v>
      </c>
      <c r="U26" s="163">
        <v>0</v>
      </c>
      <c r="V26" s="163">
        <f>ROUND(E26*U26,2)</f>
        <v>0</v>
      </c>
      <c r="W26" s="163"/>
      <c r="X26" s="163" t="s">
        <v>431</v>
      </c>
      <c r="Y26" s="152"/>
      <c r="Z26" s="152"/>
      <c r="AA26" s="152"/>
      <c r="AB26" s="152"/>
      <c r="AC26" s="152"/>
      <c r="AD26" s="152"/>
      <c r="AE26" s="152"/>
      <c r="AF26" s="152"/>
      <c r="AG26" s="152" t="s">
        <v>432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ht="22.5" outlineLevel="1">
      <c r="A27" s="175">
        <v>15</v>
      </c>
      <c r="B27" s="176" t="s">
        <v>468</v>
      </c>
      <c r="C27" s="185" t="s">
        <v>469</v>
      </c>
      <c r="D27" s="177" t="s">
        <v>429</v>
      </c>
      <c r="E27" s="178">
        <v>2</v>
      </c>
      <c r="F27" s="179"/>
      <c r="G27" s="180">
        <f>ROUND(E27*F27,2)</f>
        <v>0</v>
      </c>
      <c r="H27" s="179"/>
      <c r="I27" s="180">
        <f>ROUND(E27*H27,2)</f>
        <v>0</v>
      </c>
      <c r="J27" s="179"/>
      <c r="K27" s="180">
        <f>ROUND(E27*J27,2)</f>
        <v>0</v>
      </c>
      <c r="L27" s="180">
        <v>21</v>
      </c>
      <c r="M27" s="180">
        <f>G27*(1+L27/100)</f>
        <v>0</v>
      </c>
      <c r="N27" s="178">
        <v>2.5249999999999999</v>
      </c>
      <c r="O27" s="178">
        <f>ROUND(E27*N27,2)</f>
        <v>5.05</v>
      </c>
      <c r="P27" s="178">
        <v>0</v>
      </c>
      <c r="Q27" s="178">
        <f>ROUND(E27*P27,2)</f>
        <v>0</v>
      </c>
      <c r="R27" s="180" t="s">
        <v>470</v>
      </c>
      <c r="S27" s="180" t="s">
        <v>371</v>
      </c>
      <c r="T27" s="181" t="s">
        <v>371</v>
      </c>
      <c r="U27" s="163">
        <v>0.47699999999999998</v>
      </c>
      <c r="V27" s="163">
        <f>ROUND(E27*U27,2)</f>
        <v>0.95</v>
      </c>
      <c r="W27" s="163"/>
      <c r="X27" s="163" t="s">
        <v>431</v>
      </c>
      <c r="Y27" s="152"/>
      <c r="Z27" s="152"/>
      <c r="AA27" s="152"/>
      <c r="AB27" s="152"/>
      <c r="AC27" s="152"/>
      <c r="AD27" s="152"/>
      <c r="AE27" s="152"/>
      <c r="AF27" s="152"/>
      <c r="AG27" s="152" t="s">
        <v>432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59"/>
      <c r="B28" s="160"/>
      <c r="C28" s="273" t="s">
        <v>471</v>
      </c>
      <c r="D28" s="274"/>
      <c r="E28" s="274"/>
      <c r="F28" s="274"/>
      <c r="G28" s="274"/>
      <c r="H28" s="163"/>
      <c r="I28" s="163"/>
      <c r="J28" s="163"/>
      <c r="K28" s="163"/>
      <c r="L28" s="163"/>
      <c r="M28" s="163"/>
      <c r="N28" s="162"/>
      <c r="O28" s="162"/>
      <c r="P28" s="162"/>
      <c r="Q28" s="162"/>
      <c r="R28" s="163"/>
      <c r="S28" s="163"/>
      <c r="T28" s="163"/>
      <c r="U28" s="163"/>
      <c r="V28" s="163"/>
      <c r="W28" s="163"/>
      <c r="X28" s="163"/>
      <c r="Y28" s="152"/>
      <c r="Z28" s="152"/>
      <c r="AA28" s="152"/>
      <c r="AB28" s="152"/>
      <c r="AC28" s="152"/>
      <c r="AD28" s="152"/>
      <c r="AE28" s="152"/>
      <c r="AF28" s="152"/>
      <c r="AG28" s="152" t="s">
        <v>444</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89">
        <v>16</v>
      </c>
      <c r="B29" s="190" t="s">
        <v>472</v>
      </c>
      <c r="C29" s="197" t="s">
        <v>473</v>
      </c>
      <c r="D29" s="191" t="s">
        <v>429</v>
      </c>
      <c r="E29" s="192">
        <v>5.64</v>
      </c>
      <c r="F29" s="193"/>
      <c r="G29" s="194">
        <f>ROUND(E29*F29,2)</f>
        <v>0</v>
      </c>
      <c r="H29" s="193"/>
      <c r="I29" s="194">
        <f>ROUND(E29*H29,2)</f>
        <v>0</v>
      </c>
      <c r="J29" s="193"/>
      <c r="K29" s="194">
        <f>ROUND(E29*J29,2)</f>
        <v>0</v>
      </c>
      <c r="L29" s="194">
        <v>21</v>
      </c>
      <c r="M29" s="194">
        <f>G29*(1+L29/100)</f>
        <v>0</v>
      </c>
      <c r="N29" s="192">
        <v>2.5236100000000001</v>
      </c>
      <c r="O29" s="192">
        <f>ROUND(E29*N29,2)</f>
        <v>14.23</v>
      </c>
      <c r="P29" s="192">
        <v>0</v>
      </c>
      <c r="Q29" s="192">
        <f>ROUND(E29*P29,2)</f>
        <v>0</v>
      </c>
      <c r="R29" s="194"/>
      <c r="S29" s="194" t="s">
        <v>430</v>
      </c>
      <c r="T29" s="195" t="s">
        <v>372</v>
      </c>
      <c r="U29" s="163">
        <v>0</v>
      </c>
      <c r="V29" s="163">
        <f>ROUND(E29*U29,2)</f>
        <v>0</v>
      </c>
      <c r="W29" s="163"/>
      <c r="X29" s="163" t="s">
        <v>431</v>
      </c>
      <c r="Y29" s="152"/>
      <c r="Z29" s="152"/>
      <c r="AA29" s="152"/>
      <c r="AB29" s="152"/>
      <c r="AC29" s="152"/>
      <c r="AD29" s="152"/>
      <c r="AE29" s="152"/>
      <c r="AF29" s="152"/>
      <c r="AG29" s="152" t="s">
        <v>432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ht="22.5" outlineLevel="1">
      <c r="A30" s="175">
        <v>17</v>
      </c>
      <c r="B30" s="176" t="s">
        <v>474</v>
      </c>
      <c r="C30" s="185" t="s">
        <v>475</v>
      </c>
      <c r="D30" s="177" t="s">
        <v>459</v>
      </c>
      <c r="E30" s="178">
        <v>0.91200000000000003</v>
      </c>
      <c r="F30" s="179"/>
      <c r="G30" s="180">
        <f>ROUND(E30*F30,2)</f>
        <v>0</v>
      </c>
      <c r="H30" s="179"/>
      <c r="I30" s="180">
        <f>ROUND(E30*H30,2)</f>
        <v>0</v>
      </c>
      <c r="J30" s="179"/>
      <c r="K30" s="180">
        <f>ROUND(E30*J30,2)</f>
        <v>0</v>
      </c>
      <c r="L30" s="180">
        <v>21</v>
      </c>
      <c r="M30" s="180">
        <f>G30*(1+L30/100)</f>
        <v>0</v>
      </c>
      <c r="N30" s="178">
        <v>1.0217400000000001</v>
      </c>
      <c r="O30" s="178">
        <f>ROUND(E30*N30,2)</f>
        <v>0.93</v>
      </c>
      <c r="P30" s="178">
        <v>0</v>
      </c>
      <c r="Q30" s="178">
        <f>ROUND(E30*P30,2)</f>
        <v>0</v>
      </c>
      <c r="R30" s="180" t="s">
        <v>470</v>
      </c>
      <c r="S30" s="180" t="s">
        <v>371</v>
      </c>
      <c r="T30" s="181" t="s">
        <v>371</v>
      </c>
      <c r="U30" s="163">
        <v>23.530999999999999</v>
      </c>
      <c r="V30" s="163">
        <f>ROUND(E30*U30,2)</f>
        <v>21.46</v>
      </c>
      <c r="W30" s="163"/>
      <c r="X30" s="163" t="s">
        <v>431</v>
      </c>
      <c r="Y30" s="152"/>
      <c r="Z30" s="152"/>
      <c r="AA30" s="152"/>
      <c r="AB30" s="152"/>
      <c r="AC30" s="152"/>
      <c r="AD30" s="152"/>
      <c r="AE30" s="152"/>
      <c r="AF30" s="152"/>
      <c r="AG30" s="152" t="s">
        <v>432</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59"/>
      <c r="B31" s="160"/>
      <c r="C31" s="273" t="s">
        <v>476</v>
      </c>
      <c r="D31" s="274"/>
      <c r="E31" s="274"/>
      <c r="F31" s="274"/>
      <c r="G31" s="274"/>
      <c r="H31" s="163"/>
      <c r="I31" s="163"/>
      <c r="J31" s="163"/>
      <c r="K31" s="163"/>
      <c r="L31" s="163"/>
      <c r="M31" s="163"/>
      <c r="N31" s="162"/>
      <c r="O31" s="162"/>
      <c r="P31" s="162"/>
      <c r="Q31" s="162"/>
      <c r="R31" s="163"/>
      <c r="S31" s="163"/>
      <c r="T31" s="163"/>
      <c r="U31" s="163"/>
      <c r="V31" s="163"/>
      <c r="W31" s="163"/>
      <c r="X31" s="163"/>
      <c r="Y31" s="152"/>
      <c r="Z31" s="152"/>
      <c r="AA31" s="152"/>
      <c r="AB31" s="152"/>
      <c r="AC31" s="152"/>
      <c r="AD31" s="152"/>
      <c r="AE31" s="152"/>
      <c r="AF31" s="152"/>
      <c r="AG31" s="152" t="s">
        <v>444</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75">
        <v>18</v>
      </c>
      <c r="B32" s="176" t="s">
        <v>477</v>
      </c>
      <c r="C32" s="185" t="s">
        <v>478</v>
      </c>
      <c r="D32" s="177" t="s">
        <v>429</v>
      </c>
      <c r="E32" s="178">
        <v>6.06</v>
      </c>
      <c r="F32" s="179"/>
      <c r="G32" s="180">
        <f>ROUND(E32*F32,2)</f>
        <v>0</v>
      </c>
      <c r="H32" s="179"/>
      <c r="I32" s="180">
        <f>ROUND(E32*H32,2)</f>
        <v>0</v>
      </c>
      <c r="J32" s="179"/>
      <c r="K32" s="180">
        <f>ROUND(E32*J32,2)</f>
        <v>0</v>
      </c>
      <c r="L32" s="180">
        <v>21</v>
      </c>
      <c r="M32" s="180">
        <f>G32*(1+L32/100)</f>
        <v>0</v>
      </c>
      <c r="N32" s="178">
        <v>2.0402</v>
      </c>
      <c r="O32" s="178">
        <f>ROUND(E32*N32,2)</f>
        <v>12.36</v>
      </c>
      <c r="P32" s="178">
        <v>0</v>
      </c>
      <c r="Q32" s="178">
        <f>ROUND(E32*P32,2)</f>
        <v>0</v>
      </c>
      <c r="R32" s="180" t="s">
        <v>479</v>
      </c>
      <c r="S32" s="180" t="s">
        <v>371</v>
      </c>
      <c r="T32" s="181" t="s">
        <v>371</v>
      </c>
      <c r="U32" s="163">
        <v>4.37</v>
      </c>
      <c r="V32" s="163">
        <f>ROUND(E32*U32,2)</f>
        <v>26.48</v>
      </c>
      <c r="W32" s="163"/>
      <c r="X32" s="163" t="s">
        <v>431</v>
      </c>
      <c r="Y32" s="152"/>
      <c r="Z32" s="152"/>
      <c r="AA32" s="152"/>
      <c r="AB32" s="152"/>
      <c r="AC32" s="152"/>
      <c r="AD32" s="152"/>
      <c r="AE32" s="152"/>
      <c r="AF32" s="152"/>
      <c r="AG32" s="152" t="s">
        <v>432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59"/>
      <c r="B33" s="160"/>
      <c r="C33" s="273" t="s">
        <v>480</v>
      </c>
      <c r="D33" s="274"/>
      <c r="E33" s="274"/>
      <c r="F33" s="274"/>
      <c r="G33" s="274"/>
      <c r="H33" s="163"/>
      <c r="I33" s="163"/>
      <c r="J33" s="163"/>
      <c r="K33" s="163"/>
      <c r="L33" s="163"/>
      <c r="M33" s="163"/>
      <c r="N33" s="162"/>
      <c r="O33" s="162"/>
      <c r="P33" s="162"/>
      <c r="Q33" s="162"/>
      <c r="R33" s="163"/>
      <c r="S33" s="163"/>
      <c r="T33" s="163"/>
      <c r="U33" s="163"/>
      <c r="V33" s="163"/>
      <c r="W33" s="163"/>
      <c r="X33" s="163"/>
      <c r="Y33" s="152"/>
      <c r="Z33" s="152"/>
      <c r="AA33" s="152"/>
      <c r="AB33" s="152"/>
      <c r="AC33" s="152"/>
      <c r="AD33" s="152"/>
      <c r="AE33" s="152"/>
      <c r="AF33" s="152"/>
      <c r="AG33" s="152" t="s">
        <v>444</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89">
        <v>19</v>
      </c>
      <c r="B34" s="190" t="s">
        <v>481</v>
      </c>
      <c r="C34" s="197" t="s">
        <v>482</v>
      </c>
      <c r="D34" s="191" t="s">
        <v>429</v>
      </c>
      <c r="E34" s="192">
        <v>19.646000000000001</v>
      </c>
      <c r="F34" s="193"/>
      <c r="G34" s="194">
        <f>ROUND(E34*F34,2)</f>
        <v>0</v>
      </c>
      <c r="H34" s="193"/>
      <c r="I34" s="194">
        <f>ROUND(E34*H34,2)</f>
        <v>0</v>
      </c>
      <c r="J34" s="193"/>
      <c r="K34" s="194">
        <f>ROUND(E34*J34,2)</f>
        <v>0</v>
      </c>
      <c r="L34" s="194">
        <v>21</v>
      </c>
      <c r="M34" s="194">
        <f>G34*(1+L34/100)</f>
        <v>0</v>
      </c>
      <c r="N34" s="192">
        <v>2.5234999999999999</v>
      </c>
      <c r="O34" s="192">
        <f>ROUND(E34*N34,2)</f>
        <v>49.58</v>
      </c>
      <c r="P34" s="192">
        <v>0</v>
      </c>
      <c r="Q34" s="192">
        <f>ROUND(E34*P34,2)</f>
        <v>0</v>
      </c>
      <c r="R34" s="194"/>
      <c r="S34" s="194" t="s">
        <v>430</v>
      </c>
      <c r="T34" s="195" t="s">
        <v>372</v>
      </c>
      <c r="U34" s="163">
        <v>0</v>
      </c>
      <c r="V34" s="163">
        <f>ROUND(E34*U34,2)</f>
        <v>0</v>
      </c>
      <c r="W34" s="163"/>
      <c r="X34" s="163" t="s">
        <v>431</v>
      </c>
      <c r="Y34" s="152"/>
      <c r="Z34" s="152"/>
      <c r="AA34" s="152"/>
      <c r="AB34" s="152"/>
      <c r="AC34" s="152"/>
      <c r="AD34" s="152"/>
      <c r="AE34" s="152"/>
      <c r="AF34" s="152"/>
      <c r="AG34" s="152" t="s">
        <v>432</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89">
        <v>20</v>
      </c>
      <c r="B35" s="190" t="s">
        <v>483</v>
      </c>
      <c r="C35" s="197" t="s">
        <v>484</v>
      </c>
      <c r="D35" s="191" t="s">
        <v>439</v>
      </c>
      <c r="E35" s="192">
        <v>157.18</v>
      </c>
      <c r="F35" s="193"/>
      <c r="G35" s="194">
        <f>ROUND(E35*F35,2)</f>
        <v>0</v>
      </c>
      <c r="H35" s="193"/>
      <c r="I35" s="194">
        <f>ROUND(E35*H35,2)</f>
        <v>0</v>
      </c>
      <c r="J35" s="193"/>
      <c r="K35" s="194">
        <f>ROUND(E35*J35,2)</f>
        <v>0</v>
      </c>
      <c r="L35" s="194">
        <v>21</v>
      </c>
      <c r="M35" s="194">
        <f>G35*(1+L35/100)</f>
        <v>0</v>
      </c>
      <c r="N35" s="192">
        <v>2.7499999999999998E-3</v>
      </c>
      <c r="O35" s="192">
        <f>ROUND(E35*N35,2)</f>
        <v>0.43</v>
      </c>
      <c r="P35" s="192">
        <v>0</v>
      </c>
      <c r="Q35" s="192">
        <f>ROUND(E35*P35,2)</f>
        <v>0</v>
      </c>
      <c r="R35" s="194"/>
      <c r="S35" s="194" t="s">
        <v>430</v>
      </c>
      <c r="T35" s="195" t="s">
        <v>372</v>
      </c>
      <c r="U35" s="163">
        <v>0</v>
      </c>
      <c r="V35" s="163">
        <f>ROUND(E35*U35,2)</f>
        <v>0</v>
      </c>
      <c r="W35" s="163"/>
      <c r="X35" s="163" t="s">
        <v>431</v>
      </c>
      <c r="Y35" s="152"/>
      <c r="Z35" s="152"/>
      <c r="AA35" s="152"/>
      <c r="AB35" s="152"/>
      <c r="AC35" s="152"/>
      <c r="AD35" s="152"/>
      <c r="AE35" s="152"/>
      <c r="AF35" s="152"/>
      <c r="AG35" s="152" t="s">
        <v>432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c r="A36" s="189">
        <v>21</v>
      </c>
      <c r="B36" s="190" t="s">
        <v>485</v>
      </c>
      <c r="C36" s="197" t="s">
        <v>486</v>
      </c>
      <c r="D36" s="191" t="s">
        <v>439</v>
      </c>
      <c r="E36" s="192">
        <v>157.18</v>
      </c>
      <c r="F36" s="193"/>
      <c r="G36" s="194">
        <f>ROUND(E36*F36,2)</f>
        <v>0</v>
      </c>
      <c r="H36" s="193"/>
      <c r="I36" s="194">
        <f>ROUND(E36*H36,2)</f>
        <v>0</v>
      </c>
      <c r="J36" s="193"/>
      <c r="K36" s="194">
        <f>ROUND(E36*J36,2)</f>
        <v>0</v>
      </c>
      <c r="L36" s="194">
        <v>21</v>
      </c>
      <c r="M36" s="194">
        <f>G36*(1+L36/100)</f>
        <v>0</v>
      </c>
      <c r="N36" s="192">
        <v>0</v>
      </c>
      <c r="O36" s="192">
        <f>ROUND(E36*N36,2)</f>
        <v>0</v>
      </c>
      <c r="P36" s="192">
        <v>0</v>
      </c>
      <c r="Q36" s="192">
        <f>ROUND(E36*P36,2)</f>
        <v>0</v>
      </c>
      <c r="R36" s="194"/>
      <c r="S36" s="194" t="s">
        <v>430</v>
      </c>
      <c r="T36" s="195" t="s">
        <v>372</v>
      </c>
      <c r="U36" s="163">
        <v>0</v>
      </c>
      <c r="V36" s="163">
        <f>ROUND(E36*U36,2)</f>
        <v>0</v>
      </c>
      <c r="W36" s="163"/>
      <c r="X36" s="163" t="s">
        <v>431</v>
      </c>
      <c r="Y36" s="152"/>
      <c r="Z36" s="152"/>
      <c r="AA36" s="152"/>
      <c r="AB36" s="152"/>
      <c r="AC36" s="152"/>
      <c r="AD36" s="152"/>
      <c r="AE36" s="152"/>
      <c r="AF36" s="152"/>
      <c r="AG36" s="152" t="s">
        <v>432</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c r="A37" s="175">
        <v>22</v>
      </c>
      <c r="B37" s="176" t="s">
        <v>487</v>
      </c>
      <c r="C37" s="185" t="s">
        <v>488</v>
      </c>
      <c r="D37" s="177" t="s">
        <v>459</v>
      </c>
      <c r="E37" s="178">
        <v>1.8819999999999999</v>
      </c>
      <c r="F37" s="179"/>
      <c r="G37" s="180">
        <f>ROUND(E37*F37,2)</f>
        <v>0</v>
      </c>
      <c r="H37" s="179"/>
      <c r="I37" s="180">
        <f>ROUND(E37*H37,2)</f>
        <v>0</v>
      </c>
      <c r="J37" s="179"/>
      <c r="K37" s="180">
        <f>ROUND(E37*J37,2)</f>
        <v>0</v>
      </c>
      <c r="L37" s="180">
        <v>21</v>
      </c>
      <c r="M37" s="180">
        <f>G37*(1+L37/100)</f>
        <v>0</v>
      </c>
      <c r="N37" s="178">
        <v>1.0210999999999999</v>
      </c>
      <c r="O37" s="178">
        <f>ROUND(E37*N37,2)</f>
        <v>1.92</v>
      </c>
      <c r="P37" s="178">
        <v>0</v>
      </c>
      <c r="Q37" s="178">
        <f>ROUND(E37*P37,2)</f>
        <v>0</v>
      </c>
      <c r="R37" s="180" t="s">
        <v>470</v>
      </c>
      <c r="S37" s="180" t="s">
        <v>371</v>
      </c>
      <c r="T37" s="181" t="s">
        <v>371</v>
      </c>
      <c r="U37" s="163">
        <v>29.292000000000002</v>
      </c>
      <c r="V37" s="163">
        <f>ROUND(E37*U37,2)</f>
        <v>55.13</v>
      </c>
      <c r="W37" s="163"/>
      <c r="X37" s="163" t="s">
        <v>431</v>
      </c>
      <c r="Y37" s="152"/>
      <c r="Z37" s="152"/>
      <c r="AA37" s="152"/>
      <c r="AB37" s="152"/>
      <c r="AC37" s="152"/>
      <c r="AD37" s="152"/>
      <c r="AE37" s="152"/>
      <c r="AF37" s="152"/>
      <c r="AG37" s="152" t="s">
        <v>432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c r="A38" s="159"/>
      <c r="B38" s="160"/>
      <c r="C38" s="273" t="s">
        <v>476</v>
      </c>
      <c r="D38" s="274"/>
      <c r="E38" s="274"/>
      <c r="F38" s="274"/>
      <c r="G38" s="274"/>
      <c r="H38" s="163"/>
      <c r="I38" s="163"/>
      <c r="J38" s="163"/>
      <c r="K38" s="163"/>
      <c r="L38" s="163"/>
      <c r="M38" s="163"/>
      <c r="N38" s="162"/>
      <c r="O38" s="162"/>
      <c r="P38" s="162"/>
      <c r="Q38" s="162"/>
      <c r="R38" s="163"/>
      <c r="S38" s="163"/>
      <c r="T38" s="163"/>
      <c r="U38" s="163"/>
      <c r="V38" s="163"/>
      <c r="W38" s="163"/>
      <c r="X38" s="163"/>
      <c r="Y38" s="152"/>
      <c r="Z38" s="152"/>
      <c r="AA38" s="152"/>
      <c r="AB38" s="152"/>
      <c r="AC38" s="152"/>
      <c r="AD38" s="152"/>
      <c r="AE38" s="152"/>
      <c r="AF38" s="152"/>
      <c r="AG38" s="152" t="s">
        <v>444</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c r="A39" s="169" t="s">
        <v>366</v>
      </c>
      <c r="B39" s="170" t="s">
        <v>53</v>
      </c>
      <c r="C39" s="184" t="s">
        <v>225</v>
      </c>
      <c r="D39" s="171"/>
      <c r="E39" s="172"/>
      <c r="F39" s="173"/>
      <c r="G39" s="173">
        <f>SUMIF(AG40:AG75,"&lt;&gt;NOR",G40:G75)</f>
        <v>0</v>
      </c>
      <c r="H39" s="173"/>
      <c r="I39" s="173">
        <f>SUM(I40:I75)</f>
        <v>0</v>
      </c>
      <c r="J39" s="173"/>
      <c r="K39" s="173">
        <f>SUM(K40:K75)</f>
        <v>0</v>
      </c>
      <c r="L39" s="173"/>
      <c r="M39" s="173">
        <f>SUM(M40:M75)</f>
        <v>0</v>
      </c>
      <c r="N39" s="172"/>
      <c r="O39" s="172">
        <f>SUM(O40:O75)</f>
        <v>227</v>
      </c>
      <c r="P39" s="172"/>
      <c r="Q39" s="172">
        <f>SUM(Q40:Q75)</f>
        <v>0</v>
      </c>
      <c r="R39" s="173"/>
      <c r="S39" s="173"/>
      <c r="T39" s="174"/>
      <c r="U39" s="168"/>
      <c r="V39" s="168">
        <f>SUM(V40:V75)</f>
        <v>328.79999999999995</v>
      </c>
      <c r="W39" s="168"/>
      <c r="X39" s="168"/>
      <c r="AG39" t="s">
        <v>367</v>
      </c>
    </row>
    <row r="40" spans="1:60" ht="22.5" outlineLevel="1">
      <c r="A40" s="175">
        <v>23</v>
      </c>
      <c r="B40" s="176" t="s">
        <v>489</v>
      </c>
      <c r="C40" s="185" t="s">
        <v>490</v>
      </c>
      <c r="D40" s="177" t="s">
        <v>429</v>
      </c>
      <c r="E40" s="178">
        <v>1.0049999999999999</v>
      </c>
      <c r="F40" s="179"/>
      <c r="G40" s="180">
        <f>ROUND(E40*F40,2)</f>
        <v>0</v>
      </c>
      <c r="H40" s="179"/>
      <c r="I40" s="180">
        <f>ROUND(E40*H40,2)</f>
        <v>0</v>
      </c>
      <c r="J40" s="179"/>
      <c r="K40" s="180">
        <f>ROUND(E40*J40,2)</f>
        <v>0</v>
      </c>
      <c r="L40" s="180">
        <v>21</v>
      </c>
      <c r="M40" s="180">
        <f>G40*(1+L40/100)</f>
        <v>0</v>
      </c>
      <c r="N40" s="178">
        <v>1.84144</v>
      </c>
      <c r="O40" s="178">
        <f>ROUND(E40*N40,2)</f>
        <v>1.85</v>
      </c>
      <c r="P40" s="178">
        <v>0</v>
      </c>
      <c r="Q40" s="178">
        <f>ROUND(E40*P40,2)</f>
        <v>0</v>
      </c>
      <c r="R40" s="180" t="s">
        <v>479</v>
      </c>
      <c r="S40" s="180" t="s">
        <v>371</v>
      </c>
      <c r="T40" s="181" t="s">
        <v>371</v>
      </c>
      <c r="U40" s="163">
        <v>4.7939999999999996</v>
      </c>
      <c r="V40" s="163">
        <f>ROUND(E40*U40,2)</f>
        <v>4.82</v>
      </c>
      <c r="W40" s="163"/>
      <c r="X40" s="163" t="s">
        <v>431</v>
      </c>
      <c r="Y40" s="152"/>
      <c r="Z40" s="152"/>
      <c r="AA40" s="152"/>
      <c r="AB40" s="152"/>
      <c r="AC40" s="152"/>
      <c r="AD40" s="152"/>
      <c r="AE40" s="152"/>
      <c r="AF40" s="152"/>
      <c r="AG40" s="152" t="s">
        <v>432</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c r="A41" s="159"/>
      <c r="B41" s="160"/>
      <c r="C41" s="273" t="s">
        <v>491</v>
      </c>
      <c r="D41" s="274"/>
      <c r="E41" s="274"/>
      <c r="F41" s="274"/>
      <c r="G41" s="274"/>
      <c r="H41" s="163"/>
      <c r="I41" s="163"/>
      <c r="J41" s="163"/>
      <c r="K41" s="163"/>
      <c r="L41" s="163"/>
      <c r="M41" s="163"/>
      <c r="N41" s="162"/>
      <c r="O41" s="162"/>
      <c r="P41" s="162"/>
      <c r="Q41" s="162"/>
      <c r="R41" s="163"/>
      <c r="S41" s="163"/>
      <c r="T41" s="163"/>
      <c r="U41" s="163"/>
      <c r="V41" s="163"/>
      <c r="W41" s="163"/>
      <c r="X41" s="163"/>
      <c r="Y41" s="152"/>
      <c r="Z41" s="152"/>
      <c r="AA41" s="152"/>
      <c r="AB41" s="152"/>
      <c r="AC41" s="152"/>
      <c r="AD41" s="152"/>
      <c r="AE41" s="152"/>
      <c r="AF41" s="152"/>
      <c r="AG41" s="152" t="s">
        <v>444</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ht="22.5" outlineLevel="1">
      <c r="A42" s="175">
        <v>24</v>
      </c>
      <c r="B42" s="176" t="s">
        <v>492</v>
      </c>
      <c r="C42" s="185" t="s">
        <v>493</v>
      </c>
      <c r="D42" s="177" t="s">
        <v>429</v>
      </c>
      <c r="E42" s="178">
        <v>17.77</v>
      </c>
      <c r="F42" s="179"/>
      <c r="G42" s="180">
        <f>ROUND(E42*F42,2)</f>
        <v>0</v>
      </c>
      <c r="H42" s="179"/>
      <c r="I42" s="180">
        <f>ROUND(E42*H42,2)</f>
        <v>0</v>
      </c>
      <c r="J42" s="179"/>
      <c r="K42" s="180">
        <f>ROUND(E42*J42,2)</f>
        <v>0</v>
      </c>
      <c r="L42" s="180">
        <v>21</v>
      </c>
      <c r="M42" s="180">
        <f>G42*(1+L42/100)</f>
        <v>0</v>
      </c>
      <c r="N42" s="178">
        <v>1.84144</v>
      </c>
      <c r="O42" s="178">
        <f>ROUND(E42*N42,2)</f>
        <v>32.72</v>
      </c>
      <c r="P42" s="178">
        <v>0</v>
      </c>
      <c r="Q42" s="178">
        <f>ROUND(E42*P42,2)</f>
        <v>0</v>
      </c>
      <c r="R42" s="180" t="s">
        <v>479</v>
      </c>
      <c r="S42" s="180" t="s">
        <v>371</v>
      </c>
      <c r="T42" s="181" t="s">
        <v>371</v>
      </c>
      <c r="U42" s="163">
        <v>3.8420000000000001</v>
      </c>
      <c r="V42" s="163">
        <f>ROUND(E42*U42,2)</f>
        <v>68.27</v>
      </c>
      <c r="W42" s="163"/>
      <c r="X42" s="163" t="s">
        <v>431</v>
      </c>
      <c r="Y42" s="152"/>
      <c r="Z42" s="152"/>
      <c r="AA42" s="152"/>
      <c r="AB42" s="152"/>
      <c r="AC42" s="152"/>
      <c r="AD42" s="152"/>
      <c r="AE42" s="152"/>
      <c r="AF42" s="152"/>
      <c r="AG42" s="152" t="s">
        <v>432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c r="A43" s="159"/>
      <c r="B43" s="160"/>
      <c r="C43" s="273" t="s">
        <v>491</v>
      </c>
      <c r="D43" s="274"/>
      <c r="E43" s="274"/>
      <c r="F43" s="274"/>
      <c r="G43" s="274"/>
      <c r="H43" s="163"/>
      <c r="I43" s="163"/>
      <c r="J43" s="163"/>
      <c r="K43" s="163"/>
      <c r="L43" s="163"/>
      <c r="M43" s="163"/>
      <c r="N43" s="162"/>
      <c r="O43" s="162"/>
      <c r="P43" s="162"/>
      <c r="Q43" s="162"/>
      <c r="R43" s="163"/>
      <c r="S43" s="163"/>
      <c r="T43" s="163"/>
      <c r="U43" s="163"/>
      <c r="V43" s="163"/>
      <c r="W43" s="163"/>
      <c r="X43" s="163"/>
      <c r="Y43" s="152"/>
      <c r="Z43" s="152"/>
      <c r="AA43" s="152"/>
      <c r="AB43" s="152"/>
      <c r="AC43" s="152"/>
      <c r="AD43" s="152"/>
      <c r="AE43" s="152"/>
      <c r="AF43" s="152"/>
      <c r="AG43" s="152" t="s">
        <v>444</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ht="22.5" outlineLevel="1">
      <c r="A44" s="189">
        <v>25</v>
      </c>
      <c r="B44" s="190" t="s">
        <v>494</v>
      </c>
      <c r="C44" s="197" t="s">
        <v>495</v>
      </c>
      <c r="D44" s="191" t="s">
        <v>439</v>
      </c>
      <c r="E44" s="192">
        <v>193.75</v>
      </c>
      <c r="F44" s="193"/>
      <c r="G44" s="194">
        <f>ROUND(E44*F44,2)</f>
        <v>0</v>
      </c>
      <c r="H44" s="193"/>
      <c r="I44" s="194">
        <f>ROUND(E44*H44,2)</f>
        <v>0</v>
      </c>
      <c r="J44" s="193"/>
      <c r="K44" s="194">
        <f>ROUND(E44*J44,2)</f>
        <v>0</v>
      </c>
      <c r="L44" s="194">
        <v>21</v>
      </c>
      <c r="M44" s="194">
        <f>G44*(1+L44/100)</f>
        <v>0</v>
      </c>
      <c r="N44" s="192">
        <v>0.54605000000000004</v>
      </c>
      <c r="O44" s="192">
        <f>ROUND(E44*N44,2)</f>
        <v>105.8</v>
      </c>
      <c r="P44" s="192">
        <v>0</v>
      </c>
      <c r="Q44" s="192">
        <f>ROUND(E44*P44,2)</f>
        <v>0</v>
      </c>
      <c r="R44" s="194"/>
      <c r="S44" s="194" t="s">
        <v>430</v>
      </c>
      <c r="T44" s="195" t="s">
        <v>372</v>
      </c>
      <c r="U44" s="163">
        <v>0</v>
      </c>
      <c r="V44" s="163">
        <f>ROUND(E44*U44,2)</f>
        <v>0</v>
      </c>
      <c r="W44" s="163"/>
      <c r="X44" s="163" t="s">
        <v>431</v>
      </c>
      <c r="Y44" s="152"/>
      <c r="Z44" s="152"/>
      <c r="AA44" s="152"/>
      <c r="AB44" s="152"/>
      <c r="AC44" s="152"/>
      <c r="AD44" s="152"/>
      <c r="AE44" s="152"/>
      <c r="AF44" s="152"/>
      <c r="AG44" s="152" t="s">
        <v>432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ht="33.75" outlineLevel="1">
      <c r="A45" s="189">
        <v>26</v>
      </c>
      <c r="B45" s="190" t="s">
        <v>496</v>
      </c>
      <c r="C45" s="197" t="s">
        <v>497</v>
      </c>
      <c r="D45" s="191" t="s">
        <v>429</v>
      </c>
      <c r="E45" s="192">
        <v>20.14</v>
      </c>
      <c r="F45" s="193"/>
      <c r="G45" s="194">
        <f>ROUND(E45*F45,2)</f>
        <v>0</v>
      </c>
      <c r="H45" s="193"/>
      <c r="I45" s="194">
        <f>ROUND(E45*H45,2)</f>
        <v>0</v>
      </c>
      <c r="J45" s="193"/>
      <c r="K45" s="194">
        <f>ROUND(E45*J45,2)</f>
        <v>0</v>
      </c>
      <c r="L45" s="194">
        <v>21</v>
      </c>
      <c r="M45" s="194">
        <f>G45*(1+L45/100)</f>
        <v>0</v>
      </c>
      <c r="N45" s="192">
        <v>1.6117699999999999</v>
      </c>
      <c r="O45" s="192">
        <f>ROUND(E45*N45,2)</f>
        <v>32.46</v>
      </c>
      <c r="P45" s="192">
        <v>0</v>
      </c>
      <c r="Q45" s="192">
        <f>ROUND(E45*P45,2)</f>
        <v>0</v>
      </c>
      <c r="R45" s="194" t="s">
        <v>470</v>
      </c>
      <c r="S45" s="194" t="s">
        <v>371</v>
      </c>
      <c r="T45" s="195" t="s">
        <v>371</v>
      </c>
      <c r="U45" s="163">
        <v>3.94137</v>
      </c>
      <c r="V45" s="163">
        <f>ROUND(E45*U45,2)</f>
        <v>79.38</v>
      </c>
      <c r="W45" s="163"/>
      <c r="X45" s="163" t="s">
        <v>431</v>
      </c>
      <c r="Y45" s="152"/>
      <c r="Z45" s="152"/>
      <c r="AA45" s="152"/>
      <c r="AB45" s="152"/>
      <c r="AC45" s="152"/>
      <c r="AD45" s="152"/>
      <c r="AE45" s="152"/>
      <c r="AF45" s="152"/>
      <c r="AG45" s="152" t="s">
        <v>432</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ht="22.5" outlineLevel="1">
      <c r="A46" s="189">
        <v>27</v>
      </c>
      <c r="B46" s="190" t="s">
        <v>498</v>
      </c>
      <c r="C46" s="197" t="s">
        <v>499</v>
      </c>
      <c r="D46" s="191" t="s">
        <v>439</v>
      </c>
      <c r="E46" s="192">
        <v>9.31</v>
      </c>
      <c r="F46" s="193"/>
      <c r="G46" s="194">
        <f>ROUND(E46*F46,2)</f>
        <v>0</v>
      </c>
      <c r="H46" s="193"/>
      <c r="I46" s="194">
        <f>ROUND(E46*H46,2)</f>
        <v>0</v>
      </c>
      <c r="J46" s="193"/>
      <c r="K46" s="194">
        <f>ROUND(E46*J46,2)</f>
        <v>0</v>
      </c>
      <c r="L46" s="194">
        <v>21</v>
      </c>
      <c r="M46" s="194">
        <f>G46*(1+L46/100)</f>
        <v>0</v>
      </c>
      <c r="N46" s="192">
        <v>0.15273999999999999</v>
      </c>
      <c r="O46" s="192">
        <f>ROUND(E46*N46,2)</f>
        <v>1.42</v>
      </c>
      <c r="P46" s="192">
        <v>0</v>
      </c>
      <c r="Q46" s="192">
        <f>ROUND(E46*P46,2)</f>
        <v>0</v>
      </c>
      <c r="R46" s="194"/>
      <c r="S46" s="194" t="s">
        <v>430</v>
      </c>
      <c r="T46" s="195" t="s">
        <v>372</v>
      </c>
      <c r="U46" s="163">
        <v>0</v>
      </c>
      <c r="V46" s="163">
        <f>ROUND(E46*U46,2)</f>
        <v>0</v>
      </c>
      <c r="W46" s="163"/>
      <c r="X46" s="163" t="s">
        <v>431</v>
      </c>
      <c r="Y46" s="152"/>
      <c r="Z46" s="152"/>
      <c r="AA46" s="152"/>
      <c r="AB46" s="152"/>
      <c r="AC46" s="152"/>
      <c r="AD46" s="152"/>
      <c r="AE46" s="152"/>
      <c r="AF46" s="152"/>
      <c r="AG46" s="152" t="s">
        <v>432</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c r="A47" s="189">
        <v>28</v>
      </c>
      <c r="B47" s="190" t="s">
        <v>500</v>
      </c>
      <c r="C47" s="197" t="s">
        <v>501</v>
      </c>
      <c r="D47" s="191" t="s">
        <v>439</v>
      </c>
      <c r="E47" s="192">
        <v>6.45</v>
      </c>
      <c r="F47" s="193"/>
      <c r="G47" s="194">
        <f>ROUND(E47*F47,2)</f>
        <v>0</v>
      </c>
      <c r="H47" s="193"/>
      <c r="I47" s="194">
        <f>ROUND(E47*H47,2)</f>
        <v>0</v>
      </c>
      <c r="J47" s="193"/>
      <c r="K47" s="194">
        <f>ROUND(E47*J47,2)</f>
        <v>0</v>
      </c>
      <c r="L47" s="194">
        <v>21</v>
      </c>
      <c r="M47" s="194">
        <f>G47*(1+L47/100)</f>
        <v>0</v>
      </c>
      <c r="N47" s="192">
        <v>0.24410999999999999</v>
      </c>
      <c r="O47" s="192">
        <f>ROUND(E47*N47,2)</f>
        <v>1.57</v>
      </c>
      <c r="P47" s="192">
        <v>0</v>
      </c>
      <c r="Q47" s="192">
        <f>ROUND(E47*P47,2)</f>
        <v>0</v>
      </c>
      <c r="R47" s="194"/>
      <c r="S47" s="194" t="s">
        <v>430</v>
      </c>
      <c r="T47" s="195" t="s">
        <v>372</v>
      </c>
      <c r="U47" s="163">
        <v>0</v>
      </c>
      <c r="V47" s="163">
        <f>ROUND(E47*U47,2)</f>
        <v>0</v>
      </c>
      <c r="W47" s="163"/>
      <c r="X47" s="163" t="s">
        <v>431</v>
      </c>
      <c r="Y47" s="152"/>
      <c r="Z47" s="152"/>
      <c r="AA47" s="152"/>
      <c r="AB47" s="152"/>
      <c r="AC47" s="152"/>
      <c r="AD47" s="152"/>
      <c r="AE47" s="152"/>
      <c r="AF47" s="152"/>
      <c r="AG47" s="152" t="s">
        <v>432</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ht="22.5" outlineLevel="1">
      <c r="A48" s="175">
        <v>29</v>
      </c>
      <c r="B48" s="176" t="s">
        <v>502</v>
      </c>
      <c r="C48" s="185" t="s">
        <v>503</v>
      </c>
      <c r="D48" s="177" t="s">
        <v>459</v>
      </c>
      <c r="E48" s="178">
        <v>2.3559999999999999</v>
      </c>
      <c r="F48" s="179"/>
      <c r="G48" s="180">
        <f>ROUND(E48*F48,2)</f>
        <v>0</v>
      </c>
      <c r="H48" s="179"/>
      <c r="I48" s="180">
        <f>ROUND(E48*H48,2)</f>
        <v>0</v>
      </c>
      <c r="J48" s="179"/>
      <c r="K48" s="180">
        <f>ROUND(E48*J48,2)</f>
        <v>0</v>
      </c>
      <c r="L48" s="180">
        <v>21</v>
      </c>
      <c r="M48" s="180">
        <f>G48*(1+L48/100)</f>
        <v>0</v>
      </c>
      <c r="N48" s="178">
        <v>1.0202899999999999</v>
      </c>
      <c r="O48" s="178">
        <f>ROUND(E48*N48,2)</f>
        <v>2.4</v>
      </c>
      <c r="P48" s="178">
        <v>0</v>
      </c>
      <c r="Q48" s="178">
        <f>ROUND(E48*P48,2)</f>
        <v>0</v>
      </c>
      <c r="R48" s="180" t="s">
        <v>470</v>
      </c>
      <c r="S48" s="180" t="s">
        <v>371</v>
      </c>
      <c r="T48" s="181" t="s">
        <v>371</v>
      </c>
      <c r="U48" s="163">
        <v>25.271000000000001</v>
      </c>
      <c r="V48" s="163">
        <f>ROUND(E48*U48,2)</f>
        <v>59.54</v>
      </c>
      <c r="W48" s="163"/>
      <c r="X48" s="163" t="s">
        <v>431</v>
      </c>
      <c r="Y48" s="152"/>
      <c r="Z48" s="152"/>
      <c r="AA48" s="152"/>
      <c r="AB48" s="152"/>
      <c r="AC48" s="152"/>
      <c r="AD48" s="152"/>
      <c r="AE48" s="152"/>
      <c r="AF48" s="152"/>
      <c r="AG48" s="152" t="s">
        <v>432</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c r="A49" s="159"/>
      <c r="B49" s="160"/>
      <c r="C49" s="273" t="s">
        <v>476</v>
      </c>
      <c r="D49" s="274"/>
      <c r="E49" s="274"/>
      <c r="F49" s="274"/>
      <c r="G49" s="274"/>
      <c r="H49" s="163"/>
      <c r="I49" s="163"/>
      <c r="J49" s="163"/>
      <c r="K49" s="163"/>
      <c r="L49" s="163"/>
      <c r="M49" s="163"/>
      <c r="N49" s="162"/>
      <c r="O49" s="162"/>
      <c r="P49" s="162"/>
      <c r="Q49" s="162"/>
      <c r="R49" s="163"/>
      <c r="S49" s="163"/>
      <c r="T49" s="163"/>
      <c r="U49" s="163"/>
      <c r="V49" s="163"/>
      <c r="W49" s="163"/>
      <c r="X49" s="163"/>
      <c r="Y49" s="152"/>
      <c r="Z49" s="152"/>
      <c r="AA49" s="152"/>
      <c r="AB49" s="152"/>
      <c r="AC49" s="152"/>
      <c r="AD49" s="152"/>
      <c r="AE49" s="152"/>
      <c r="AF49" s="152"/>
      <c r="AG49" s="152" t="s">
        <v>444</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c r="A50" s="189">
        <v>30</v>
      </c>
      <c r="B50" s="190" t="s">
        <v>504</v>
      </c>
      <c r="C50" s="197" t="s">
        <v>505</v>
      </c>
      <c r="D50" s="191" t="s">
        <v>459</v>
      </c>
      <c r="E50" s="192">
        <v>5.5E-2</v>
      </c>
      <c r="F50" s="193"/>
      <c r="G50" s="194">
        <f t="shared" ref="G50:G55" si="0">ROUND(E50*F50,2)</f>
        <v>0</v>
      </c>
      <c r="H50" s="193"/>
      <c r="I50" s="194">
        <f t="shared" ref="I50:I55" si="1">ROUND(E50*H50,2)</f>
        <v>0</v>
      </c>
      <c r="J50" s="193"/>
      <c r="K50" s="194">
        <f t="shared" ref="K50:K55" si="2">ROUND(E50*J50,2)</f>
        <v>0</v>
      </c>
      <c r="L50" s="194">
        <v>21</v>
      </c>
      <c r="M50" s="194">
        <f t="shared" ref="M50:M55" si="3">G50*(1+L50/100)</f>
        <v>0</v>
      </c>
      <c r="N50" s="192">
        <v>1.0475699999999999</v>
      </c>
      <c r="O50" s="192">
        <f t="shared" ref="O50:O55" si="4">ROUND(E50*N50,2)</f>
        <v>0.06</v>
      </c>
      <c r="P50" s="192">
        <v>0</v>
      </c>
      <c r="Q50" s="192">
        <f t="shared" ref="Q50:Q55" si="5">ROUND(E50*P50,2)</f>
        <v>0</v>
      </c>
      <c r="R50" s="194"/>
      <c r="S50" s="194" t="s">
        <v>430</v>
      </c>
      <c r="T50" s="195" t="s">
        <v>372</v>
      </c>
      <c r="U50" s="163">
        <v>0</v>
      </c>
      <c r="V50" s="163">
        <f t="shared" ref="V50:V55" si="6">ROUND(E50*U50,2)</f>
        <v>0</v>
      </c>
      <c r="W50" s="163"/>
      <c r="X50" s="163" t="s">
        <v>431</v>
      </c>
      <c r="Y50" s="152"/>
      <c r="Z50" s="152"/>
      <c r="AA50" s="152"/>
      <c r="AB50" s="152"/>
      <c r="AC50" s="152"/>
      <c r="AD50" s="152"/>
      <c r="AE50" s="152"/>
      <c r="AF50" s="152"/>
      <c r="AG50" s="152" t="s">
        <v>432</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c r="A51" s="189">
        <v>31</v>
      </c>
      <c r="B51" s="190" t="s">
        <v>506</v>
      </c>
      <c r="C51" s="197" t="s">
        <v>507</v>
      </c>
      <c r="D51" s="191" t="s">
        <v>508</v>
      </c>
      <c r="E51" s="192">
        <v>8</v>
      </c>
      <c r="F51" s="193"/>
      <c r="G51" s="194">
        <f t="shared" si="0"/>
        <v>0</v>
      </c>
      <c r="H51" s="193"/>
      <c r="I51" s="194">
        <f t="shared" si="1"/>
        <v>0</v>
      </c>
      <c r="J51" s="193"/>
      <c r="K51" s="194">
        <f t="shared" si="2"/>
        <v>0</v>
      </c>
      <c r="L51" s="194">
        <v>21</v>
      </c>
      <c r="M51" s="194">
        <f t="shared" si="3"/>
        <v>0</v>
      </c>
      <c r="N51" s="192">
        <v>1.7590000000000001E-2</v>
      </c>
      <c r="O51" s="192">
        <f t="shared" si="4"/>
        <v>0.14000000000000001</v>
      </c>
      <c r="P51" s="192">
        <v>0</v>
      </c>
      <c r="Q51" s="192">
        <f t="shared" si="5"/>
        <v>0</v>
      </c>
      <c r="R51" s="194"/>
      <c r="S51" s="194" t="s">
        <v>430</v>
      </c>
      <c r="T51" s="195" t="s">
        <v>372</v>
      </c>
      <c r="U51" s="163">
        <v>0</v>
      </c>
      <c r="V51" s="163">
        <f t="shared" si="6"/>
        <v>0</v>
      </c>
      <c r="W51" s="163"/>
      <c r="X51" s="163" t="s">
        <v>431</v>
      </c>
      <c r="Y51" s="152"/>
      <c r="Z51" s="152"/>
      <c r="AA51" s="152"/>
      <c r="AB51" s="152"/>
      <c r="AC51" s="152"/>
      <c r="AD51" s="152"/>
      <c r="AE51" s="152"/>
      <c r="AF51" s="152"/>
      <c r="AG51" s="152" t="s">
        <v>432</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c r="A52" s="189">
        <v>32</v>
      </c>
      <c r="B52" s="190" t="s">
        <v>509</v>
      </c>
      <c r="C52" s="197" t="s">
        <v>510</v>
      </c>
      <c r="D52" s="191" t="s">
        <v>508</v>
      </c>
      <c r="E52" s="192">
        <v>1</v>
      </c>
      <c r="F52" s="193"/>
      <c r="G52" s="194">
        <f t="shared" si="0"/>
        <v>0</v>
      </c>
      <c r="H52" s="193"/>
      <c r="I52" s="194">
        <f t="shared" si="1"/>
        <v>0</v>
      </c>
      <c r="J52" s="193"/>
      <c r="K52" s="194">
        <f t="shared" si="2"/>
        <v>0</v>
      </c>
      <c r="L52" s="194">
        <v>21</v>
      </c>
      <c r="M52" s="194">
        <f t="shared" si="3"/>
        <v>0</v>
      </c>
      <c r="N52" s="192">
        <v>1.9619999999999999E-2</v>
      </c>
      <c r="O52" s="192">
        <f t="shared" si="4"/>
        <v>0.02</v>
      </c>
      <c r="P52" s="192">
        <v>0</v>
      </c>
      <c r="Q52" s="192">
        <f t="shared" si="5"/>
        <v>0</v>
      </c>
      <c r="R52" s="194"/>
      <c r="S52" s="194" t="s">
        <v>430</v>
      </c>
      <c r="T52" s="195" t="s">
        <v>372</v>
      </c>
      <c r="U52" s="163">
        <v>0</v>
      </c>
      <c r="V52" s="163">
        <f t="shared" si="6"/>
        <v>0</v>
      </c>
      <c r="W52" s="163"/>
      <c r="X52" s="163" t="s">
        <v>431</v>
      </c>
      <c r="Y52" s="152"/>
      <c r="Z52" s="152"/>
      <c r="AA52" s="152"/>
      <c r="AB52" s="152"/>
      <c r="AC52" s="152"/>
      <c r="AD52" s="152"/>
      <c r="AE52" s="152"/>
      <c r="AF52" s="152"/>
      <c r="AG52" s="152" t="s">
        <v>432</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c r="A53" s="189">
        <v>33</v>
      </c>
      <c r="B53" s="190" t="s">
        <v>511</v>
      </c>
      <c r="C53" s="197" t="s">
        <v>512</v>
      </c>
      <c r="D53" s="191" t="s">
        <v>508</v>
      </c>
      <c r="E53" s="192">
        <v>4</v>
      </c>
      <c r="F53" s="193"/>
      <c r="G53" s="194">
        <f t="shared" si="0"/>
        <v>0</v>
      </c>
      <c r="H53" s="193"/>
      <c r="I53" s="194">
        <f t="shared" si="1"/>
        <v>0</v>
      </c>
      <c r="J53" s="193"/>
      <c r="K53" s="194">
        <f t="shared" si="2"/>
        <v>0</v>
      </c>
      <c r="L53" s="194">
        <v>21</v>
      </c>
      <c r="M53" s="194">
        <f t="shared" si="3"/>
        <v>0</v>
      </c>
      <c r="N53" s="192">
        <v>2.836E-2</v>
      </c>
      <c r="O53" s="192">
        <f t="shared" si="4"/>
        <v>0.11</v>
      </c>
      <c r="P53" s="192">
        <v>0</v>
      </c>
      <c r="Q53" s="192">
        <f t="shared" si="5"/>
        <v>0</v>
      </c>
      <c r="R53" s="194"/>
      <c r="S53" s="194" t="s">
        <v>430</v>
      </c>
      <c r="T53" s="195" t="s">
        <v>372</v>
      </c>
      <c r="U53" s="163">
        <v>0</v>
      </c>
      <c r="V53" s="163">
        <f t="shared" si="6"/>
        <v>0</v>
      </c>
      <c r="W53" s="163"/>
      <c r="X53" s="163" t="s">
        <v>431</v>
      </c>
      <c r="Y53" s="152"/>
      <c r="Z53" s="152"/>
      <c r="AA53" s="152"/>
      <c r="AB53" s="152"/>
      <c r="AC53" s="152"/>
      <c r="AD53" s="152"/>
      <c r="AE53" s="152"/>
      <c r="AF53" s="152"/>
      <c r="AG53" s="152" t="s">
        <v>432</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c r="A54" s="189">
        <v>34</v>
      </c>
      <c r="B54" s="190" t="s">
        <v>513</v>
      </c>
      <c r="C54" s="197" t="s">
        <v>514</v>
      </c>
      <c r="D54" s="191" t="s">
        <v>508</v>
      </c>
      <c r="E54" s="192">
        <v>7</v>
      </c>
      <c r="F54" s="193"/>
      <c r="G54" s="194">
        <f t="shared" si="0"/>
        <v>0</v>
      </c>
      <c r="H54" s="193"/>
      <c r="I54" s="194">
        <f t="shared" si="1"/>
        <v>0</v>
      </c>
      <c r="J54" s="193"/>
      <c r="K54" s="194">
        <f t="shared" si="2"/>
        <v>0</v>
      </c>
      <c r="L54" s="194">
        <v>21</v>
      </c>
      <c r="M54" s="194">
        <f t="shared" si="3"/>
        <v>0</v>
      </c>
      <c r="N54" s="192">
        <v>3.4520000000000002E-2</v>
      </c>
      <c r="O54" s="192">
        <f t="shared" si="4"/>
        <v>0.24</v>
      </c>
      <c r="P54" s="192">
        <v>0</v>
      </c>
      <c r="Q54" s="192">
        <f t="shared" si="5"/>
        <v>0</v>
      </c>
      <c r="R54" s="194"/>
      <c r="S54" s="194" t="s">
        <v>430</v>
      </c>
      <c r="T54" s="195" t="s">
        <v>372</v>
      </c>
      <c r="U54" s="163">
        <v>0</v>
      </c>
      <c r="V54" s="163">
        <f t="shared" si="6"/>
        <v>0</v>
      </c>
      <c r="W54" s="163"/>
      <c r="X54" s="163" t="s">
        <v>431</v>
      </c>
      <c r="Y54" s="152"/>
      <c r="Z54" s="152"/>
      <c r="AA54" s="152"/>
      <c r="AB54" s="152"/>
      <c r="AC54" s="152"/>
      <c r="AD54" s="152"/>
      <c r="AE54" s="152"/>
      <c r="AF54" s="152"/>
      <c r="AG54" s="152" t="s">
        <v>432</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c r="A55" s="175">
        <v>35</v>
      </c>
      <c r="B55" s="176" t="s">
        <v>515</v>
      </c>
      <c r="C55" s="185" t="s">
        <v>516</v>
      </c>
      <c r="D55" s="177" t="s">
        <v>429</v>
      </c>
      <c r="E55" s="178">
        <v>4.8220000000000001</v>
      </c>
      <c r="F55" s="179"/>
      <c r="G55" s="180">
        <f t="shared" si="0"/>
        <v>0</v>
      </c>
      <c r="H55" s="179"/>
      <c r="I55" s="180">
        <f t="shared" si="1"/>
        <v>0</v>
      </c>
      <c r="J55" s="179"/>
      <c r="K55" s="180">
        <f t="shared" si="2"/>
        <v>0</v>
      </c>
      <c r="L55" s="180">
        <v>21</v>
      </c>
      <c r="M55" s="180">
        <f t="shared" si="3"/>
        <v>0</v>
      </c>
      <c r="N55" s="178">
        <v>1.8196000000000001</v>
      </c>
      <c r="O55" s="178">
        <f t="shared" si="4"/>
        <v>8.77</v>
      </c>
      <c r="P55" s="178">
        <v>0</v>
      </c>
      <c r="Q55" s="178">
        <f t="shared" si="5"/>
        <v>0</v>
      </c>
      <c r="R55" s="180" t="s">
        <v>479</v>
      </c>
      <c r="S55" s="180" t="s">
        <v>371</v>
      </c>
      <c r="T55" s="181" t="s">
        <v>371</v>
      </c>
      <c r="U55" s="163">
        <v>6.77</v>
      </c>
      <c r="V55" s="163">
        <f t="shared" si="6"/>
        <v>32.64</v>
      </c>
      <c r="W55" s="163"/>
      <c r="X55" s="163" t="s">
        <v>431</v>
      </c>
      <c r="Y55" s="152"/>
      <c r="Z55" s="152"/>
      <c r="AA55" s="152"/>
      <c r="AB55" s="152"/>
      <c r="AC55" s="152"/>
      <c r="AD55" s="152"/>
      <c r="AE55" s="152"/>
      <c r="AF55" s="152"/>
      <c r="AG55" s="152" t="s">
        <v>432</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c r="A56" s="159"/>
      <c r="B56" s="160"/>
      <c r="C56" s="273" t="s">
        <v>517</v>
      </c>
      <c r="D56" s="274"/>
      <c r="E56" s="274"/>
      <c r="F56" s="274"/>
      <c r="G56" s="274"/>
      <c r="H56" s="163"/>
      <c r="I56" s="163"/>
      <c r="J56" s="163"/>
      <c r="K56" s="163"/>
      <c r="L56" s="163"/>
      <c r="M56" s="163"/>
      <c r="N56" s="162"/>
      <c r="O56" s="162"/>
      <c r="P56" s="162"/>
      <c r="Q56" s="162"/>
      <c r="R56" s="163"/>
      <c r="S56" s="163"/>
      <c r="T56" s="163"/>
      <c r="U56" s="163"/>
      <c r="V56" s="163"/>
      <c r="W56" s="163"/>
      <c r="X56" s="163"/>
      <c r="Y56" s="152"/>
      <c r="Z56" s="152"/>
      <c r="AA56" s="152"/>
      <c r="AB56" s="152"/>
      <c r="AC56" s="152"/>
      <c r="AD56" s="152"/>
      <c r="AE56" s="152"/>
      <c r="AF56" s="152"/>
      <c r="AG56" s="152" t="s">
        <v>444</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c r="A57" s="189">
        <v>36</v>
      </c>
      <c r="B57" s="190" t="s">
        <v>518</v>
      </c>
      <c r="C57" s="197" t="s">
        <v>519</v>
      </c>
      <c r="D57" s="191" t="s">
        <v>459</v>
      </c>
      <c r="E57" s="192">
        <v>0.21</v>
      </c>
      <c r="F57" s="193"/>
      <c r="G57" s="194">
        <f t="shared" ref="G57:G62" si="7">ROUND(E57*F57,2)</f>
        <v>0</v>
      </c>
      <c r="H57" s="193"/>
      <c r="I57" s="194">
        <f t="shared" ref="I57:I62" si="8">ROUND(E57*H57,2)</f>
        <v>0</v>
      </c>
      <c r="J57" s="193"/>
      <c r="K57" s="194">
        <f t="shared" ref="K57:K62" si="9">ROUND(E57*J57,2)</f>
        <v>0</v>
      </c>
      <c r="L57" s="194">
        <v>21</v>
      </c>
      <c r="M57" s="194">
        <f t="shared" ref="M57:M62" si="10">G57*(1+L57/100)</f>
        <v>0</v>
      </c>
      <c r="N57" s="192">
        <v>1.0900000000000001</v>
      </c>
      <c r="O57" s="192">
        <f t="shared" ref="O57:O62" si="11">ROUND(E57*N57,2)</f>
        <v>0.23</v>
      </c>
      <c r="P57" s="192">
        <v>0</v>
      </c>
      <c r="Q57" s="192">
        <f t="shared" ref="Q57:Q62" si="12">ROUND(E57*P57,2)</f>
        <v>0</v>
      </c>
      <c r="R57" s="194"/>
      <c r="S57" s="194" t="s">
        <v>430</v>
      </c>
      <c r="T57" s="195" t="s">
        <v>372</v>
      </c>
      <c r="U57" s="163">
        <v>0</v>
      </c>
      <c r="V57" s="163">
        <f t="shared" ref="V57:V62" si="13">ROUND(E57*U57,2)</f>
        <v>0</v>
      </c>
      <c r="W57" s="163"/>
      <c r="X57" s="163" t="s">
        <v>431</v>
      </c>
      <c r="Y57" s="152"/>
      <c r="Z57" s="152"/>
      <c r="AA57" s="152"/>
      <c r="AB57" s="152"/>
      <c r="AC57" s="152"/>
      <c r="AD57" s="152"/>
      <c r="AE57" s="152"/>
      <c r="AF57" s="152"/>
      <c r="AG57" s="152" t="s">
        <v>432</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c r="A58" s="189">
        <v>37</v>
      </c>
      <c r="B58" s="190" t="s">
        <v>520</v>
      </c>
      <c r="C58" s="197" t="s">
        <v>521</v>
      </c>
      <c r="D58" s="191" t="s">
        <v>459</v>
      </c>
      <c r="E58" s="192">
        <v>1.7669999999999999</v>
      </c>
      <c r="F58" s="193"/>
      <c r="G58" s="194">
        <f t="shared" si="7"/>
        <v>0</v>
      </c>
      <c r="H58" s="193"/>
      <c r="I58" s="194">
        <f t="shared" si="8"/>
        <v>0</v>
      </c>
      <c r="J58" s="193"/>
      <c r="K58" s="194">
        <f t="shared" si="9"/>
        <v>0</v>
      </c>
      <c r="L58" s="194">
        <v>21</v>
      </c>
      <c r="M58" s="194">
        <f t="shared" si="10"/>
        <v>0</v>
      </c>
      <c r="N58" s="192">
        <v>0</v>
      </c>
      <c r="O58" s="192">
        <f t="shared" si="11"/>
        <v>0</v>
      </c>
      <c r="P58" s="192">
        <v>0</v>
      </c>
      <c r="Q58" s="192">
        <f t="shared" si="12"/>
        <v>0</v>
      </c>
      <c r="R58" s="194"/>
      <c r="S58" s="194" t="s">
        <v>430</v>
      </c>
      <c r="T58" s="195" t="s">
        <v>372</v>
      </c>
      <c r="U58" s="163">
        <v>0</v>
      </c>
      <c r="V58" s="163">
        <f t="shared" si="13"/>
        <v>0</v>
      </c>
      <c r="W58" s="163"/>
      <c r="X58" s="163" t="s">
        <v>431</v>
      </c>
      <c r="Y58" s="152"/>
      <c r="Z58" s="152"/>
      <c r="AA58" s="152"/>
      <c r="AB58" s="152"/>
      <c r="AC58" s="152"/>
      <c r="AD58" s="152"/>
      <c r="AE58" s="152"/>
      <c r="AF58" s="152"/>
      <c r="AG58" s="152" t="s">
        <v>432</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ht="22.5" outlineLevel="1">
      <c r="A59" s="189">
        <v>38</v>
      </c>
      <c r="B59" s="190" t="s">
        <v>522</v>
      </c>
      <c r="C59" s="197" t="s">
        <v>523</v>
      </c>
      <c r="D59" s="191" t="s">
        <v>524</v>
      </c>
      <c r="E59" s="192">
        <v>39.5</v>
      </c>
      <c r="F59" s="193"/>
      <c r="G59" s="194">
        <f t="shared" si="7"/>
        <v>0</v>
      </c>
      <c r="H59" s="193"/>
      <c r="I59" s="194">
        <f t="shared" si="8"/>
        <v>0</v>
      </c>
      <c r="J59" s="193"/>
      <c r="K59" s="194">
        <f t="shared" si="9"/>
        <v>0</v>
      </c>
      <c r="L59" s="194">
        <v>21</v>
      </c>
      <c r="M59" s="194">
        <f t="shared" si="10"/>
        <v>0</v>
      </c>
      <c r="N59" s="192">
        <v>2.4000000000000001E-4</v>
      </c>
      <c r="O59" s="192">
        <f t="shared" si="11"/>
        <v>0.01</v>
      </c>
      <c r="P59" s="192">
        <v>0</v>
      </c>
      <c r="Q59" s="192">
        <f t="shared" si="12"/>
        <v>0</v>
      </c>
      <c r="R59" s="194"/>
      <c r="S59" s="194" t="s">
        <v>430</v>
      </c>
      <c r="T59" s="195" t="s">
        <v>372</v>
      </c>
      <c r="U59" s="163">
        <v>0</v>
      </c>
      <c r="V59" s="163">
        <f t="shared" si="13"/>
        <v>0</v>
      </c>
      <c r="W59" s="163"/>
      <c r="X59" s="163" t="s">
        <v>431</v>
      </c>
      <c r="Y59" s="152"/>
      <c r="Z59" s="152"/>
      <c r="AA59" s="152"/>
      <c r="AB59" s="152"/>
      <c r="AC59" s="152"/>
      <c r="AD59" s="152"/>
      <c r="AE59" s="152"/>
      <c r="AF59" s="152"/>
      <c r="AG59" s="152" t="s">
        <v>432</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c r="A60" s="189">
        <v>39</v>
      </c>
      <c r="B60" s="190" t="s">
        <v>525</v>
      </c>
      <c r="C60" s="197" t="s">
        <v>526</v>
      </c>
      <c r="D60" s="191" t="s">
        <v>439</v>
      </c>
      <c r="E60" s="192">
        <v>50.28</v>
      </c>
      <c r="F60" s="193"/>
      <c r="G60" s="194">
        <f t="shared" si="7"/>
        <v>0</v>
      </c>
      <c r="H60" s="193"/>
      <c r="I60" s="194">
        <f t="shared" si="8"/>
        <v>0</v>
      </c>
      <c r="J60" s="193"/>
      <c r="K60" s="194">
        <f t="shared" si="9"/>
        <v>0</v>
      </c>
      <c r="L60" s="194">
        <v>21</v>
      </c>
      <c r="M60" s="194">
        <f t="shared" si="10"/>
        <v>0</v>
      </c>
      <c r="N60" s="192">
        <v>2.8570000000000002E-2</v>
      </c>
      <c r="O60" s="192">
        <f t="shared" si="11"/>
        <v>1.44</v>
      </c>
      <c r="P60" s="192">
        <v>0</v>
      </c>
      <c r="Q60" s="192">
        <f t="shared" si="12"/>
        <v>0</v>
      </c>
      <c r="R60" s="194"/>
      <c r="S60" s="194" t="s">
        <v>430</v>
      </c>
      <c r="T60" s="195" t="s">
        <v>372</v>
      </c>
      <c r="U60" s="163">
        <v>0</v>
      </c>
      <c r="V60" s="163">
        <f t="shared" si="13"/>
        <v>0</v>
      </c>
      <c r="W60" s="163"/>
      <c r="X60" s="163" t="s">
        <v>431</v>
      </c>
      <c r="Y60" s="152"/>
      <c r="Z60" s="152"/>
      <c r="AA60" s="152"/>
      <c r="AB60" s="152"/>
      <c r="AC60" s="152"/>
      <c r="AD60" s="152"/>
      <c r="AE60" s="152"/>
      <c r="AF60" s="152"/>
      <c r="AG60" s="152" t="s">
        <v>432</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c r="A61" s="189">
        <v>40</v>
      </c>
      <c r="B61" s="190" t="s">
        <v>527</v>
      </c>
      <c r="C61" s="197" t="s">
        <v>528</v>
      </c>
      <c r="D61" s="191" t="s">
        <v>429</v>
      </c>
      <c r="E61" s="192">
        <v>0.95799999999999996</v>
      </c>
      <c r="F61" s="193"/>
      <c r="G61" s="194">
        <f t="shared" si="7"/>
        <v>0</v>
      </c>
      <c r="H61" s="193"/>
      <c r="I61" s="194">
        <f t="shared" si="8"/>
        <v>0</v>
      </c>
      <c r="J61" s="193"/>
      <c r="K61" s="194">
        <f t="shared" si="9"/>
        <v>0</v>
      </c>
      <c r="L61" s="194">
        <v>21</v>
      </c>
      <c r="M61" s="194">
        <f t="shared" si="10"/>
        <v>0</v>
      </c>
      <c r="N61" s="192">
        <v>1.79172</v>
      </c>
      <c r="O61" s="192">
        <f t="shared" si="11"/>
        <v>1.72</v>
      </c>
      <c r="P61" s="192">
        <v>0</v>
      </c>
      <c r="Q61" s="192">
        <f t="shared" si="12"/>
        <v>0</v>
      </c>
      <c r="R61" s="194"/>
      <c r="S61" s="194" t="s">
        <v>430</v>
      </c>
      <c r="T61" s="195" t="s">
        <v>372</v>
      </c>
      <c r="U61" s="163">
        <v>0</v>
      </c>
      <c r="V61" s="163">
        <f t="shared" si="13"/>
        <v>0</v>
      </c>
      <c r="W61" s="163"/>
      <c r="X61" s="163" t="s">
        <v>431</v>
      </c>
      <c r="Y61" s="152"/>
      <c r="Z61" s="152"/>
      <c r="AA61" s="152"/>
      <c r="AB61" s="152"/>
      <c r="AC61" s="152"/>
      <c r="AD61" s="152"/>
      <c r="AE61" s="152"/>
      <c r="AF61" s="152"/>
      <c r="AG61" s="152" t="s">
        <v>432</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ht="22.5" outlineLevel="1">
      <c r="A62" s="175">
        <v>41</v>
      </c>
      <c r="B62" s="176" t="s">
        <v>529</v>
      </c>
      <c r="C62" s="185" t="s">
        <v>530</v>
      </c>
      <c r="D62" s="177" t="s">
        <v>439</v>
      </c>
      <c r="E62" s="178">
        <v>32.75</v>
      </c>
      <c r="F62" s="179"/>
      <c r="G62" s="180">
        <f t="shared" si="7"/>
        <v>0</v>
      </c>
      <c r="H62" s="179"/>
      <c r="I62" s="180">
        <f t="shared" si="8"/>
        <v>0</v>
      </c>
      <c r="J62" s="179"/>
      <c r="K62" s="180">
        <f t="shared" si="9"/>
        <v>0</v>
      </c>
      <c r="L62" s="180">
        <v>21</v>
      </c>
      <c r="M62" s="180">
        <f t="shared" si="10"/>
        <v>0</v>
      </c>
      <c r="N62" s="178">
        <v>0.26538</v>
      </c>
      <c r="O62" s="178">
        <f t="shared" si="11"/>
        <v>8.69</v>
      </c>
      <c r="P62" s="178">
        <v>0</v>
      </c>
      <c r="Q62" s="178">
        <f t="shared" si="12"/>
        <v>0</v>
      </c>
      <c r="R62" s="180" t="s">
        <v>479</v>
      </c>
      <c r="S62" s="180" t="s">
        <v>371</v>
      </c>
      <c r="T62" s="181" t="s">
        <v>371</v>
      </c>
      <c r="U62" s="163">
        <v>0.79900000000000004</v>
      </c>
      <c r="V62" s="163">
        <f t="shared" si="13"/>
        <v>26.17</v>
      </c>
      <c r="W62" s="163"/>
      <c r="X62" s="163" t="s">
        <v>431</v>
      </c>
      <c r="Y62" s="152"/>
      <c r="Z62" s="152"/>
      <c r="AA62" s="152"/>
      <c r="AB62" s="152"/>
      <c r="AC62" s="152"/>
      <c r="AD62" s="152"/>
      <c r="AE62" s="152"/>
      <c r="AF62" s="152"/>
      <c r="AG62" s="152" t="s">
        <v>432</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c r="A63" s="159"/>
      <c r="B63" s="160"/>
      <c r="C63" s="273" t="s">
        <v>491</v>
      </c>
      <c r="D63" s="274"/>
      <c r="E63" s="274"/>
      <c r="F63" s="274"/>
      <c r="G63" s="274"/>
      <c r="H63" s="163"/>
      <c r="I63" s="163"/>
      <c r="J63" s="163"/>
      <c r="K63" s="163"/>
      <c r="L63" s="163"/>
      <c r="M63" s="163"/>
      <c r="N63" s="162"/>
      <c r="O63" s="162"/>
      <c r="P63" s="162"/>
      <c r="Q63" s="162"/>
      <c r="R63" s="163"/>
      <c r="S63" s="163"/>
      <c r="T63" s="163"/>
      <c r="U63" s="163"/>
      <c r="V63" s="163"/>
      <c r="W63" s="163"/>
      <c r="X63" s="163"/>
      <c r="Y63" s="152"/>
      <c r="Z63" s="152"/>
      <c r="AA63" s="152"/>
      <c r="AB63" s="152"/>
      <c r="AC63" s="152"/>
      <c r="AD63" s="152"/>
      <c r="AE63" s="152"/>
      <c r="AF63" s="152"/>
      <c r="AG63" s="152" t="s">
        <v>444</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ht="33.75" outlineLevel="1">
      <c r="A64" s="175">
        <v>42</v>
      </c>
      <c r="B64" s="176" t="s">
        <v>531</v>
      </c>
      <c r="C64" s="185" t="s">
        <v>532</v>
      </c>
      <c r="D64" s="177" t="s">
        <v>439</v>
      </c>
      <c r="E64" s="178">
        <v>3.57</v>
      </c>
      <c r="F64" s="179"/>
      <c r="G64" s="180">
        <f>ROUND(E64*F64,2)</f>
        <v>0</v>
      </c>
      <c r="H64" s="179"/>
      <c r="I64" s="180">
        <f>ROUND(E64*H64,2)</f>
        <v>0</v>
      </c>
      <c r="J64" s="179"/>
      <c r="K64" s="180">
        <f>ROUND(E64*J64,2)</f>
        <v>0</v>
      </c>
      <c r="L64" s="180">
        <v>21</v>
      </c>
      <c r="M64" s="180">
        <f>G64*(1+L64/100)</f>
        <v>0</v>
      </c>
      <c r="N64" s="178">
        <v>2.5018799999999999</v>
      </c>
      <c r="O64" s="178">
        <f>ROUND(E64*N64,2)</f>
        <v>8.93</v>
      </c>
      <c r="P64" s="178">
        <v>0</v>
      </c>
      <c r="Q64" s="178">
        <f>ROUND(E64*P64,2)</f>
        <v>0</v>
      </c>
      <c r="R64" s="180"/>
      <c r="S64" s="180" t="s">
        <v>430</v>
      </c>
      <c r="T64" s="181" t="s">
        <v>372</v>
      </c>
      <c r="U64" s="163">
        <v>0</v>
      </c>
      <c r="V64" s="163">
        <f>ROUND(E64*U64,2)</f>
        <v>0</v>
      </c>
      <c r="W64" s="163"/>
      <c r="X64" s="163" t="s">
        <v>431</v>
      </c>
      <c r="Y64" s="152"/>
      <c r="Z64" s="152"/>
      <c r="AA64" s="152"/>
      <c r="AB64" s="152"/>
      <c r="AC64" s="152"/>
      <c r="AD64" s="152"/>
      <c r="AE64" s="152"/>
      <c r="AF64" s="152"/>
      <c r="AG64" s="152" t="s">
        <v>432</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c r="A65" s="159"/>
      <c r="B65" s="160"/>
      <c r="C65" s="262" t="s">
        <v>533</v>
      </c>
      <c r="D65" s="263"/>
      <c r="E65" s="263"/>
      <c r="F65" s="263"/>
      <c r="G65" s="263"/>
      <c r="H65" s="163"/>
      <c r="I65" s="163"/>
      <c r="J65" s="163"/>
      <c r="K65" s="163"/>
      <c r="L65" s="163"/>
      <c r="M65" s="163"/>
      <c r="N65" s="162"/>
      <c r="O65" s="162"/>
      <c r="P65" s="162"/>
      <c r="Q65" s="162"/>
      <c r="R65" s="163"/>
      <c r="S65" s="163"/>
      <c r="T65" s="163"/>
      <c r="U65" s="163"/>
      <c r="V65" s="163"/>
      <c r="W65" s="163"/>
      <c r="X65" s="163"/>
      <c r="Y65" s="152"/>
      <c r="Z65" s="152"/>
      <c r="AA65" s="152"/>
      <c r="AB65" s="152"/>
      <c r="AC65" s="152"/>
      <c r="AD65" s="152"/>
      <c r="AE65" s="152"/>
      <c r="AF65" s="152"/>
      <c r="AG65" s="152" t="s">
        <v>375</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c r="A66" s="189">
        <v>43</v>
      </c>
      <c r="B66" s="190" t="s">
        <v>534</v>
      </c>
      <c r="C66" s="197" t="s">
        <v>535</v>
      </c>
      <c r="D66" s="191" t="s">
        <v>524</v>
      </c>
      <c r="E66" s="192">
        <v>39.5</v>
      </c>
      <c r="F66" s="193"/>
      <c r="G66" s="194">
        <f>ROUND(E66*F66,2)</f>
        <v>0</v>
      </c>
      <c r="H66" s="193"/>
      <c r="I66" s="194">
        <f>ROUND(E66*H66,2)</f>
        <v>0</v>
      </c>
      <c r="J66" s="193"/>
      <c r="K66" s="194">
        <f>ROUND(E66*J66,2)</f>
        <v>0</v>
      </c>
      <c r="L66" s="194">
        <v>21</v>
      </c>
      <c r="M66" s="194">
        <f>G66*(1+L66/100)</f>
        <v>0</v>
      </c>
      <c r="N66" s="192">
        <v>4.8000000000000001E-4</v>
      </c>
      <c r="O66" s="192">
        <f>ROUND(E66*N66,2)</f>
        <v>0.02</v>
      </c>
      <c r="P66" s="192">
        <v>0</v>
      </c>
      <c r="Q66" s="192">
        <f>ROUND(E66*P66,2)</f>
        <v>0</v>
      </c>
      <c r="R66" s="194"/>
      <c r="S66" s="194" t="s">
        <v>371</v>
      </c>
      <c r="T66" s="195" t="s">
        <v>371</v>
      </c>
      <c r="U66" s="163">
        <v>0.76500000000000001</v>
      </c>
      <c r="V66" s="163">
        <f>ROUND(E66*U66,2)</f>
        <v>30.22</v>
      </c>
      <c r="W66" s="163"/>
      <c r="X66" s="163" t="s">
        <v>431</v>
      </c>
      <c r="Y66" s="152"/>
      <c r="Z66" s="152"/>
      <c r="AA66" s="152"/>
      <c r="AB66" s="152"/>
      <c r="AC66" s="152"/>
      <c r="AD66" s="152"/>
      <c r="AE66" s="152"/>
      <c r="AF66" s="152"/>
      <c r="AG66" s="152" t="s">
        <v>432</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ht="22.5" outlineLevel="1">
      <c r="A67" s="175">
        <v>44</v>
      </c>
      <c r="B67" s="176" t="s">
        <v>536</v>
      </c>
      <c r="C67" s="185" t="s">
        <v>537</v>
      </c>
      <c r="D67" s="177" t="s">
        <v>439</v>
      </c>
      <c r="E67" s="178">
        <v>14.895</v>
      </c>
      <c r="F67" s="179"/>
      <c r="G67" s="180">
        <f>ROUND(E67*F67,2)</f>
        <v>0</v>
      </c>
      <c r="H67" s="179"/>
      <c r="I67" s="180">
        <f>ROUND(E67*H67,2)</f>
        <v>0</v>
      </c>
      <c r="J67" s="179"/>
      <c r="K67" s="180">
        <f>ROUND(E67*J67,2)</f>
        <v>0</v>
      </c>
      <c r="L67" s="180">
        <v>21</v>
      </c>
      <c r="M67" s="180">
        <f>G67*(1+L67/100)</f>
        <v>0</v>
      </c>
      <c r="N67" s="178">
        <v>0.11650000000000001</v>
      </c>
      <c r="O67" s="178">
        <f>ROUND(E67*N67,2)</f>
        <v>1.74</v>
      </c>
      <c r="P67" s="178">
        <v>0</v>
      </c>
      <c r="Q67" s="178">
        <f>ROUND(E67*P67,2)</f>
        <v>0</v>
      </c>
      <c r="R67" s="180" t="s">
        <v>470</v>
      </c>
      <c r="S67" s="180" t="s">
        <v>371</v>
      </c>
      <c r="T67" s="181" t="s">
        <v>371</v>
      </c>
      <c r="U67" s="163">
        <v>0.54100000000000004</v>
      </c>
      <c r="V67" s="163">
        <f>ROUND(E67*U67,2)</f>
        <v>8.06</v>
      </c>
      <c r="W67" s="163"/>
      <c r="X67" s="163" t="s">
        <v>431</v>
      </c>
      <c r="Y67" s="152"/>
      <c r="Z67" s="152"/>
      <c r="AA67" s="152"/>
      <c r="AB67" s="152"/>
      <c r="AC67" s="152"/>
      <c r="AD67" s="152"/>
      <c r="AE67" s="152"/>
      <c r="AF67" s="152"/>
      <c r="AG67" s="152" t="s">
        <v>432</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ht="22.5" outlineLevel="1">
      <c r="A68" s="159"/>
      <c r="B68" s="160"/>
      <c r="C68" s="273" t="s">
        <v>538</v>
      </c>
      <c r="D68" s="274"/>
      <c r="E68" s="274"/>
      <c r="F68" s="274"/>
      <c r="G68" s="274"/>
      <c r="H68" s="163"/>
      <c r="I68" s="163"/>
      <c r="J68" s="163"/>
      <c r="K68" s="163"/>
      <c r="L68" s="163"/>
      <c r="M68" s="163"/>
      <c r="N68" s="162"/>
      <c r="O68" s="162"/>
      <c r="P68" s="162"/>
      <c r="Q68" s="162"/>
      <c r="R68" s="163"/>
      <c r="S68" s="163"/>
      <c r="T68" s="163"/>
      <c r="U68" s="163"/>
      <c r="V68" s="163"/>
      <c r="W68" s="163"/>
      <c r="X68" s="163"/>
      <c r="Y68" s="152"/>
      <c r="Z68" s="152"/>
      <c r="AA68" s="152"/>
      <c r="AB68" s="152"/>
      <c r="AC68" s="152"/>
      <c r="AD68" s="152"/>
      <c r="AE68" s="152"/>
      <c r="AF68" s="152"/>
      <c r="AG68" s="152" t="s">
        <v>444</v>
      </c>
      <c r="AH68" s="152"/>
      <c r="AI68" s="152"/>
      <c r="AJ68" s="152"/>
      <c r="AK68" s="152"/>
      <c r="AL68" s="152"/>
      <c r="AM68" s="152"/>
      <c r="AN68" s="152"/>
      <c r="AO68" s="152"/>
      <c r="AP68" s="152"/>
      <c r="AQ68" s="152"/>
      <c r="AR68" s="152"/>
      <c r="AS68" s="152"/>
      <c r="AT68" s="152"/>
      <c r="AU68" s="152"/>
      <c r="AV68" s="152"/>
      <c r="AW68" s="152"/>
      <c r="AX68" s="152"/>
      <c r="AY68" s="152"/>
      <c r="AZ68" s="152"/>
      <c r="BA68" s="182" t="str">
        <f>C68</f>
        <v>jednoduché nebo příčky zděné do svislé dřevěné, cihelné, betonové nebo ocelové konstrukce na jakoukoliv maltu vápenocementovou (MVC) nebo cementovou (MC),</v>
      </c>
      <c r="BB68" s="152"/>
      <c r="BC68" s="152"/>
      <c r="BD68" s="152"/>
      <c r="BE68" s="152"/>
      <c r="BF68" s="152"/>
      <c r="BG68" s="152"/>
      <c r="BH68" s="152"/>
    </row>
    <row r="69" spans="1:60" ht="22.5" outlineLevel="1">
      <c r="A69" s="175">
        <v>45</v>
      </c>
      <c r="B69" s="176" t="s">
        <v>539</v>
      </c>
      <c r="C69" s="185" t="s">
        <v>540</v>
      </c>
      <c r="D69" s="177" t="s">
        <v>439</v>
      </c>
      <c r="E69" s="178">
        <v>7.3979999999999997</v>
      </c>
      <c r="F69" s="179"/>
      <c r="G69" s="180">
        <f>ROUND(E69*F69,2)</f>
        <v>0</v>
      </c>
      <c r="H69" s="179"/>
      <c r="I69" s="180">
        <f>ROUND(E69*H69,2)</f>
        <v>0</v>
      </c>
      <c r="J69" s="179"/>
      <c r="K69" s="180">
        <f>ROUND(E69*J69,2)</f>
        <v>0</v>
      </c>
      <c r="L69" s="180">
        <v>21</v>
      </c>
      <c r="M69" s="180">
        <f>G69*(1+L69/100)</f>
        <v>0</v>
      </c>
      <c r="N69" s="178">
        <v>0.25492999999999999</v>
      </c>
      <c r="O69" s="178">
        <f>ROUND(E69*N69,2)</f>
        <v>1.89</v>
      </c>
      <c r="P69" s="178">
        <v>0</v>
      </c>
      <c r="Q69" s="178">
        <f>ROUND(E69*P69,2)</f>
        <v>0</v>
      </c>
      <c r="R69" s="180" t="s">
        <v>470</v>
      </c>
      <c r="S69" s="180" t="s">
        <v>371</v>
      </c>
      <c r="T69" s="181" t="s">
        <v>371</v>
      </c>
      <c r="U69" s="163">
        <v>0.69099999999999995</v>
      </c>
      <c r="V69" s="163">
        <f>ROUND(E69*U69,2)</f>
        <v>5.1100000000000003</v>
      </c>
      <c r="W69" s="163"/>
      <c r="X69" s="163" t="s">
        <v>431</v>
      </c>
      <c r="Y69" s="152"/>
      <c r="Z69" s="152"/>
      <c r="AA69" s="152"/>
      <c r="AB69" s="152"/>
      <c r="AC69" s="152"/>
      <c r="AD69" s="152"/>
      <c r="AE69" s="152"/>
      <c r="AF69" s="152"/>
      <c r="AG69" s="152" t="s">
        <v>432</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ht="22.5" outlineLevel="1">
      <c r="A70" s="159"/>
      <c r="B70" s="160"/>
      <c r="C70" s="273" t="s">
        <v>538</v>
      </c>
      <c r="D70" s="274"/>
      <c r="E70" s="274"/>
      <c r="F70" s="274"/>
      <c r="G70" s="274"/>
      <c r="H70" s="163"/>
      <c r="I70" s="163"/>
      <c r="J70" s="163"/>
      <c r="K70" s="163"/>
      <c r="L70" s="163"/>
      <c r="M70" s="163"/>
      <c r="N70" s="162"/>
      <c r="O70" s="162"/>
      <c r="P70" s="162"/>
      <c r="Q70" s="162"/>
      <c r="R70" s="163"/>
      <c r="S70" s="163"/>
      <c r="T70" s="163"/>
      <c r="U70" s="163"/>
      <c r="V70" s="163"/>
      <c r="W70" s="163"/>
      <c r="X70" s="163"/>
      <c r="Y70" s="152"/>
      <c r="Z70" s="152"/>
      <c r="AA70" s="152"/>
      <c r="AB70" s="152"/>
      <c r="AC70" s="152"/>
      <c r="AD70" s="152"/>
      <c r="AE70" s="152"/>
      <c r="AF70" s="152"/>
      <c r="AG70" s="152" t="s">
        <v>444</v>
      </c>
      <c r="AH70" s="152"/>
      <c r="AI70" s="152"/>
      <c r="AJ70" s="152"/>
      <c r="AK70" s="152"/>
      <c r="AL70" s="152"/>
      <c r="AM70" s="152"/>
      <c r="AN70" s="152"/>
      <c r="AO70" s="152"/>
      <c r="AP70" s="152"/>
      <c r="AQ70" s="152"/>
      <c r="AR70" s="152"/>
      <c r="AS70" s="152"/>
      <c r="AT70" s="152"/>
      <c r="AU70" s="152"/>
      <c r="AV70" s="152"/>
      <c r="AW70" s="152"/>
      <c r="AX70" s="152"/>
      <c r="AY70" s="152"/>
      <c r="AZ70" s="152"/>
      <c r="BA70" s="182" t="str">
        <f>C70</f>
        <v>jednoduché nebo příčky zděné do svislé dřevěné, cihelné, betonové nebo ocelové konstrukce na jakoukoliv maltu vápenocementovou (MVC) nebo cementovou (MC),</v>
      </c>
      <c r="BB70" s="152"/>
      <c r="BC70" s="152"/>
      <c r="BD70" s="152"/>
      <c r="BE70" s="152"/>
      <c r="BF70" s="152"/>
      <c r="BG70" s="152"/>
      <c r="BH70" s="152"/>
    </row>
    <row r="71" spans="1:60" outlineLevel="1">
      <c r="A71" s="189">
        <v>46</v>
      </c>
      <c r="B71" s="190" t="s">
        <v>541</v>
      </c>
      <c r="C71" s="197" t="s">
        <v>542</v>
      </c>
      <c r="D71" s="191" t="s">
        <v>439</v>
      </c>
      <c r="E71" s="192">
        <v>5.69</v>
      </c>
      <c r="F71" s="193"/>
      <c r="G71" s="194">
        <f>ROUND(E71*F71,2)</f>
        <v>0</v>
      </c>
      <c r="H71" s="193"/>
      <c r="I71" s="194">
        <f>ROUND(E71*H71,2)</f>
        <v>0</v>
      </c>
      <c r="J71" s="193"/>
      <c r="K71" s="194">
        <f>ROUND(E71*J71,2)</f>
        <v>0</v>
      </c>
      <c r="L71" s="194">
        <v>21</v>
      </c>
      <c r="M71" s="194">
        <f>G71*(1+L71/100)</f>
        <v>0</v>
      </c>
      <c r="N71" s="192">
        <v>6.1719999999999997E-2</v>
      </c>
      <c r="O71" s="192">
        <f>ROUND(E71*N71,2)</f>
        <v>0.35</v>
      </c>
      <c r="P71" s="192">
        <v>0</v>
      </c>
      <c r="Q71" s="192">
        <f>ROUND(E71*P71,2)</f>
        <v>0</v>
      </c>
      <c r="R71" s="194"/>
      <c r="S71" s="194" t="s">
        <v>430</v>
      </c>
      <c r="T71" s="195" t="s">
        <v>372</v>
      </c>
      <c r="U71" s="163">
        <v>0</v>
      </c>
      <c r="V71" s="163">
        <f>ROUND(E71*U71,2)</f>
        <v>0</v>
      </c>
      <c r="W71" s="163"/>
      <c r="X71" s="163" t="s">
        <v>431</v>
      </c>
      <c r="Y71" s="152"/>
      <c r="Z71" s="152"/>
      <c r="AA71" s="152"/>
      <c r="AB71" s="152"/>
      <c r="AC71" s="152"/>
      <c r="AD71" s="152"/>
      <c r="AE71" s="152"/>
      <c r="AF71" s="152"/>
      <c r="AG71" s="152" t="s">
        <v>432</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c r="A72" s="189">
        <v>47</v>
      </c>
      <c r="B72" s="190" t="s">
        <v>543</v>
      </c>
      <c r="C72" s="197" t="s">
        <v>544</v>
      </c>
      <c r="D72" s="191" t="s">
        <v>439</v>
      </c>
      <c r="E72" s="192">
        <v>171.2</v>
      </c>
      <c r="F72" s="193"/>
      <c r="G72" s="194">
        <f>ROUND(E72*F72,2)</f>
        <v>0</v>
      </c>
      <c r="H72" s="193"/>
      <c r="I72" s="194">
        <f>ROUND(E72*H72,2)</f>
        <v>0</v>
      </c>
      <c r="J72" s="193"/>
      <c r="K72" s="194">
        <f>ROUND(E72*J72,2)</f>
        <v>0</v>
      </c>
      <c r="L72" s="194">
        <v>21</v>
      </c>
      <c r="M72" s="194">
        <f>G72*(1+L72/100)</f>
        <v>0</v>
      </c>
      <c r="N72" s="192">
        <v>6.9980000000000001E-2</v>
      </c>
      <c r="O72" s="192">
        <f>ROUND(E72*N72,2)</f>
        <v>11.98</v>
      </c>
      <c r="P72" s="192">
        <v>0</v>
      </c>
      <c r="Q72" s="192">
        <f>ROUND(E72*P72,2)</f>
        <v>0</v>
      </c>
      <c r="R72" s="194"/>
      <c r="S72" s="194" t="s">
        <v>430</v>
      </c>
      <c r="T72" s="195" t="s">
        <v>372</v>
      </c>
      <c r="U72" s="163">
        <v>0</v>
      </c>
      <c r="V72" s="163">
        <f>ROUND(E72*U72,2)</f>
        <v>0</v>
      </c>
      <c r="W72" s="163"/>
      <c r="X72" s="163" t="s">
        <v>431</v>
      </c>
      <c r="Y72" s="152"/>
      <c r="Z72" s="152"/>
      <c r="AA72" s="152"/>
      <c r="AB72" s="152"/>
      <c r="AC72" s="152"/>
      <c r="AD72" s="152"/>
      <c r="AE72" s="152"/>
      <c r="AF72" s="152"/>
      <c r="AG72" s="152" t="s">
        <v>432</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c r="A73" s="189">
        <v>48</v>
      </c>
      <c r="B73" s="190" t="s">
        <v>545</v>
      </c>
      <c r="C73" s="197" t="s">
        <v>546</v>
      </c>
      <c r="D73" s="191" t="s">
        <v>439</v>
      </c>
      <c r="E73" s="192">
        <v>4.5199999999999996</v>
      </c>
      <c r="F73" s="193"/>
      <c r="G73" s="194">
        <f>ROUND(E73*F73,2)</f>
        <v>0</v>
      </c>
      <c r="H73" s="193"/>
      <c r="I73" s="194">
        <f>ROUND(E73*H73,2)</f>
        <v>0</v>
      </c>
      <c r="J73" s="193"/>
      <c r="K73" s="194">
        <f>ROUND(E73*J73,2)</f>
        <v>0</v>
      </c>
      <c r="L73" s="194">
        <v>21</v>
      </c>
      <c r="M73" s="194">
        <f>G73*(1+L73/100)</f>
        <v>0</v>
      </c>
      <c r="N73" s="192">
        <v>7.571E-2</v>
      </c>
      <c r="O73" s="192">
        <f>ROUND(E73*N73,2)</f>
        <v>0.34</v>
      </c>
      <c r="P73" s="192">
        <v>0</v>
      </c>
      <c r="Q73" s="192">
        <f>ROUND(E73*P73,2)</f>
        <v>0</v>
      </c>
      <c r="R73" s="194"/>
      <c r="S73" s="194" t="s">
        <v>430</v>
      </c>
      <c r="T73" s="195" t="s">
        <v>372</v>
      </c>
      <c r="U73" s="163">
        <v>0</v>
      </c>
      <c r="V73" s="163">
        <f>ROUND(E73*U73,2)</f>
        <v>0</v>
      </c>
      <c r="W73" s="163"/>
      <c r="X73" s="163" t="s">
        <v>431</v>
      </c>
      <c r="Y73" s="152"/>
      <c r="Z73" s="152"/>
      <c r="AA73" s="152"/>
      <c r="AB73" s="152"/>
      <c r="AC73" s="152"/>
      <c r="AD73" s="152"/>
      <c r="AE73" s="152"/>
      <c r="AF73" s="152"/>
      <c r="AG73" s="152" t="s">
        <v>432</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ht="33.75" outlineLevel="1">
      <c r="A74" s="175">
        <v>49</v>
      </c>
      <c r="B74" s="176" t="s">
        <v>547</v>
      </c>
      <c r="C74" s="185" t="s">
        <v>548</v>
      </c>
      <c r="D74" s="177" t="s">
        <v>439</v>
      </c>
      <c r="E74" s="178">
        <v>12.055</v>
      </c>
      <c r="F74" s="179"/>
      <c r="G74" s="180">
        <f>ROUND(E74*F74,2)</f>
        <v>0</v>
      </c>
      <c r="H74" s="179"/>
      <c r="I74" s="180">
        <f>ROUND(E74*H74,2)</f>
        <v>0</v>
      </c>
      <c r="J74" s="179"/>
      <c r="K74" s="180">
        <f>ROUND(E74*J74,2)</f>
        <v>0</v>
      </c>
      <c r="L74" s="180">
        <v>21</v>
      </c>
      <c r="M74" s="180">
        <f>G74*(1+L74/100)</f>
        <v>0</v>
      </c>
      <c r="N74" s="178">
        <v>0.17444000000000001</v>
      </c>
      <c r="O74" s="178">
        <f>ROUND(E74*N74,2)</f>
        <v>2.1</v>
      </c>
      <c r="P74" s="178">
        <v>0</v>
      </c>
      <c r="Q74" s="178">
        <f>ROUND(E74*P74,2)</f>
        <v>0</v>
      </c>
      <c r="R74" s="180" t="s">
        <v>470</v>
      </c>
      <c r="S74" s="180" t="s">
        <v>371</v>
      </c>
      <c r="T74" s="181" t="s">
        <v>371</v>
      </c>
      <c r="U74" s="163">
        <v>1.21</v>
      </c>
      <c r="V74" s="163">
        <f>ROUND(E74*U74,2)</f>
        <v>14.59</v>
      </c>
      <c r="W74" s="163"/>
      <c r="X74" s="163" t="s">
        <v>431</v>
      </c>
      <c r="Y74" s="152"/>
      <c r="Z74" s="152"/>
      <c r="AA74" s="152"/>
      <c r="AB74" s="152"/>
      <c r="AC74" s="152"/>
      <c r="AD74" s="152"/>
      <c r="AE74" s="152"/>
      <c r="AF74" s="152"/>
      <c r="AG74" s="152" t="s">
        <v>432</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c r="A75" s="159"/>
      <c r="B75" s="160"/>
      <c r="C75" s="273" t="s">
        <v>549</v>
      </c>
      <c r="D75" s="274"/>
      <c r="E75" s="274"/>
      <c r="F75" s="274"/>
      <c r="G75" s="274"/>
      <c r="H75" s="163"/>
      <c r="I75" s="163"/>
      <c r="J75" s="163"/>
      <c r="K75" s="163"/>
      <c r="L75" s="163"/>
      <c r="M75" s="163"/>
      <c r="N75" s="162"/>
      <c r="O75" s="162"/>
      <c r="P75" s="162"/>
      <c r="Q75" s="162"/>
      <c r="R75" s="163"/>
      <c r="S75" s="163"/>
      <c r="T75" s="163"/>
      <c r="U75" s="163"/>
      <c r="V75" s="163"/>
      <c r="W75" s="163"/>
      <c r="X75" s="163"/>
      <c r="Y75" s="152"/>
      <c r="Z75" s="152"/>
      <c r="AA75" s="152"/>
      <c r="AB75" s="152"/>
      <c r="AC75" s="152"/>
      <c r="AD75" s="152"/>
      <c r="AE75" s="152"/>
      <c r="AF75" s="152"/>
      <c r="AG75" s="152" t="s">
        <v>444</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c r="A76" s="169" t="s">
        <v>366</v>
      </c>
      <c r="B76" s="170" t="s">
        <v>55</v>
      </c>
      <c r="C76" s="184" t="s">
        <v>226</v>
      </c>
      <c r="D76" s="171"/>
      <c r="E76" s="172"/>
      <c r="F76" s="173"/>
      <c r="G76" s="173">
        <f>SUMIF(AG77:AG92,"&lt;&gt;NOR",G77:G92)</f>
        <v>0</v>
      </c>
      <c r="H76" s="173"/>
      <c r="I76" s="173">
        <f>SUM(I77:I92)</f>
        <v>0</v>
      </c>
      <c r="J76" s="173"/>
      <c r="K76" s="173">
        <f>SUM(K77:K92)</f>
        <v>0</v>
      </c>
      <c r="L76" s="173"/>
      <c r="M76" s="173">
        <f>SUM(M77:M92)</f>
        <v>0</v>
      </c>
      <c r="N76" s="172"/>
      <c r="O76" s="172">
        <f>SUM(O77:O92)</f>
        <v>16.970000000000006</v>
      </c>
      <c r="P76" s="172"/>
      <c r="Q76" s="172">
        <f>SUM(Q77:Q92)</f>
        <v>0</v>
      </c>
      <c r="R76" s="173"/>
      <c r="S76" s="173"/>
      <c r="T76" s="174"/>
      <c r="U76" s="168"/>
      <c r="V76" s="168">
        <f>SUM(V77:V92)</f>
        <v>22.88</v>
      </c>
      <c r="W76" s="168"/>
      <c r="X76" s="168"/>
      <c r="AG76" t="s">
        <v>367</v>
      </c>
    </row>
    <row r="77" spans="1:60" outlineLevel="1">
      <c r="A77" s="189">
        <v>50</v>
      </c>
      <c r="B77" s="190" t="s">
        <v>550</v>
      </c>
      <c r="C77" s="197" t="s">
        <v>551</v>
      </c>
      <c r="D77" s="191" t="s">
        <v>429</v>
      </c>
      <c r="E77" s="192">
        <v>3.5249999999999999</v>
      </c>
      <c r="F77" s="193"/>
      <c r="G77" s="194">
        <f t="shared" ref="G77:G86" si="14">ROUND(E77*F77,2)</f>
        <v>0</v>
      </c>
      <c r="H77" s="193"/>
      <c r="I77" s="194">
        <f t="shared" ref="I77:I86" si="15">ROUND(E77*H77,2)</f>
        <v>0</v>
      </c>
      <c r="J77" s="193"/>
      <c r="K77" s="194">
        <f t="shared" ref="K77:K86" si="16">ROUND(E77*J77,2)</f>
        <v>0</v>
      </c>
      <c r="L77" s="194">
        <v>21</v>
      </c>
      <c r="M77" s="194">
        <f t="shared" ref="M77:M86" si="17">G77*(1+L77/100)</f>
        <v>0</v>
      </c>
      <c r="N77" s="192">
        <v>2.5251399999999999</v>
      </c>
      <c r="O77" s="192">
        <f t="shared" ref="O77:O86" si="18">ROUND(E77*N77,2)</f>
        <v>8.9</v>
      </c>
      <c r="P77" s="192">
        <v>0</v>
      </c>
      <c r="Q77" s="192">
        <f t="shared" ref="Q77:Q86" si="19">ROUND(E77*P77,2)</f>
        <v>0</v>
      </c>
      <c r="R77" s="194" t="s">
        <v>470</v>
      </c>
      <c r="S77" s="194" t="s">
        <v>371</v>
      </c>
      <c r="T77" s="195" t="s">
        <v>371</v>
      </c>
      <c r="U77" s="163">
        <v>0.98699999999999999</v>
      </c>
      <c r="V77" s="163">
        <f t="shared" ref="V77:V86" si="20">ROUND(E77*U77,2)</f>
        <v>3.48</v>
      </c>
      <c r="W77" s="163"/>
      <c r="X77" s="163" t="s">
        <v>431</v>
      </c>
      <c r="Y77" s="152"/>
      <c r="Z77" s="152"/>
      <c r="AA77" s="152"/>
      <c r="AB77" s="152"/>
      <c r="AC77" s="152"/>
      <c r="AD77" s="152"/>
      <c r="AE77" s="152"/>
      <c r="AF77" s="152"/>
      <c r="AG77" s="152" t="s">
        <v>432</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c r="A78" s="189">
        <v>51</v>
      </c>
      <c r="B78" s="190" t="s">
        <v>552</v>
      </c>
      <c r="C78" s="197" t="s">
        <v>553</v>
      </c>
      <c r="D78" s="191" t="s">
        <v>429</v>
      </c>
      <c r="E78" s="192">
        <v>2.835</v>
      </c>
      <c r="F78" s="193"/>
      <c r="G78" s="194">
        <f t="shared" si="14"/>
        <v>0</v>
      </c>
      <c r="H78" s="193"/>
      <c r="I78" s="194">
        <f t="shared" si="15"/>
        <v>0</v>
      </c>
      <c r="J78" s="193"/>
      <c r="K78" s="194">
        <f t="shared" si="16"/>
        <v>0</v>
      </c>
      <c r="L78" s="194">
        <v>21</v>
      </c>
      <c r="M78" s="194">
        <f t="shared" si="17"/>
        <v>0</v>
      </c>
      <c r="N78" s="192">
        <v>2.5251399999999999</v>
      </c>
      <c r="O78" s="192">
        <f t="shared" si="18"/>
        <v>7.16</v>
      </c>
      <c r="P78" s="192">
        <v>0</v>
      </c>
      <c r="Q78" s="192">
        <f t="shared" si="19"/>
        <v>0</v>
      </c>
      <c r="R78" s="194" t="s">
        <v>470</v>
      </c>
      <c r="S78" s="194" t="s">
        <v>371</v>
      </c>
      <c r="T78" s="195" t="s">
        <v>371</v>
      </c>
      <c r="U78" s="163">
        <v>0.95499999999999996</v>
      </c>
      <c r="V78" s="163">
        <f t="shared" si="20"/>
        <v>2.71</v>
      </c>
      <c r="W78" s="163"/>
      <c r="X78" s="163" t="s">
        <v>431</v>
      </c>
      <c r="Y78" s="152"/>
      <c r="Z78" s="152"/>
      <c r="AA78" s="152"/>
      <c r="AB78" s="152"/>
      <c r="AC78" s="152"/>
      <c r="AD78" s="152"/>
      <c r="AE78" s="152"/>
      <c r="AF78" s="152"/>
      <c r="AG78" s="152" t="s">
        <v>432</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c r="A79" s="189">
        <v>52</v>
      </c>
      <c r="B79" s="190" t="s">
        <v>554</v>
      </c>
      <c r="C79" s="197" t="s">
        <v>555</v>
      </c>
      <c r="D79" s="191" t="s">
        <v>439</v>
      </c>
      <c r="E79" s="192">
        <v>14.1</v>
      </c>
      <c r="F79" s="193"/>
      <c r="G79" s="194">
        <f t="shared" si="14"/>
        <v>0</v>
      </c>
      <c r="H79" s="193"/>
      <c r="I79" s="194">
        <f t="shared" si="15"/>
        <v>0</v>
      </c>
      <c r="J79" s="193"/>
      <c r="K79" s="194">
        <f t="shared" si="16"/>
        <v>0</v>
      </c>
      <c r="L79" s="194">
        <v>21</v>
      </c>
      <c r="M79" s="194">
        <f t="shared" si="17"/>
        <v>0</v>
      </c>
      <c r="N79" s="192">
        <v>5.3299999999999997E-3</v>
      </c>
      <c r="O79" s="192">
        <f t="shared" si="18"/>
        <v>0.08</v>
      </c>
      <c r="P79" s="192">
        <v>0</v>
      </c>
      <c r="Q79" s="192">
        <f t="shared" si="19"/>
        <v>0</v>
      </c>
      <c r="R79" s="194"/>
      <c r="S79" s="194" t="s">
        <v>430</v>
      </c>
      <c r="T79" s="195" t="s">
        <v>372</v>
      </c>
      <c r="U79" s="163">
        <v>0</v>
      </c>
      <c r="V79" s="163">
        <f t="shared" si="20"/>
        <v>0</v>
      </c>
      <c r="W79" s="163"/>
      <c r="X79" s="163" t="s">
        <v>431</v>
      </c>
      <c r="Y79" s="152"/>
      <c r="Z79" s="152"/>
      <c r="AA79" s="152"/>
      <c r="AB79" s="152"/>
      <c r="AC79" s="152"/>
      <c r="AD79" s="152"/>
      <c r="AE79" s="152"/>
      <c r="AF79" s="152"/>
      <c r="AG79" s="152" t="s">
        <v>432</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c r="A80" s="189">
        <v>53</v>
      </c>
      <c r="B80" s="190" t="s">
        <v>556</v>
      </c>
      <c r="C80" s="197" t="s">
        <v>557</v>
      </c>
      <c r="D80" s="191" t="s">
        <v>439</v>
      </c>
      <c r="E80" s="192">
        <v>14.1</v>
      </c>
      <c r="F80" s="193"/>
      <c r="G80" s="194">
        <f t="shared" si="14"/>
        <v>0</v>
      </c>
      <c r="H80" s="193"/>
      <c r="I80" s="194">
        <f t="shared" si="15"/>
        <v>0</v>
      </c>
      <c r="J80" s="193"/>
      <c r="K80" s="194">
        <f t="shared" si="16"/>
        <v>0</v>
      </c>
      <c r="L80" s="194">
        <v>21</v>
      </c>
      <c r="M80" s="194">
        <f t="shared" si="17"/>
        <v>0</v>
      </c>
      <c r="N80" s="192">
        <v>0</v>
      </c>
      <c r="O80" s="192">
        <f t="shared" si="18"/>
        <v>0</v>
      </c>
      <c r="P80" s="192">
        <v>0</v>
      </c>
      <c r="Q80" s="192">
        <f t="shared" si="19"/>
        <v>0</v>
      </c>
      <c r="R80" s="194"/>
      <c r="S80" s="194" t="s">
        <v>430</v>
      </c>
      <c r="T80" s="195" t="s">
        <v>372</v>
      </c>
      <c r="U80" s="163">
        <v>0</v>
      </c>
      <c r="V80" s="163">
        <f t="shared" si="20"/>
        <v>0</v>
      </c>
      <c r="W80" s="163"/>
      <c r="X80" s="163" t="s">
        <v>431</v>
      </c>
      <c r="Y80" s="152"/>
      <c r="Z80" s="152"/>
      <c r="AA80" s="152"/>
      <c r="AB80" s="152"/>
      <c r="AC80" s="152"/>
      <c r="AD80" s="152"/>
      <c r="AE80" s="152"/>
      <c r="AF80" s="152"/>
      <c r="AG80" s="152" t="s">
        <v>432</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c r="A81" s="189">
        <v>54</v>
      </c>
      <c r="B81" s="190" t="s">
        <v>558</v>
      </c>
      <c r="C81" s="197" t="s">
        <v>559</v>
      </c>
      <c r="D81" s="191" t="s">
        <v>439</v>
      </c>
      <c r="E81" s="192">
        <v>9.5809999999999995</v>
      </c>
      <c r="F81" s="193"/>
      <c r="G81" s="194">
        <f t="shared" si="14"/>
        <v>0</v>
      </c>
      <c r="H81" s="193"/>
      <c r="I81" s="194">
        <f t="shared" si="15"/>
        <v>0</v>
      </c>
      <c r="J81" s="193"/>
      <c r="K81" s="194">
        <f t="shared" si="16"/>
        <v>0</v>
      </c>
      <c r="L81" s="194">
        <v>21</v>
      </c>
      <c r="M81" s="194">
        <f t="shared" si="17"/>
        <v>0</v>
      </c>
      <c r="N81" s="192">
        <v>8.1200000000000005E-3</v>
      </c>
      <c r="O81" s="192">
        <f t="shared" si="18"/>
        <v>0.08</v>
      </c>
      <c r="P81" s="192">
        <v>0</v>
      </c>
      <c r="Q81" s="192">
        <f t="shared" si="19"/>
        <v>0</v>
      </c>
      <c r="R81" s="194"/>
      <c r="S81" s="194" t="s">
        <v>430</v>
      </c>
      <c r="T81" s="195" t="s">
        <v>372</v>
      </c>
      <c r="U81" s="163">
        <v>0</v>
      </c>
      <c r="V81" s="163">
        <f t="shared" si="20"/>
        <v>0</v>
      </c>
      <c r="W81" s="163"/>
      <c r="X81" s="163" t="s">
        <v>431</v>
      </c>
      <c r="Y81" s="152"/>
      <c r="Z81" s="152"/>
      <c r="AA81" s="152"/>
      <c r="AB81" s="152"/>
      <c r="AC81" s="152"/>
      <c r="AD81" s="152"/>
      <c r="AE81" s="152"/>
      <c r="AF81" s="152"/>
      <c r="AG81" s="152" t="s">
        <v>432</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c r="A82" s="189">
        <v>55</v>
      </c>
      <c r="B82" s="190" t="s">
        <v>560</v>
      </c>
      <c r="C82" s="197" t="s">
        <v>561</v>
      </c>
      <c r="D82" s="191" t="s">
        <v>439</v>
      </c>
      <c r="E82" s="192">
        <v>9.5809999999999995</v>
      </c>
      <c r="F82" s="193"/>
      <c r="G82" s="194">
        <f t="shared" si="14"/>
        <v>0</v>
      </c>
      <c r="H82" s="193"/>
      <c r="I82" s="194">
        <f t="shared" si="15"/>
        <v>0</v>
      </c>
      <c r="J82" s="193"/>
      <c r="K82" s="194">
        <f t="shared" si="16"/>
        <v>0</v>
      </c>
      <c r="L82" s="194">
        <v>21</v>
      </c>
      <c r="M82" s="194">
        <f t="shared" si="17"/>
        <v>0</v>
      </c>
      <c r="N82" s="192">
        <v>8.0999999999999996E-4</v>
      </c>
      <c r="O82" s="192">
        <f t="shared" si="18"/>
        <v>0.01</v>
      </c>
      <c r="P82" s="192">
        <v>0</v>
      </c>
      <c r="Q82" s="192">
        <f t="shared" si="19"/>
        <v>0</v>
      </c>
      <c r="R82" s="194"/>
      <c r="S82" s="194" t="s">
        <v>430</v>
      </c>
      <c r="T82" s="195" t="s">
        <v>372</v>
      </c>
      <c r="U82" s="163">
        <v>0</v>
      </c>
      <c r="V82" s="163">
        <f t="shared" si="20"/>
        <v>0</v>
      </c>
      <c r="W82" s="163"/>
      <c r="X82" s="163" t="s">
        <v>431</v>
      </c>
      <c r="Y82" s="152"/>
      <c r="Z82" s="152"/>
      <c r="AA82" s="152"/>
      <c r="AB82" s="152"/>
      <c r="AC82" s="152"/>
      <c r="AD82" s="152"/>
      <c r="AE82" s="152"/>
      <c r="AF82" s="152"/>
      <c r="AG82" s="152" t="s">
        <v>432</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c r="A83" s="189">
        <v>56</v>
      </c>
      <c r="B83" s="190" t="s">
        <v>562</v>
      </c>
      <c r="C83" s="197" t="s">
        <v>563</v>
      </c>
      <c r="D83" s="191" t="s">
        <v>439</v>
      </c>
      <c r="E83" s="192">
        <v>9.5809999999999995</v>
      </c>
      <c r="F83" s="193"/>
      <c r="G83" s="194">
        <f t="shared" si="14"/>
        <v>0</v>
      </c>
      <c r="H83" s="193"/>
      <c r="I83" s="194">
        <f t="shared" si="15"/>
        <v>0</v>
      </c>
      <c r="J83" s="193"/>
      <c r="K83" s="194">
        <f t="shared" si="16"/>
        <v>0</v>
      </c>
      <c r="L83" s="194">
        <v>21</v>
      </c>
      <c r="M83" s="194">
        <f t="shared" si="17"/>
        <v>0</v>
      </c>
      <c r="N83" s="192">
        <v>0</v>
      </c>
      <c r="O83" s="192">
        <f t="shared" si="18"/>
        <v>0</v>
      </c>
      <c r="P83" s="192">
        <v>0</v>
      </c>
      <c r="Q83" s="192">
        <f t="shared" si="19"/>
        <v>0</v>
      </c>
      <c r="R83" s="194"/>
      <c r="S83" s="194" t="s">
        <v>430</v>
      </c>
      <c r="T83" s="195" t="s">
        <v>372</v>
      </c>
      <c r="U83" s="163">
        <v>0</v>
      </c>
      <c r="V83" s="163">
        <f t="shared" si="20"/>
        <v>0</v>
      </c>
      <c r="W83" s="163"/>
      <c r="X83" s="163" t="s">
        <v>431</v>
      </c>
      <c r="Y83" s="152"/>
      <c r="Z83" s="152"/>
      <c r="AA83" s="152"/>
      <c r="AB83" s="152"/>
      <c r="AC83" s="152"/>
      <c r="AD83" s="152"/>
      <c r="AE83" s="152"/>
      <c r="AF83" s="152"/>
      <c r="AG83" s="152" t="s">
        <v>432</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c r="A84" s="189">
        <v>57</v>
      </c>
      <c r="B84" s="190" t="s">
        <v>564</v>
      </c>
      <c r="C84" s="197" t="s">
        <v>565</v>
      </c>
      <c r="D84" s="191" t="s">
        <v>439</v>
      </c>
      <c r="E84" s="192">
        <v>14.1</v>
      </c>
      <c r="F84" s="193"/>
      <c r="G84" s="194">
        <f t="shared" si="14"/>
        <v>0</v>
      </c>
      <c r="H84" s="193"/>
      <c r="I84" s="194">
        <f t="shared" si="15"/>
        <v>0</v>
      </c>
      <c r="J84" s="193"/>
      <c r="K84" s="194">
        <f t="shared" si="16"/>
        <v>0</v>
      </c>
      <c r="L84" s="194">
        <v>21</v>
      </c>
      <c r="M84" s="194">
        <f t="shared" si="17"/>
        <v>0</v>
      </c>
      <c r="N84" s="192">
        <v>8.8000000000000003E-4</v>
      </c>
      <c r="O84" s="192">
        <f t="shared" si="18"/>
        <v>0.01</v>
      </c>
      <c r="P84" s="192">
        <v>0</v>
      </c>
      <c r="Q84" s="192">
        <f t="shared" si="19"/>
        <v>0</v>
      </c>
      <c r="R84" s="194"/>
      <c r="S84" s="194" t="s">
        <v>430</v>
      </c>
      <c r="T84" s="195" t="s">
        <v>372</v>
      </c>
      <c r="U84" s="163">
        <v>0</v>
      </c>
      <c r="V84" s="163">
        <f t="shared" si="20"/>
        <v>0</v>
      </c>
      <c r="W84" s="163"/>
      <c r="X84" s="163" t="s">
        <v>431</v>
      </c>
      <c r="Y84" s="152"/>
      <c r="Z84" s="152"/>
      <c r="AA84" s="152"/>
      <c r="AB84" s="152"/>
      <c r="AC84" s="152"/>
      <c r="AD84" s="152"/>
      <c r="AE84" s="152"/>
      <c r="AF84" s="152"/>
      <c r="AG84" s="152" t="s">
        <v>432</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c r="A85" s="189">
        <v>58</v>
      </c>
      <c r="B85" s="190" t="s">
        <v>566</v>
      </c>
      <c r="C85" s="197" t="s">
        <v>567</v>
      </c>
      <c r="D85" s="191" t="s">
        <v>439</v>
      </c>
      <c r="E85" s="192">
        <v>14.1</v>
      </c>
      <c r="F85" s="193"/>
      <c r="G85" s="194">
        <f t="shared" si="14"/>
        <v>0</v>
      </c>
      <c r="H85" s="193"/>
      <c r="I85" s="194">
        <f t="shared" si="15"/>
        <v>0</v>
      </c>
      <c r="J85" s="193"/>
      <c r="K85" s="194">
        <f t="shared" si="16"/>
        <v>0</v>
      </c>
      <c r="L85" s="194">
        <v>21</v>
      </c>
      <c r="M85" s="194">
        <f t="shared" si="17"/>
        <v>0</v>
      </c>
      <c r="N85" s="192">
        <v>0</v>
      </c>
      <c r="O85" s="192">
        <f t="shared" si="18"/>
        <v>0</v>
      </c>
      <c r="P85" s="192">
        <v>0</v>
      </c>
      <c r="Q85" s="192">
        <f t="shared" si="19"/>
        <v>0</v>
      </c>
      <c r="R85" s="194"/>
      <c r="S85" s="194" t="s">
        <v>430</v>
      </c>
      <c r="T85" s="195" t="s">
        <v>372</v>
      </c>
      <c r="U85" s="163">
        <v>0</v>
      </c>
      <c r="V85" s="163">
        <f t="shared" si="20"/>
        <v>0</v>
      </c>
      <c r="W85" s="163"/>
      <c r="X85" s="163" t="s">
        <v>431</v>
      </c>
      <c r="Y85" s="152"/>
      <c r="Z85" s="152"/>
      <c r="AA85" s="152"/>
      <c r="AB85" s="152"/>
      <c r="AC85" s="152"/>
      <c r="AD85" s="152"/>
      <c r="AE85" s="152"/>
      <c r="AF85" s="152"/>
      <c r="AG85" s="152" t="s">
        <v>432</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ht="22.5" outlineLevel="1">
      <c r="A86" s="175">
        <v>59</v>
      </c>
      <c r="B86" s="176" t="s">
        <v>568</v>
      </c>
      <c r="C86" s="185" t="s">
        <v>569</v>
      </c>
      <c r="D86" s="177" t="s">
        <v>459</v>
      </c>
      <c r="E86" s="178">
        <v>0.51900000000000002</v>
      </c>
      <c r="F86" s="179"/>
      <c r="G86" s="180">
        <f t="shared" si="14"/>
        <v>0</v>
      </c>
      <c r="H86" s="179"/>
      <c r="I86" s="180">
        <f t="shared" si="15"/>
        <v>0</v>
      </c>
      <c r="J86" s="179"/>
      <c r="K86" s="180">
        <f t="shared" si="16"/>
        <v>0</v>
      </c>
      <c r="L86" s="180">
        <v>21</v>
      </c>
      <c r="M86" s="180">
        <f t="shared" si="17"/>
        <v>0</v>
      </c>
      <c r="N86" s="178">
        <v>1.02139</v>
      </c>
      <c r="O86" s="178">
        <f t="shared" si="18"/>
        <v>0.53</v>
      </c>
      <c r="P86" s="178">
        <v>0</v>
      </c>
      <c r="Q86" s="178">
        <f t="shared" si="19"/>
        <v>0</v>
      </c>
      <c r="R86" s="180" t="s">
        <v>470</v>
      </c>
      <c r="S86" s="180" t="s">
        <v>371</v>
      </c>
      <c r="T86" s="181" t="s">
        <v>371</v>
      </c>
      <c r="U86" s="163">
        <v>26.616</v>
      </c>
      <c r="V86" s="163">
        <f t="shared" si="20"/>
        <v>13.81</v>
      </c>
      <c r="W86" s="163"/>
      <c r="X86" s="163" t="s">
        <v>431</v>
      </c>
      <c r="Y86" s="152"/>
      <c r="Z86" s="152"/>
      <c r="AA86" s="152"/>
      <c r="AB86" s="152"/>
      <c r="AC86" s="152"/>
      <c r="AD86" s="152"/>
      <c r="AE86" s="152"/>
      <c r="AF86" s="152"/>
      <c r="AG86" s="152" t="s">
        <v>432</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ht="33.75" outlineLevel="1">
      <c r="A87" s="159"/>
      <c r="B87" s="160"/>
      <c r="C87" s="273" t="s">
        <v>570</v>
      </c>
      <c r="D87" s="274"/>
      <c r="E87" s="274"/>
      <c r="F87" s="274"/>
      <c r="G87" s="274"/>
      <c r="H87" s="163"/>
      <c r="I87" s="163"/>
      <c r="J87" s="163"/>
      <c r="K87" s="163"/>
      <c r="L87" s="163"/>
      <c r="M87" s="163"/>
      <c r="N87" s="162"/>
      <c r="O87" s="162"/>
      <c r="P87" s="162"/>
      <c r="Q87" s="162"/>
      <c r="R87" s="163"/>
      <c r="S87" s="163"/>
      <c r="T87" s="163"/>
      <c r="U87" s="163"/>
      <c r="V87" s="163"/>
      <c r="W87" s="163"/>
      <c r="X87" s="163"/>
      <c r="Y87" s="152"/>
      <c r="Z87" s="152"/>
      <c r="AA87" s="152"/>
      <c r="AB87" s="152"/>
      <c r="AC87" s="152"/>
      <c r="AD87" s="152"/>
      <c r="AE87" s="152"/>
      <c r="AF87" s="152"/>
      <c r="AG87" s="152" t="s">
        <v>444</v>
      </c>
      <c r="AH87" s="152"/>
      <c r="AI87" s="152"/>
      <c r="AJ87" s="152"/>
      <c r="AK87" s="152"/>
      <c r="AL87" s="152"/>
      <c r="AM87" s="152"/>
      <c r="AN87" s="152"/>
      <c r="AO87" s="152"/>
      <c r="AP87" s="152"/>
      <c r="AQ87" s="152"/>
      <c r="AR87" s="152"/>
      <c r="AS87" s="152"/>
      <c r="AT87" s="152"/>
      <c r="AU87" s="152"/>
      <c r="AV87" s="152"/>
      <c r="AW87" s="152"/>
      <c r="AX87" s="152"/>
      <c r="AY87" s="152"/>
      <c r="AZ87" s="152"/>
      <c r="BA87" s="182" t="str">
        <f>C87</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87" s="152"/>
      <c r="BC87" s="152"/>
      <c r="BD87" s="152"/>
      <c r="BE87" s="152"/>
      <c r="BF87" s="152"/>
      <c r="BG87" s="152"/>
      <c r="BH87" s="152"/>
    </row>
    <row r="88" spans="1:60" outlineLevel="1">
      <c r="A88" s="175">
        <v>60</v>
      </c>
      <c r="B88" s="176" t="s">
        <v>571</v>
      </c>
      <c r="C88" s="185" t="s">
        <v>572</v>
      </c>
      <c r="D88" s="177" t="s">
        <v>459</v>
      </c>
      <c r="E88" s="178">
        <v>0.17899999999999999</v>
      </c>
      <c r="F88" s="179"/>
      <c r="G88" s="180">
        <f>ROUND(E88*F88,2)</f>
        <v>0</v>
      </c>
      <c r="H88" s="179"/>
      <c r="I88" s="180">
        <f>ROUND(E88*H88,2)</f>
        <v>0</v>
      </c>
      <c r="J88" s="179"/>
      <c r="K88" s="180">
        <f>ROUND(E88*J88,2)</f>
        <v>0</v>
      </c>
      <c r="L88" s="180">
        <v>21</v>
      </c>
      <c r="M88" s="180">
        <f>G88*(1+L88/100)</f>
        <v>0</v>
      </c>
      <c r="N88" s="178">
        <v>1.0554399999999999</v>
      </c>
      <c r="O88" s="178">
        <f>ROUND(E88*N88,2)</f>
        <v>0.19</v>
      </c>
      <c r="P88" s="178">
        <v>0</v>
      </c>
      <c r="Q88" s="178">
        <f>ROUND(E88*P88,2)</f>
        <v>0</v>
      </c>
      <c r="R88" s="180" t="s">
        <v>470</v>
      </c>
      <c r="S88" s="180" t="s">
        <v>371</v>
      </c>
      <c r="T88" s="181" t="s">
        <v>371</v>
      </c>
      <c r="U88" s="163">
        <v>15.211</v>
      </c>
      <c r="V88" s="163">
        <f>ROUND(E88*U88,2)</f>
        <v>2.72</v>
      </c>
      <c r="W88" s="163"/>
      <c r="X88" s="163" t="s">
        <v>431</v>
      </c>
      <c r="Y88" s="152"/>
      <c r="Z88" s="152"/>
      <c r="AA88" s="152"/>
      <c r="AB88" s="152"/>
      <c r="AC88" s="152"/>
      <c r="AD88" s="152"/>
      <c r="AE88" s="152"/>
      <c r="AF88" s="152"/>
      <c r="AG88" s="152" t="s">
        <v>432</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ht="33.75" outlineLevel="1">
      <c r="A89" s="159"/>
      <c r="B89" s="160"/>
      <c r="C89" s="273" t="s">
        <v>570</v>
      </c>
      <c r="D89" s="274"/>
      <c r="E89" s="274"/>
      <c r="F89" s="274"/>
      <c r="G89" s="274"/>
      <c r="H89" s="163"/>
      <c r="I89" s="163"/>
      <c r="J89" s="163"/>
      <c r="K89" s="163"/>
      <c r="L89" s="163"/>
      <c r="M89" s="163"/>
      <c r="N89" s="162"/>
      <c r="O89" s="162"/>
      <c r="P89" s="162"/>
      <c r="Q89" s="162"/>
      <c r="R89" s="163"/>
      <c r="S89" s="163"/>
      <c r="T89" s="163"/>
      <c r="U89" s="163"/>
      <c r="V89" s="163"/>
      <c r="W89" s="163"/>
      <c r="X89" s="163"/>
      <c r="Y89" s="152"/>
      <c r="Z89" s="152"/>
      <c r="AA89" s="152"/>
      <c r="AB89" s="152"/>
      <c r="AC89" s="152"/>
      <c r="AD89" s="152"/>
      <c r="AE89" s="152"/>
      <c r="AF89" s="152"/>
      <c r="AG89" s="152" t="s">
        <v>444</v>
      </c>
      <c r="AH89" s="152"/>
      <c r="AI89" s="152"/>
      <c r="AJ89" s="152"/>
      <c r="AK89" s="152"/>
      <c r="AL89" s="152"/>
      <c r="AM89" s="152"/>
      <c r="AN89" s="152"/>
      <c r="AO89" s="152"/>
      <c r="AP89" s="152"/>
      <c r="AQ89" s="152"/>
      <c r="AR89" s="152"/>
      <c r="AS89" s="152"/>
      <c r="AT89" s="152"/>
      <c r="AU89" s="152"/>
      <c r="AV89" s="152"/>
      <c r="AW89" s="152"/>
      <c r="AX89" s="152"/>
      <c r="AY89" s="152"/>
      <c r="AZ89" s="152"/>
      <c r="BA89" s="182" t="str">
        <f>C89</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89" s="152"/>
      <c r="BC89" s="152"/>
      <c r="BD89" s="152"/>
      <c r="BE89" s="152"/>
      <c r="BF89" s="152"/>
      <c r="BG89" s="152"/>
      <c r="BH89" s="152"/>
    </row>
    <row r="90" spans="1:60" outlineLevel="1">
      <c r="A90" s="175">
        <v>61</v>
      </c>
      <c r="B90" s="176" t="s">
        <v>573</v>
      </c>
      <c r="C90" s="185" t="s">
        <v>574</v>
      </c>
      <c r="D90" s="177" t="s">
        <v>459</v>
      </c>
      <c r="E90" s="178">
        <v>8.9999999999999993E-3</v>
      </c>
      <c r="F90" s="179"/>
      <c r="G90" s="180">
        <f>ROUND(E90*F90,2)</f>
        <v>0</v>
      </c>
      <c r="H90" s="179"/>
      <c r="I90" s="180">
        <f>ROUND(E90*H90,2)</f>
        <v>0</v>
      </c>
      <c r="J90" s="179"/>
      <c r="K90" s="180">
        <f>ROUND(E90*J90,2)</f>
        <v>0</v>
      </c>
      <c r="L90" s="180">
        <v>21</v>
      </c>
      <c r="M90" s="180">
        <f>G90*(1+L90/100)</f>
        <v>0</v>
      </c>
      <c r="N90" s="178">
        <v>1.9009999999999999E-2</v>
      </c>
      <c r="O90" s="178">
        <f>ROUND(E90*N90,2)</f>
        <v>0</v>
      </c>
      <c r="P90" s="178">
        <v>0</v>
      </c>
      <c r="Q90" s="178">
        <f>ROUND(E90*P90,2)</f>
        <v>0</v>
      </c>
      <c r="R90" s="180" t="s">
        <v>470</v>
      </c>
      <c r="S90" s="180" t="s">
        <v>371</v>
      </c>
      <c r="T90" s="181" t="s">
        <v>371</v>
      </c>
      <c r="U90" s="163">
        <v>18.175000000000001</v>
      </c>
      <c r="V90" s="163">
        <f>ROUND(E90*U90,2)</f>
        <v>0.16</v>
      </c>
      <c r="W90" s="163"/>
      <c r="X90" s="163" t="s">
        <v>431</v>
      </c>
      <c r="Y90" s="152"/>
      <c r="Z90" s="152"/>
      <c r="AA90" s="152"/>
      <c r="AB90" s="152"/>
      <c r="AC90" s="152"/>
      <c r="AD90" s="152"/>
      <c r="AE90" s="152"/>
      <c r="AF90" s="152"/>
      <c r="AG90" s="152" t="s">
        <v>432</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c r="A91" s="159"/>
      <c r="B91" s="160"/>
      <c r="C91" s="273" t="s">
        <v>575</v>
      </c>
      <c r="D91" s="274"/>
      <c r="E91" s="274"/>
      <c r="F91" s="274"/>
      <c r="G91" s="274"/>
      <c r="H91" s="163"/>
      <c r="I91" s="163"/>
      <c r="J91" s="163"/>
      <c r="K91" s="163"/>
      <c r="L91" s="163"/>
      <c r="M91" s="163"/>
      <c r="N91" s="162"/>
      <c r="O91" s="162"/>
      <c r="P91" s="162"/>
      <c r="Q91" s="162"/>
      <c r="R91" s="163"/>
      <c r="S91" s="163"/>
      <c r="T91" s="163"/>
      <c r="U91" s="163"/>
      <c r="V91" s="163"/>
      <c r="W91" s="163"/>
      <c r="X91" s="163"/>
      <c r="Y91" s="152"/>
      <c r="Z91" s="152"/>
      <c r="AA91" s="152"/>
      <c r="AB91" s="152"/>
      <c r="AC91" s="152"/>
      <c r="AD91" s="152"/>
      <c r="AE91" s="152"/>
      <c r="AF91" s="152"/>
      <c r="AG91" s="152" t="s">
        <v>444</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c r="A92" s="189">
        <v>62</v>
      </c>
      <c r="B92" s="190" t="s">
        <v>576</v>
      </c>
      <c r="C92" s="197" t="s">
        <v>577</v>
      </c>
      <c r="D92" s="191" t="s">
        <v>459</v>
      </c>
      <c r="E92" s="192">
        <v>0.01</v>
      </c>
      <c r="F92" s="193"/>
      <c r="G92" s="194">
        <f>ROUND(E92*F92,2)</f>
        <v>0</v>
      </c>
      <c r="H92" s="193"/>
      <c r="I92" s="194">
        <f>ROUND(E92*H92,2)</f>
        <v>0</v>
      </c>
      <c r="J92" s="193"/>
      <c r="K92" s="194">
        <f>ROUND(E92*J92,2)</f>
        <v>0</v>
      </c>
      <c r="L92" s="194">
        <v>21</v>
      </c>
      <c r="M92" s="194">
        <f>G92*(1+L92/100)</f>
        <v>0</v>
      </c>
      <c r="N92" s="192">
        <v>1</v>
      </c>
      <c r="O92" s="192">
        <f>ROUND(E92*N92,2)</f>
        <v>0.01</v>
      </c>
      <c r="P92" s="192">
        <v>0</v>
      </c>
      <c r="Q92" s="192">
        <f>ROUND(E92*P92,2)</f>
        <v>0</v>
      </c>
      <c r="R92" s="194"/>
      <c r="S92" s="194" t="s">
        <v>430</v>
      </c>
      <c r="T92" s="195" t="s">
        <v>372</v>
      </c>
      <c r="U92" s="163">
        <v>0</v>
      </c>
      <c r="V92" s="163">
        <f>ROUND(E92*U92,2)</f>
        <v>0</v>
      </c>
      <c r="W92" s="163"/>
      <c r="X92" s="163" t="s">
        <v>464</v>
      </c>
      <c r="Y92" s="152"/>
      <c r="Z92" s="152"/>
      <c r="AA92" s="152"/>
      <c r="AB92" s="152"/>
      <c r="AC92" s="152"/>
      <c r="AD92" s="152"/>
      <c r="AE92" s="152"/>
      <c r="AF92" s="152"/>
      <c r="AG92" s="152" t="s">
        <v>465</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c r="A93" s="169" t="s">
        <v>366</v>
      </c>
      <c r="B93" s="170" t="s">
        <v>230</v>
      </c>
      <c r="C93" s="184" t="s">
        <v>232</v>
      </c>
      <c r="D93" s="171"/>
      <c r="E93" s="172"/>
      <c r="F93" s="173"/>
      <c r="G93" s="173">
        <f>SUMIF(AG94:AG120,"&lt;&gt;NOR",G94:G120)</f>
        <v>0</v>
      </c>
      <c r="H93" s="173"/>
      <c r="I93" s="173">
        <f>SUM(I94:I120)</f>
        <v>0</v>
      </c>
      <c r="J93" s="173"/>
      <c r="K93" s="173">
        <f>SUM(K94:K120)</f>
        <v>0</v>
      </c>
      <c r="L93" s="173"/>
      <c r="M93" s="173">
        <f>SUM(M94:M120)</f>
        <v>0</v>
      </c>
      <c r="N93" s="172"/>
      <c r="O93" s="172">
        <f>SUM(O94:O120)</f>
        <v>31.9</v>
      </c>
      <c r="P93" s="172"/>
      <c r="Q93" s="172">
        <f>SUM(Q94:Q120)</f>
        <v>0</v>
      </c>
      <c r="R93" s="173"/>
      <c r="S93" s="173"/>
      <c r="T93" s="174"/>
      <c r="U93" s="168"/>
      <c r="V93" s="168">
        <f>SUM(V94:V120)</f>
        <v>208.70999999999998</v>
      </c>
      <c r="W93" s="168"/>
      <c r="X93" s="168"/>
      <c r="AG93" t="s">
        <v>367</v>
      </c>
    </row>
    <row r="94" spans="1:60" ht="22.5" outlineLevel="1">
      <c r="A94" s="189">
        <v>63</v>
      </c>
      <c r="B94" s="190" t="s">
        <v>578</v>
      </c>
      <c r="C94" s="197" t="s">
        <v>579</v>
      </c>
      <c r="D94" s="191" t="s">
        <v>439</v>
      </c>
      <c r="E94" s="192">
        <v>78</v>
      </c>
      <c r="F94" s="193"/>
      <c r="G94" s="194">
        <f t="shared" ref="G94:G110" si="21">ROUND(E94*F94,2)</f>
        <v>0</v>
      </c>
      <c r="H94" s="193"/>
      <c r="I94" s="194">
        <f t="shared" ref="I94:I110" si="22">ROUND(E94*H94,2)</f>
        <v>0</v>
      </c>
      <c r="J94" s="193"/>
      <c r="K94" s="194">
        <f t="shared" ref="K94:K110" si="23">ROUND(E94*J94,2)</f>
        <v>0</v>
      </c>
      <c r="L94" s="194">
        <v>21</v>
      </c>
      <c r="M94" s="194">
        <f t="shared" ref="M94:M110" si="24">G94*(1+L94/100)</f>
        <v>0</v>
      </c>
      <c r="N94" s="192">
        <v>9.1999999999999998E-3</v>
      </c>
      <c r="O94" s="192">
        <f t="shared" ref="O94:O110" si="25">ROUND(E94*N94,2)</f>
        <v>0.72</v>
      </c>
      <c r="P94" s="192">
        <v>0</v>
      </c>
      <c r="Q94" s="192">
        <f t="shared" ref="Q94:Q110" si="26">ROUND(E94*P94,2)</f>
        <v>0</v>
      </c>
      <c r="R94" s="194"/>
      <c r="S94" s="194" t="s">
        <v>430</v>
      </c>
      <c r="T94" s="195" t="s">
        <v>372</v>
      </c>
      <c r="U94" s="163">
        <v>0</v>
      </c>
      <c r="V94" s="163">
        <f t="shared" ref="V94:V110" si="27">ROUND(E94*U94,2)</f>
        <v>0</v>
      </c>
      <c r="W94" s="163"/>
      <c r="X94" s="163" t="s">
        <v>431</v>
      </c>
      <c r="Y94" s="152"/>
      <c r="Z94" s="152"/>
      <c r="AA94" s="152"/>
      <c r="AB94" s="152"/>
      <c r="AC94" s="152"/>
      <c r="AD94" s="152"/>
      <c r="AE94" s="152"/>
      <c r="AF94" s="152"/>
      <c r="AG94" s="152" t="s">
        <v>432</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c r="A95" s="189">
        <v>64</v>
      </c>
      <c r="B95" s="190" t="s">
        <v>580</v>
      </c>
      <c r="C95" s="197" t="s">
        <v>581</v>
      </c>
      <c r="D95" s="191" t="s">
        <v>439</v>
      </c>
      <c r="E95" s="192">
        <v>481</v>
      </c>
      <c r="F95" s="193"/>
      <c r="G95" s="194">
        <f t="shared" si="21"/>
        <v>0</v>
      </c>
      <c r="H95" s="193"/>
      <c r="I95" s="194">
        <f t="shared" si="22"/>
        <v>0</v>
      </c>
      <c r="J95" s="193"/>
      <c r="K95" s="194">
        <f t="shared" si="23"/>
        <v>0</v>
      </c>
      <c r="L95" s="194">
        <v>21</v>
      </c>
      <c r="M95" s="194">
        <f t="shared" si="24"/>
        <v>0</v>
      </c>
      <c r="N95" s="192">
        <v>1.8380000000000001E-2</v>
      </c>
      <c r="O95" s="192">
        <f t="shared" si="25"/>
        <v>8.84</v>
      </c>
      <c r="P95" s="192">
        <v>0</v>
      </c>
      <c r="Q95" s="192">
        <f t="shared" si="26"/>
        <v>0</v>
      </c>
      <c r="R95" s="194"/>
      <c r="S95" s="194" t="s">
        <v>430</v>
      </c>
      <c r="T95" s="195" t="s">
        <v>372</v>
      </c>
      <c r="U95" s="163">
        <v>0</v>
      </c>
      <c r="V95" s="163">
        <f t="shared" si="27"/>
        <v>0</v>
      </c>
      <c r="W95" s="163"/>
      <c r="X95" s="163" t="s">
        <v>431</v>
      </c>
      <c r="Y95" s="152"/>
      <c r="Z95" s="152"/>
      <c r="AA95" s="152"/>
      <c r="AB95" s="152"/>
      <c r="AC95" s="152"/>
      <c r="AD95" s="152"/>
      <c r="AE95" s="152"/>
      <c r="AF95" s="152"/>
      <c r="AG95" s="152" t="s">
        <v>432</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ht="22.5" outlineLevel="1">
      <c r="A96" s="189">
        <v>65</v>
      </c>
      <c r="B96" s="190" t="s">
        <v>582</v>
      </c>
      <c r="C96" s="197" t="s">
        <v>583</v>
      </c>
      <c r="D96" s="191" t="s">
        <v>439</v>
      </c>
      <c r="E96" s="192">
        <v>89</v>
      </c>
      <c r="F96" s="193"/>
      <c r="G96" s="194">
        <f t="shared" si="21"/>
        <v>0</v>
      </c>
      <c r="H96" s="193"/>
      <c r="I96" s="194">
        <f t="shared" si="22"/>
        <v>0</v>
      </c>
      <c r="J96" s="193"/>
      <c r="K96" s="194">
        <f t="shared" si="23"/>
        <v>0</v>
      </c>
      <c r="L96" s="194">
        <v>21</v>
      </c>
      <c r="M96" s="194">
        <f t="shared" si="24"/>
        <v>0</v>
      </c>
      <c r="N96" s="192">
        <v>7.9000000000000008E-3</v>
      </c>
      <c r="O96" s="192">
        <f t="shared" si="25"/>
        <v>0.7</v>
      </c>
      <c r="P96" s="192">
        <v>0</v>
      </c>
      <c r="Q96" s="192">
        <f t="shared" si="26"/>
        <v>0</v>
      </c>
      <c r="R96" s="194"/>
      <c r="S96" s="194" t="s">
        <v>430</v>
      </c>
      <c r="T96" s="195" t="s">
        <v>372</v>
      </c>
      <c r="U96" s="163">
        <v>0</v>
      </c>
      <c r="V96" s="163">
        <f t="shared" si="27"/>
        <v>0</v>
      </c>
      <c r="W96" s="163"/>
      <c r="X96" s="163" t="s">
        <v>431</v>
      </c>
      <c r="Y96" s="152"/>
      <c r="Z96" s="152"/>
      <c r="AA96" s="152"/>
      <c r="AB96" s="152"/>
      <c r="AC96" s="152"/>
      <c r="AD96" s="152"/>
      <c r="AE96" s="152"/>
      <c r="AF96" s="152"/>
      <c r="AG96" s="152" t="s">
        <v>432</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ht="22.5" outlineLevel="1">
      <c r="A97" s="189">
        <v>66</v>
      </c>
      <c r="B97" s="190" t="s">
        <v>584</v>
      </c>
      <c r="C97" s="197" t="s">
        <v>585</v>
      </c>
      <c r="D97" s="191" t="s">
        <v>439</v>
      </c>
      <c r="E97" s="192">
        <v>178</v>
      </c>
      <c r="F97" s="193"/>
      <c r="G97" s="194">
        <f t="shared" si="21"/>
        <v>0</v>
      </c>
      <c r="H97" s="193"/>
      <c r="I97" s="194">
        <f t="shared" si="22"/>
        <v>0</v>
      </c>
      <c r="J97" s="193"/>
      <c r="K97" s="194">
        <f t="shared" si="23"/>
        <v>0</v>
      </c>
      <c r="L97" s="194">
        <v>21</v>
      </c>
      <c r="M97" s="194">
        <f t="shared" si="24"/>
        <v>0</v>
      </c>
      <c r="N97" s="192">
        <v>3.0300000000000001E-2</v>
      </c>
      <c r="O97" s="192">
        <f t="shared" si="25"/>
        <v>5.39</v>
      </c>
      <c r="P97" s="192">
        <v>0</v>
      </c>
      <c r="Q97" s="192">
        <f t="shared" si="26"/>
        <v>0</v>
      </c>
      <c r="R97" s="194"/>
      <c r="S97" s="194" t="s">
        <v>430</v>
      </c>
      <c r="T97" s="195" t="s">
        <v>372</v>
      </c>
      <c r="U97" s="163">
        <v>0</v>
      </c>
      <c r="V97" s="163">
        <f t="shared" si="27"/>
        <v>0</v>
      </c>
      <c r="W97" s="163"/>
      <c r="X97" s="163" t="s">
        <v>431</v>
      </c>
      <c r="Y97" s="152"/>
      <c r="Z97" s="152"/>
      <c r="AA97" s="152"/>
      <c r="AB97" s="152"/>
      <c r="AC97" s="152"/>
      <c r="AD97" s="152"/>
      <c r="AE97" s="152"/>
      <c r="AF97" s="152"/>
      <c r="AG97" s="152" t="s">
        <v>432</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c r="A98" s="189">
        <v>67</v>
      </c>
      <c r="B98" s="190" t="s">
        <v>586</v>
      </c>
      <c r="C98" s="197" t="s">
        <v>587</v>
      </c>
      <c r="D98" s="191" t="s">
        <v>439</v>
      </c>
      <c r="E98" s="192">
        <v>60.274999999999999</v>
      </c>
      <c r="F98" s="193"/>
      <c r="G98" s="194">
        <f t="shared" si="21"/>
        <v>0</v>
      </c>
      <c r="H98" s="193"/>
      <c r="I98" s="194">
        <f t="shared" si="22"/>
        <v>0</v>
      </c>
      <c r="J98" s="193"/>
      <c r="K98" s="194">
        <f t="shared" si="23"/>
        <v>0</v>
      </c>
      <c r="L98" s="194">
        <v>21</v>
      </c>
      <c r="M98" s="194">
        <f t="shared" si="24"/>
        <v>0</v>
      </c>
      <c r="N98" s="192">
        <v>8.4999999999999995E-4</v>
      </c>
      <c r="O98" s="192">
        <f t="shared" si="25"/>
        <v>0.05</v>
      </c>
      <c r="P98" s="192">
        <v>0</v>
      </c>
      <c r="Q98" s="192">
        <f t="shared" si="26"/>
        <v>0</v>
      </c>
      <c r="R98" s="194"/>
      <c r="S98" s="194" t="s">
        <v>430</v>
      </c>
      <c r="T98" s="195" t="s">
        <v>372</v>
      </c>
      <c r="U98" s="163">
        <v>0</v>
      </c>
      <c r="V98" s="163">
        <f t="shared" si="27"/>
        <v>0</v>
      </c>
      <c r="W98" s="163"/>
      <c r="X98" s="163" t="s">
        <v>431</v>
      </c>
      <c r="Y98" s="152"/>
      <c r="Z98" s="152"/>
      <c r="AA98" s="152"/>
      <c r="AB98" s="152"/>
      <c r="AC98" s="152"/>
      <c r="AD98" s="152"/>
      <c r="AE98" s="152"/>
      <c r="AF98" s="152"/>
      <c r="AG98" s="152" t="s">
        <v>432</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c r="A99" s="189">
        <v>68</v>
      </c>
      <c r="B99" s="190" t="s">
        <v>588</v>
      </c>
      <c r="C99" s="197" t="s">
        <v>589</v>
      </c>
      <c r="D99" s="191" t="s">
        <v>439</v>
      </c>
      <c r="E99" s="192">
        <v>153.80000000000001</v>
      </c>
      <c r="F99" s="193"/>
      <c r="G99" s="194">
        <f t="shared" si="21"/>
        <v>0</v>
      </c>
      <c r="H99" s="193"/>
      <c r="I99" s="194">
        <f t="shared" si="22"/>
        <v>0</v>
      </c>
      <c r="J99" s="193"/>
      <c r="K99" s="194">
        <f t="shared" si="23"/>
        <v>0</v>
      </c>
      <c r="L99" s="194">
        <v>21</v>
      </c>
      <c r="M99" s="194">
        <f t="shared" si="24"/>
        <v>0</v>
      </c>
      <c r="N99" s="192">
        <v>2.5999999999999998E-4</v>
      </c>
      <c r="O99" s="192">
        <f t="shared" si="25"/>
        <v>0.04</v>
      </c>
      <c r="P99" s="192">
        <v>0</v>
      </c>
      <c r="Q99" s="192">
        <f t="shared" si="26"/>
        <v>0</v>
      </c>
      <c r="R99" s="194"/>
      <c r="S99" s="194" t="s">
        <v>430</v>
      </c>
      <c r="T99" s="195" t="s">
        <v>372</v>
      </c>
      <c r="U99" s="163">
        <v>0</v>
      </c>
      <c r="V99" s="163">
        <f t="shared" si="27"/>
        <v>0</v>
      </c>
      <c r="W99" s="163"/>
      <c r="X99" s="163" t="s">
        <v>431</v>
      </c>
      <c r="Y99" s="152"/>
      <c r="Z99" s="152"/>
      <c r="AA99" s="152"/>
      <c r="AB99" s="152"/>
      <c r="AC99" s="152"/>
      <c r="AD99" s="152"/>
      <c r="AE99" s="152"/>
      <c r="AF99" s="152"/>
      <c r="AG99" s="152" t="s">
        <v>432</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c r="A100" s="189">
        <v>69</v>
      </c>
      <c r="B100" s="190" t="s">
        <v>590</v>
      </c>
      <c r="C100" s="197" t="s">
        <v>591</v>
      </c>
      <c r="D100" s="191" t="s">
        <v>439</v>
      </c>
      <c r="E100" s="192">
        <v>153.80000000000001</v>
      </c>
      <c r="F100" s="193"/>
      <c r="G100" s="194">
        <f t="shared" si="21"/>
        <v>0</v>
      </c>
      <c r="H100" s="193"/>
      <c r="I100" s="194">
        <f t="shared" si="22"/>
        <v>0</v>
      </c>
      <c r="J100" s="193"/>
      <c r="K100" s="194">
        <f t="shared" si="23"/>
        <v>0</v>
      </c>
      <c r="L100" s="194">
        <v>21</v>
      </c>
      <c r="M100" s="194">
        <f t="shared" si="24"/>
        <v>0</v>
      </c>
      <c r="N100" s="192">
        <v>4.3800000000000002E-3</v>
      </c>
      <c r="O100" s="192">
        <f t="shared" si="25"/>
        <v>0.67</v>
      </c>
      <c r="P100" s="192">
        <v>0</v>
      </c>
      <c r="Q100" s="192">
        <f t="shared" si="26"/>
        <v>0</v>
      </c>
      <c r="R100" s="194"/>
      <c r="S100" s="194" t="s">
        <v>430</v>
      </c>
      <c r="T100" s="195" t="s">
        <v>372</v>
      </c>
      <c r="U100" s="163">
        <v>0</v>
      </c>
      <c r="V100" s="163">
        <f t="shared" si="27"/>
        <v>0</v>
      </c>
      <c r="W100" s="163"/>
      <c r="X100" s="163" t="s">
        <v>431</v>
      </c>
      <c r="Y100" s="152"/>
      <c r="Z100" s="152"/>
      <c r="AA100" s="152"/>
      <c r="AB100" s="152"/>
      <c r="AC100" s="152"/>
      <c r="AD100" s="152"/>
      <c r="AE100" s="152"/>
      <c r="AF100" s="152"/>
      <c r="AG100" s="152" t="s">
        <v>432</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c r="A101" s="189">
        <v>70</v>
      </c>
      <c r="B101" s="190" t="s">
        <v>592</v>
      </c>
      <c r="C101" s="197" t="s">
        <v>593</v>
      </c>
      <c r="D101" s="191" t="s">
        <v>508</v>
      </c>
      <c r="E101" s="192">
        <v>2</v>
      </c>
      <c r="F101" s="193"/>
      <c r="G101" s="194">
        <f t="shared" si="21"/>
        <v>0</v>
      </c>
      <c r="H101" s="193"/>
      <c r="I101" s="194">
        <f t="shared" si="22"/>
        <v>0</v>
      </c>
      <c r="J101" s="193"/>
      <c r="K101" s="194">
        <f t="shared" si="23"/>
        <v>0</v>
      </c>
      <c r="L101" s="194">
        <v>21</v>
      </c>
      <c r="M101" s="194">
        <f t="shared" si="24"/>
        <v>0</v>
      </c>
      <c r="N101" s="192">
        <v>1.4659999999999999E-2</v>
      </c>
      <c r="O101" s="192">
        <f t="shared" si="25"/>
        <v>0.03</v>
      </c>
      <c r="P101" s="192">
        <v>0</v>
      </c>
      <c r="Q101" s="192">
        <f t="shared" si="26"/>
        <v>0</v>
      </c>
      <c r="R101" s="194"/>
      <c r="S101" s="194" t="s">
        <v>430</v>
      </c>
      <c r="T101" s="195" t="s">
        <v>372</v>
      </c>
      <c r="U101" s="163">
        <v>0</v>
      </c>
      <c r="V101" s="163">
        <f t="shared" si="27"/>
        <v>0</v>
      </c>
      <c r="W101" s="163"/>
      <c r="X101" s="163" t="s">
        <v>431</v>
      </c>
      <c r="Y101" s="152"/>
      <c r="Z101" s="152"/>
      <c r="AA101" s="152"/>
      <c r="AB101" s="152"/>
      <c r="AC101" s="152"/>
      <c r="AD101" s="152"/>
      <c r="AE101" s="152"/>
      <c r="AF101" s="152"/>
      <c r="AG101" s="152" t="s">
        <v>432</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c r="A102" s="189">
        <v>71</v>
      </c>
      <c r="B102" s="190" t="s">
        <v>594</v>
      </c>
      <c r="C102" s="197" t="s">
        <v>595</v>
      </c>
      <c r="D102" s="191" t="s">
        <v>439</v>
      </c>
      <c r="E102" s="192">
        <v>153.80000000000001</v>
      </c>
      <c r="F102" s="193"/>
      <c r="G102" s="194">
        <f t="shared" si="21"/>
        <v>0</v>
      </c>
      <c r="H102" s="193"/>
      <c r="I102" s="194">
        <f t="shared" si="22"/>
        <v>0</v>
      </c>
      <c r="J102" s="193"/>
      <c r="K102" s="194">
        <f t="shared" si="23"/>
        <v>0</v>
      </c>
      <c r="L102" s="194">
        <v>21</v>
      </c>
      <c r="M102" s="194">
        <f t="shared" si="24"/>
        <v>0</v>
      </c>
      <c r="N102" s="192">
        <v>2.8500000000000001E-3</v>
      </c>
      <c r="O102" s="192">
        <f t="shared" si="25"/>
        <v>0.44</v>
      </c>
      <c r="P102" s="192">
        <v>0</v>
      </c>
      <c r="Q102" s="192">
        <f t="shared" si="26"/>
        <v>0</v>
      </c>
      <c r="R102" s="194"/>
      <c r="S102" s="194" t="s">
        <v>430</v>
      </c>
      <c r="T102" s="195" t="s">
        <v>372</v>
      </c>
      <c r="U102" s="163">
        <v>0</v>
      </c>
      <c r="V102" s="163">
        <f t="shared" si="27"/>
        <v>0</v>
      </c>
      <c r="W102" s="163"/>
      <c r="X102" s="163" t="s">
        <v>431</v>
      </c>
      <c r="Y102" s="152"/>
      <c r="Z102" s="152"/>
      <c r="AA102" s="152"/>
      <c r="AB102" s="152"/>
      <c r="AC102" s="152"/>
      <c r="AD102" s="152"/>
      <c r="AE102" s="152"/>
      <c r="AF102" s="152"/>
      <c r="AG102" s="152" t="s">
        <v>432</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c r="A103" s="189">
        <v>72</v>
      </c>
      <c r="B103" s="190" t="s">
        <v>596</v>
      </c>
      <c r="C103" s="197" t="s">
        <v>597</v>
      </c>
      <c r="D103" s="191" t="s">
        <v>439</v>
      </c>
      <c r="E103" s="192">
        <v>14.1</v>
      </c>
      <c r="F103" s="193"/>
      <c r="G103" s="194">
        <f t="shared" si="21"/>
        <v>0</v>
      </c>
      <c r="H103" s="193"/>
      <c r="I103" s="194">
        <f t="shared" si="22"/>
        <v>0</v>
      </c>
      <c r="J103" s="193"/>
      <c r="K103" s="194">
        <f t="shared" si="23"/>
        <v>0</v>
      </c>
      <c r="L103" s="194">
        <v>21</v>
      </c>
      <c r="M103" s="194">
        <f t="shared" si="24"/>
        <v>0</v>
      </c>
      <c r="N103" s="192">
        <v>8.4000000000000005E-2</v>
      </c>
      <c r="O103" s="192">
        <f t="shared" si="25"/>
        <v>1.18</v>
      </c>
      <c r="P103" s="192">
        <v>0</v>
      </c>
      <c r="Q103" s="192">
        <f t="shared" si="26"/>
        <v>0</v>
      </c>
      <c r="R103" s="194"/>
      <c r="S103" s="194" t="s">
        <v>430</v>
      </c>
      <c r="T103" s="195" t="s">
        <v>372</v>
      </c>
      <c r="U103" s="163">
        <v>0</v>
      </c>
      <c r="V103" s="163">
        <f t="shared" si="27"/>
        <v>0</v>
      </c>
      <c r="W103" s="163"/>
      <c r="X103" s="163" t="s">
        <v>431</v>
      </c>
      <c r="Y103" s="152"/>
      <c r="Z103" s="152"/>
      <c r="AA103" s="152"/>
      <c r="AB103" s="152"/>
      <c r="AC103" s="152"/>
      <c r="AD103" s="152"/>
      <c r="AE103" s="152"/>
      <c r="AF103" s="152"/>
      <c r="AG103" s="152" t="s">
        <v>432</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c r="A104" s="189">
        <v>73</v>
      </c>
      <c r="B104" s="190" t="s">
        <v>598</v>
      </c>
      <c r="C104" s="197" t="s">
        <v>599</v>
      </c>
      <c r="D104" s="191" t="s">
        <v>439</v>
      </c>
      <c r="E104" s="192">
        <v>21.965</v>
      </c>
      <c r="F104" s="193"/>
      <c r="G104" s="194">
        <f t="shared" si="21"/>
        <v>0</v>
      </c>
      <c r="H104" s="193"/>
      <c r="I104" s="194">
        <f t="shared" si="22"/>
        <v>0</v>
      </c>
      <c r="J104" s="193"/>
      <c r="K104" s="194">
        <f t="shared" si="23"/>
        <v>0</v>
      </c>
      <c r="L104" s="194">
        <v>21</v>
      </c>
      <c r="M104" s="194">
        <f t="shared" si="24"/>
        <v>0</v>
      </c>
      <c r="N104" s="192">
        <v>0.11169999999999999</v>
      </c>
      <c r="O104" s="192">
        <f t="shared" si="25"/>
        <v>2.4500000000000002</v>
      </c>
      <c r="P104" s="192">
        <v>0</v>
      </c>
      <c r="Q104" s="192">
        <f t="shared" si="26"/>
        <v>0</v>
      </c>
      <c r="R104" s="194"/>
      <c r="S104" s="194" t="s">
        <v>430</v>
      </c>
      <c r="T104" s="195" t="s">
        <v>372</v>
      </c>
      <c r="U104" s="163">
        <v>0</v>
      </c>
      <c r="V104" s="163">
        <f t="shared" si="27"/>
        <v>0</v>
      </c>
      <c r="W104" s="163"/>
      <c r="X104" s="163" t="s">
        <v>431</v>
      </c>
      <c r="Y104" s="152"/>
      <c r="Z104" s="152"/>
      <c r="AA104" s="152"/>
      <c r="AB104" s="152"/>
      <c r="AC104" s="152"/>
      <c r="AD104" s="152"/>
      <c r="AE104" s="152"/>
      <c r="AF104" s="152"/>
      <c r="AG104" s="152" t="s">
        <v>432</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ht="33.75" outlineLevel="1">
      <c r="A105" s="189">
        <v>74</v>
      </c>
      <c r="B105" s="190" t="s">
        <v>600</v>
      </c>
      <c r="C105" s="197" t="s">
        <v>601</v>
      </c>
      <c r="D105" s="191" t="s">
        <v>508</v>
      </c>
      <c r="E105" s="192">
        <v>8</v>
      </c>
      <c r="F105" s="193"/>
      <c r="G105" s="194">
        <f t="shared" si="21"/>
        <v>0</v>
      </c>
      <c r="H105" s="193"/>
      <c r="I105" s="194">
        <f t="shared" si="22"/>
        <v>0</v>
      </c>
      <c r="J105" s="193"/>
      <c r="K105" s="194">
        <f t="shared" si="23"/>
        <v>0</v>
      </c>
      <c r="L105" s="194">
        <v>21</v>
      </c>
      <c r="M105" s="194">
        <f t="shared" si="24"/>
        <v>0</v>
      </c>
      <c r="N105" s="192">
        <v>1.8970000000000001E-2</v>
      </c>
      <c r="O105" s="192">
        <f t="shared" si="25"/>
        <v>0.15</v>
      </c>
      <c r="P105" s="192">
        <v>0</v>
      </c>
      <c r="Q105" s="192">
        <f t="shared" si="26"/>
        <v>0</v>
      </c>
      <c r="R105" s="194" t="s">
        <v>470</v>
      </c>
      <c r="S105" s="194" t="s">
        <v>371</v>
      </c>
      <c r="T105" s="195" t="s">
        <v>371</v>
      </c>
      <c r="U105" s="163">
        <v>1.86</v>
      </c>
      <c r="V105" s="163">
        <f t="shared" si="27"/>
        <v>14.88</v>
      </c>
      <c r="W105" s="163"/>
      <c r="X105" s="163" t="s">
        <v>431</v>
      </c>
      <c r="Y105" s="152"/>
      <c r="Z105" s="152"/>
      <c r="AA105" s="152"/>
      <c r="AB105" s="152"/>
      <c r="AC105" s="152"/>
      <c r="AD105" s="152"/>
      <c r="AE105" s="152"/>
      <c r="AF105" s="152"/>
      <c r="AG105" s="152" t="s">
        <v>432</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c r="A106" s="189">
        <v>75</v>
      </c>
      <c r="B106" s="190" t="s">
        <v>602</v>
      </c>
      <c r="C106" s="197" t="s">
        <v>603</v>
      </c>
      <c r="D106" s="191" t="s">
        <v>508</v>
      </c>
      <c r="E106" s="192">
        <v>4</v>
      </c>
      <c r="F106" s="193"/>
      <c r="G106" s="194">
        <f t="shared" si="21"/>
        <v>0</v>
      </c>
      <c r="H106" s="193"/>
      <c r="I106" s="194">
        <f t="shared" si="22"/>
        <v>0</v>
      </c>
      <c r="J106" s="193"/>
      <c r="K106" s="194">
        <f t="shared" si="23"/>
        <v>0</v>
      </c>
      <c r="L106" s="194">
        <v>21</v>
      </c>
      <c r="M106" s="194">
        <f t="shared" si="24"/>
        <v>0</v>
      </c>
      <c r="N106" s="192">
        <v>1.489E-2</v>
      </c>
      <c r="O106" s="192">
        <f t="shared" si="25"/>
        <v>0.06</v>
      </c>
      <c r="P106" s="192">
        <v>0</v>
      </c>
      <c r="Q106" s="192">
        <f t="shared" si="26"/>
        <v>0</v>
      </c>
      <c r="R106" s="194"/>
      <c r="S106" s="194" t="s">
        <v>430</v>
      </c>
      <c r="T106" s="195" t="s">
        <v>372</v>
      </c>
      <c r="U106" s="163">
        <v>0</v>
      </c>
      <c r="V106" s="163">
        <f t="shared" si="27"/>
        <v>0</v>
      </c>
      <c r="W106" s="163"/>
      <c r="X106" s="163" t="s">
        <v>464</v>
      </c>
      <c r="Y106" s="152"/>
      <c r="Z106" s="152"/>
      <c r="AA106" s="152"/>
      <c r="AB106" s="152"/>
      <c r="AC106" s="152"/>
      <c r="AD106" s="152"/>
      <c r="AE106" s="152"/>
      <c r="AF106" s="152"/>
      <c r="AG106" s="152" t="s">
        <v>465</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c r="A107" s="189">
        <v>76</v>
      </c>
      <c r="B107" s="190" t="s">
        <v>604</v>
      </c>
      <c r="C107" s="197" t="s">
        <v>605</v>
      </c>
      <c r="D107" s="191" t="s">
        <v>508</v>
      </c>
      <c r="E107" s="192">
        <v>2</v>
      </c>
      <c r="F107" s="193"/>
      <c r="G107" s="194">
        <f t="shared" si="21"/>
        <v>0</v>
      </c>
      <c r="H107" s="193"/>
      <c r="I107" s="194">
        <f t="shared" si="22"/>
        <v>0</v>
      </c>
      <c r="J107" s="193"/>
      <c r="K107" s="194">
        <f t="shared" si="23"/>
        <v>0</v>
      </c>
      <c r="L107" s="194">
        <v>21</v>
      </c>
      <c r="M107" s="194">
        <f t="shared" si="24"/>
        <v>0</v>
      </c>
      <c r="N107" s="192">
        <v>1.521E-2</v>
      </c>
      <c r="O107" s="192">
        <f t="shared" si="25"/>
        <v>0.03</v>
      </c>
      <c r="P107" s="192">
        <v>0</v>
      </c>
      <c r="Q107" s="192">
        <f t="shared" si="26"/>
        <v>0</v>
      </c>
      <c r="R107" s="194"/>
      <c r="S107" s="194" t="s">
        <v>430</v>
      </c>
      <c r="T107" s="195" t="s">
        <v>372</v>
      </c>
      <c r="U107" s="163">
        <v>0</v>
      </c>
      <c r="V107" s="163">
        <f t="shared" si="27"/>
        <v>0</v>
      </c>
      <c r="W107" s="163"/>
      <c r="X107" s="163" t="s">
        <v>464</v>
      </c>
      <c r="Y107" s="152"/>
      <c r="Z107" s="152"/>
      <c r="AA107" s="152"/>
      <c r="AB107" s="152"/>
      <c r="AC107" s="152"/>
      <c r="AD107" s="152"/>
      <c r="AE107" s="152"/>
      <c r="AF107" s="152"/>
      <c r="AG107" s="152" t="s">
        <v>465</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c r="A108" s="189">
        <v>77</v>
      </c>
      <c r="B108" s="190" t="s">
        <v>606</v>
      </c>
      <c r="C108" s="197" t="s">
        <v>607</v>
      </c>
      <c r="D108" s="191" t="s">
        <v>508</v>
      </c>
      <c r="E108" s="192">
        <v>1</v>
      </c>
      <c r="F108" s="193"/>
      <c r="G108" s="194">
        <f t="shared" si="21"/>
        <v>0</v>
      </c>
      <c r="H108" s="193"/>
      <c r="I108" s="194">
        <f t="shared" si="22"/>
        <v>0</v>
      </c>
      <c r="J108" s="193"/>
      <c r="K108" s="194">
        <f t="shared" si="23"/>
        <v>0</v>
      </c>
      <c r="L108" s="194">
        <v>21</v>
      </c>
      <c r="M108" s="194">
        <f t="shared" si="24"/>
        <v>0</v>
      </c>
      <c r="N108" s="192">
        <v>1.6240000000000001E-2</v>
      </c>
      <c r="O108" s="192">
        <f t="shared" si="25"/>
        <v>0.02</v>
      </c>
      <c r="P108" s="192">
        <v>0</v>
      </c>
      <c r="Q108" s="192">
        <f t="shared" si="26"/>
        <v>0</v>
      </c>
      <c r="R108" s="194"/>
      <c r="S108" s="194" t="s">
        <v>430</v>
      </c>
      <c r="T108" s="195" t="s">
        <v>372</v>
      </c>
      <c r="U108" s="163">
        <v>0</v>
      </c>
      <c r="V108" s="163">
        <f t="shared" si="27"/>
        <v>0</v>
      </c>
      <c r="W108" s="163"/>
      <c r="X108" s="163" t="s">
        <v>464</v>
      </c>
      <c r="Y108" s="152"/>
      <c r="Z108" s="152"/>
      <c r="AA108" s="152"/>
      <c r="AB108" s="152"/>
      <c r="AC108" s="152"/>
      <c r="AD108" s="152"/>
      <c r="AE108" s="152"/>
      <c r="AF108" s="152"/>
      <c r="AG108" s="152" t="s">
        <v>465</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c r="A109" s="189">
        <v>78</v>
      </c>
      <c r="B109" s="190" t="s">
        <v>608</v>
      </c>
      <c r="C109" s="197" t="s">
        <v>609</v>
      </c>
      <c r="D109" s="191" t="s">
        <v>508</v>
      </c>
      <c r="E109" s="192">
        <v>1</v>
      </c>
      <c r="F109" s="193"/>
      <c r="G109" s="194">
        <f t="shared" si="21"/>
        <v>0</v>
      </c>
      <c r="H109" s="193"/>
      <c r="I109" s="194">
        <f t="shared" si="22"/>
        <v>0</v>
      </c>
      <c r="J109" s="193"/>
      <c r="K109" s="194">
        <f t="shared" si="23"/>
        <v>0</v>
      </c>
      <c r="L109" s="194">
        <v>21</v>
      </c>
      <c r="M109" s="194">
        <f t="shared" si="24"/>
        <v>0</v>
      </c>
      <c r="N109" s="192">
        <v>1.6240000000000001E-2</v>
      </c>
      <c r="O109" s="192">
        <f t="shared" si="25"/>
        <v>0.02</v>
      </c>
      <c r="P109" s="192">
        <v>0</v>
      </c>
      <c r="Q109" s="192">
        <f t="shared" si="26"/>
        <v>0</v>
      </c>
      <c r="R109" s="194"/>
      <c r="S109" s="194" t="s">
        <v>430</v>
      </c>
      <c r="T109" s="195" t="s">
        <v>372</v>
      </c>
      <c r="U109" s="163">
        <v>0</v>
      </c>
      <c r="V109" s="163">
        <f t="shared" si="27"/>
        <v>0</v>
      </c>
      <c r="W109" s="163"/>
      <c r="X109" s="163" t="s">
        <v>464</v>
      </c>
      <c r="Y109" s="152"/>
      <c r="Z109" s="152"/>
      <c r="AA109" s="152"/>
      <c r="AB109" s="152"/>
      <c r="AC109" s="152"/>
      <c r="AD109" s="152"/>
      <c r="AE109" s="152"/>
      <c r="AF109" s="152"/>
      <c r="AG109" s="152" t="s">
        <v>465</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c r="A110" s="175">
        <v>79</v>
      </c>
      <c r="B110" s="176" t="s">
        <v>610</v>
      </c>
      <c r="C110" s="185" t="s">
        <v>611</v>
      </c>
      <c r="D110" s="177" t="s">
        <v>508</v>
      </c>
      <c r="E110" s="178">
        <v>12</v>
      </c>
      <c r="F110" s="179"/>
      <c r="G110" s="180">
        <f t="shared" si="21"/>
        <v>0</v>
      </c>
      <c r="H110" s="179"/>
      <c r="I110" s="180">
        <f t="shared" si="22"/>
        <v>0</v>
      </c>
      <c r="J110" s="179"/>
      <c r="K110" s="180">
        <f t="shared" si="23"/>
        <v>0</v>
      </c>
      <c r="L110" s="180">
        <v>21</v>
      </c>
      <c r="M110" s="180">
        <f t="shared" si="24"/>
        <v>0</v>
      </c>
      <c r="N110" s="178">
        <v>0.49075000000000002</v>
      </c>
      <c r="O110" s="178">
        <f t="shared" si="25"/>
        <v>5.89</v>
      </c>
      <c r="P110" s="178">
        <v>0</v>
      </c>
      <c r="Q110" s="178">
        <f t="shared" si="26"/>
        <v>0</v>
      </c>
      <c r="R110" s="180" t="s">
        <v>470</v>
      </c>
      <c r="S110" s="180" t="s">
        <v>371</v>
      </c>
      <c r="T110" s="181" t="s">
        <v>371</v>
      </c>
      <c r="U110" s="163">
        <v>8.82</v>
      </c>
      <c r="V110" s="163">
        <f t="shared" si="27"/>
        <v>105.84</v>
      </c>
      <c r="W110" s="163"/>
      <c r="X110" s="163" t="s">
        <v>431</v>
      </c>
      <c r="Y110" s="152"/>
      <c r="Z110" s="152"/>
      <c r="AA110" s="152"/>
      <c r="AB110" s="152"/>
      <c r="AC110" s="152"/>
      <c r="AD110" s="152"/>
      <c r="AE110" s="152"/>
      <c r="AF110" s="152"/>
      <c r="AG110" s="152" t="s">
        <v>432</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ht="22.5" outlineLevel="1">
      <c r="A111" s="159"/>
      <c r="B111" s="160"/>
      <c r="C111" s="273" t="s">
        <v>612</v>
      </c>
      <c r="D111" s="274"/>
      <c r="E111" s="274"/>
      <c r="F111" s="274"/>
      <c r="G111" s="274"/>
      <c r="H111" s="163"/>
      <c r="I111" s="163"/>
      <c r="J111" s="163"/>
      <c r="K111" s="163"/>
      <c r="L111" s="163"/>
      <c r="M111" s="163"/>
      <c r="N111" s="162"/>
      <c r="O111" s="162"/>
      <c r="P111" s="162"/>
      <c r="Q111" s="162"/>
      <c r="R111" s="163"/>
      <c r="S111" s="163"/>
      <c r="T111" s="163"/>
      <c r="U111" s="163"/>
      <c r="V111" s="163"/>
      <c r="W111" s="163"/>
      <c r="X111" s="163"/>
      <c r="Y111" s="152"/>
      <c r="Z111" s="152"/>
      <c r="AA111" s="152"/>
      <c r="AB111" s="152"/>
      <c r="AC111" s="152"/>
      <c r="AD111" s="152"/>
      <c r="AE111" s="152"/>
      <c r="AF111" s="152"/>
      <c r="AG111" s="152" t="s">
        <v>444</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82" t="str">
        <f>C111</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11" s="152"/>
      <c r="BC111" s="152"/>
      <c r="BD111" s="152"/>
      <c r="BE111" s="152"/>
      <c r="BF111" s="152"/>
      <c r="BG111" s="152"/>
      <c r="BH111" s="152"/>
    </row>
    <row r="112" spans="1:60" ht="22.5" outlineLevel="1">
      <c r="A112" s="189">
        <v>80</v>
      </c>
      <c r="B112" s="190" t="s">
        <v>613</v>
      </c>
      <c r="C112" s="197" t="s">
        <v>614</v>
      </c>
      <c r="D112" s="191" t="s">
        <v>508</v>
      </c>
      <c r="E112" s="192">
        <v>2</v>
      </c>
      <c r="F112" s="193"/>
      <c r="G112" s="194">
        <f>ROUND(E112*F112,2)</f>
        <v>0</v>
      </c>
      <c r="H112" s="193"/>
      <c r="I112" s="194">
        <f>ROUND(E112*H112,2)</f>
        <v>0</v>
      </c>
      <c r="J112" s="193"/>
      <c r="K112" s="194">
        <f>ROUND(E112*J112,2)</f>
        <v>0</v>
      </c>
      <c r="L112" s="194">
        <v>21</v>
      </c>
      <c r="M112" s="194">
        <f>G112*(1+L112/100)</f>
        <v>0</v>
      </c>
      <c r="N112" s="192">
        <v>1.553E-2</v>
      </c>
      <c r="O112" s="192">
        <f>ROUND(E112*N112,2)</f>
        <v>0.03</v>
      </c>
      <c r="P112" s="192">
        <v>0</v>
      </c>
      <c r="Q112" s="192">
        <f>ROUND(E112*P112,2)</f>
        <v>0</v>
      </c>
      <c r="R112" s="194"/>
      <c r="S112" s="194" t="s">
        <v>430</v>
      </c>
      <c r="T112" s="195" t="s">
        <v>372</v>
      </c>
      <c r="U112" s="163">
        <v>0</v>
      </c>
      <c r="V112" s="163">
        <f>ROUND(E112*U112,2)</f>
        <v>0</v>
      </c>
      <c r="W112" s="163"/>
      <c r="X112" s="163" t="s">
        <v>464</v>
      </c>
      <c r="Y112" s="152"/>
      <c r="Z112" s="152"/>
      <c r="AA112" s="152"/>
      <c r="AB112" s="152"/>
      <c r="AC112" s="152"/>
      <c r="AD112" s="152"/>
      <c r="AE112" s="152"/>
      <c r="AF112" s="152"/>
      <c r="AG112" s="152" t="s">
        <v>465</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ht="22.5" outlineLevel="1">
      <c r="A113" s="189">
        <v>81</v>
      </c>
      <c r="B113" s="190" t="s">
        <v>615</v>
      </c>
      <c r="C113" s="197" t="s">
        <v>616</v>
      </c>
      <c r="D113" s="191" t="s">
        <v>508</v>
      </c>
      <c r="E113" s="192">
        <v>4</v>
      </c>
      <c r="F113" s="193"/>
      <c r="G113" s="194">
        <f>ROUND(E113*F113,2)</f>
        <v>0</v>
      </c>
      <c r="H113" s="193"/>
      <c r="I113" s="194">
        <f>ROUND(E113*H113,2)</f>
        <v>0</v>
      </c>
      <c r="J113" s="193"/>
      <c r="K113" s="194">
        <f>ROUND(E113*J113,2)</f>
        <v>0</v>
      </c>
      <c r="L113" s="194">
        <v>21</v>
      </c>
      <c r="M113" s="194">
        <f>G113*(1+L113/100)</f>
        <v>0</v>
      </c>
      <c r="N113" s="192">
        <v>1.521E-2</v>
      </c>
      <c r="O113" s="192">
        <f>ROUND(E113*N113,2)</f>
        <v>0.06</v>
      </c>
      <c r="P113" s="192">
        <v>0</v>
      </c>
      <c r="Q113" s="192">
        <f>ROUND(E113*P113,2)</f>
        <v>0</v>
      </c>
      <c r="R113" s="194"/>
      <c r="S113" s="194" t="s">
        <v>430</v>
      </c>
      <c r="T113" s="195" t="s">
        <v>372</v>
      </c>
      <c r="U113" s="163">
        <v>0</v>
      </c>
      <c r="V113" s="163">
        <f>ROUND(E113*U113,2)</f>
        <v>0</v>
      </c>
      <c r="W113" s="163"/>
      <c r="X113" s="163" t="s">
        <v>464</v>
      </c>
      <c r="Y113" s="152"/>
      <c r="Z113" s="152"/>
      <c r="AA113" s="152"/>
      <c r="AB113" s="152"/>
      <c r="AC113" s="152"/>
      <c r="AD113" s="152"/>
      <c r="AE113" s="152"/>
      <c r="AF113" s="152"/>
      <c r="AG113" s="152" t="s">
        <v>465</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ht="22.5" outlineLevel="1">
      <c r="A114" s="189">
        <v>82</v>
      </c>
      <c r="B114" s="190" t="s">
        <v>617</v>
      </c>
      <c r="C114" s="197" t="s">
        <v>618</v>
      </c>
      <c r="D114" s="191" t="s">
        <v>508</v>
      </c>
      <c r="E114" s="192">
        <v>5</v>
      </c>
      <c r="F114" s="193"/>
      <c r="G114" s="194">
        <f>ROUND(E114*F114,2)</f>
        <v>0</v>
      </c>
      <c r="H114" s="193"/>
      <c r="I114" s="194">
        <f>ROUND(E114*H114,2)</f>
        <v>0</v>
      </c>
      <c r="J114" s="193"/>
      <c r="K114" s="194">
        <f>ROUND(E114*J114,2)</f>
        <v>0</v>
      </c>
      <c r="L114" s="194">
        <v>21</v>
      </c>
      <c r="M114" s="194">
        <f>G114*(1+L114/100)</f>
        <v>0</v>
      </c>
      <c r="N114" s="192">
        <v>1.6240000000000001E-2</v>
      </c>
      <c r="O114" s="192">
        <f>ROUND(E114*N114,2)</f>
        <v>0.08</v>
      </c>
      <c r="P114" s="192">
        <v>0</v>
      </c>
      <c r="Q114" s="192">
        <f>ROUND(E114*P114,2)</f>
        <v>0</v>
      </c>
      <c r="R114" s="194"/>
      <c r="S114" s="194" t="s">
        <v>430</v>
      </c>
      <c r="T114" s="195" t="s">
        <v>372</v>
      </c>
      <c r="U114" s="163">
        <v>0</v>
      </c>
      <c r="V114" s="163">
        <f>ROUND(E114*U114,2)</f>
        <v>0</v>
      </c>
      <c r="W114" s="163"/>
      <c r="X114" s="163" t="s">
        <v>464</v>
      </c>
      <c r="Y114" s="152"/>
      <c r="Z114" s="152"/>
      <c r="AA114" s="152"/>
      <c r="AB114" s="152"/>
      <c r="AC114" s="152"/>
      <c r="AD114" s="152"/>
      <c r="AE114" s="152"/>
      <c r="AF114" s="152"/>
      <c r="AG114" s="152" t="s">
        <v>465</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c r="A115" s="189">
        <v>83</v>
      </c>
      <c r="B115" s="190" t="s">
        <v>619</v>
      </c>
      <c r="C115" s="197" t="s">
        <v>620</v>
      </c>
      <c r="D115" s="191" t="s">
        <v>508</v>
      </c>
      <c r="E115" s="192">
        <v>1</v>
      </c>
      <c r="F115" s="193"/>
      <c r="G115" s="194">
        <f>ROUND(E115*F115,2)</f>
        <v>0</v>
      </c>
      <c r="H115" s="193"/>
      <c r="I115" s="194">
        <f>ROUND(E115*H115,2)</f>
        <v>0</v>
      </c>
      <c r="J115" s="193"/>
      <c r="K115" s="194">
        <f>ROUND(E115*J115,2)</f>
        <v>0</v>
      </c>
      <c r="L115" s="194">
        <v>21</v>
      </c>
      <c r="M115" s="194">
        <f>G115*(1+L115/100)</f>
        <v>0</v>
      </c>
      <c r="N115" s="192">
        <v>2.222E-2</v>
      </c>
      <c r="O115" s="192">
        <f>ROUND(E115*N115,2)</f>
        <v>0.02</v>
      </c>
      <c r="P115" s="192">
        <v>0</v>
      </c>
      <c r="Q115" s="192">
        <f>ROUND(E115*P115,2)</f>
        <v>0</v>
      </c>
      <c r="R115" s="194"/>
      <c r="S115" s="194" t="s">
        <v>430</v>
      </c>
      <c r="T115" s="195" t="s">
        <v>372</v>
      </c>
      <c r="U115" s="163">
        <v>0</v>
      </c>
      <c r="V115" s="163">
        <f>ROUND(E115*U115,2)</f>
        <v>0</v>
      </c>
      <c r="W115" s="163"/>
      <c r="X115" s="163" t="s">
        <v>464</v>
      </c>
      <c r="Y115" s="152"/>
      <c r="Z115" s="152"/>
      <c r="AA115" s="152"/>
      <c r="AB115" s="152"/>
      <c r="AC115" s="152"/>
      <c r="AD115" s="152"/>
      <c r="AE115" s="152"/>
      <c r="AF115" s="152"/>
      <c r="AG115" s="152" t="s">
        <v>465</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c r="A116" s="175">
        <v>84</v>
      </c>
      <c r="B116" s="176" t="s">
        <v>621</v>
      </c>
      <c r="C116" s="185" t="s">
        <v>622</v>
      </c>
      <c r="D116" s="177" t="s">
        <v>508</v>
      </c>
      <c r="E116" s="178">
        <v>8</v>
      </c>
      <c r="F116" s="179"/>
      <c r="G116" s="180">
        <f>ROUND(E116*F116,2)</f>
        <v>0</v>
      </c>
      <c r="H116" s="179"/>
      <c r="I116" s="180">
        <f>ROUND(E116*H116,2)</f>
        <v>0</v>
      </c>
      <c r="J116" s="179"/>
      <c r="K116" s="180">
        <f>ROUND(E116*J116,2)</f>
        <v>0</v>
      </c>
      <c r="L116" s="180">
        <v>21</v>
      </c>
      <c r="M116" s="180">
        <f>G116*(1+L116/100)</f>
        <v>0</v>
      </c>
      <c r="N116" s="178">
        <v>0.60863999999999996</v>
      </c>
      <c r="O116" s="178">
        <f>ROUND(E116*N116,2)</f>
        <v>4.87</v>
      </c>
      <c r="P116" s="178">
        <v>0</v>
      </c>
      <c r="Q116" s="178">
        <f>ROUND(E116*P116,2)</f>
        <v>0</v>
      </c>
      <c r="R116" s="180" t="s">
        <v>470</v>
      </c>
      <c r="S116" s="180" t="s">
        <v>371</v>
      </c>
      <c r="T116" s="181" t="s">
        <v>371</v>
      </c>
      <c r="U116" s="163">
        <v>10.999000000000001</v>
      </c>
      <c r="V116" s="163">
        <f>ROUND(E116*U116,2)</f>
        <v>87.99</v>
      </c>
      <c r="W116" s="163"/>
      <c r="X116" s="163" t="s">
        <v>431</v>
      </c>
      <c r="Y116" s="152"/>
      <c r="Z116" s="152"/>
      <c r="AA116" s="152"/>
      <c r="AB116" s="152"/>
      <c r="AC116" s="152"/>
      <c r="AD116" s="152"/>
      <c r="AE116" s="152"/>
      <c r="AF116" s="152"/>
      <c r="AG116" s="152" t="s">
        <v>432</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ht="22.5" outlineLevel="1">
      <c r="A117" s="159"/>
      <c r="B117" s="160"/>
      <c r="C117" s="273" t="s">
        <v>612</v>
      </c>
      <c r="D117" s="274"/>
      <c r="E117" s="274"/>
      <c r="F117" s="274"/>
      <c r="G117" s="274"/>
      <c r="H117" s="163"/>
      <c r="I117" s="163"/>
      <c r="J117" s="163"/>
      <c r="K117" s="163"/>
      <c r="L117" s="163"/>
      <c r="M117" s="163"/>
      <c r="N117" s="162"/>
      <c r="O117" s="162"/>
      <c r="P117" s="162"/>
      <c r="Q117" s="162"/>
      <c r="R117" s="163"/>
      <c r="S117" s="163"/>
      <c r="T117" s="163"/>
      <c r="U117" s="163"/>
      <c r="V117" s="163"/>
      <c r="W117" s="163"/>
      <c r="X117" s="163"/>
      <c r="Y117" s="152"/>
      <c r="Z117" s="152"/>
      <c r="AA117" s="152"/>
      <c r="AB117" s="152"/>
      <c r="AC117" s="152"/>
      <c r="AD117" s="152"/>
      <c r="AE117" s="152"/>
      <c r="AF117" s="152"/>
      <c r="AG117" s="152" t="s">
        <v>444</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82" t="str">
        <f>C117</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17" s="152"/>
      <c r="BC117" s="152"/>
      <c r="BD117" s="152"/>
      <c r="BE117" s="152"/>
      <c r="BF117" s="152"/>
      <c r="BG117" s="152"/>
      <c r="BH117" s="152"/>
    </row>
    <row r="118" spans="1:60" ht="22.5" outlineLevel="1">
      <c r="A118" s="189">
        <v>85</v>
      </c>
      <c r="B118" s="190" t="s">
        <v>623</v>
      </c>
      <c r="C118" s="197" t="s">
        <v>624</v>
      </c>
      <c r="D118" s="191" t="s">
        <v>508</v>
      </c>
      <c r="E118" s="192">
        <v>2</v>
      </c>
      <c r="F118" s="193"/>
      <c r="G118" s="194">
        <f>ROUND(E118*F118,2)</f>
        <v>0</v>
      </c>
      <c r="H118" s="193"/>
      <c r="I118" s="194">
        <f>ROUND(E118*H118,2)</f>
        <v>0</v>
      </c>
      <c r="J118" s="193"/>
      <c r="K118" s="194">
        <f>ROUND(E118*J118,2)</f>
        <v>0</v>
      </c>
      <c r="L118" s="194">
        <v>21</v>
      </c>
      <c r="M118" s="194">
        <f>G118*(1+L118/100)</f>
        <v>0</v>
      </c>
      <c r="N118" s="192">
        <v>1.8679999999999999E-2</v>
      </c>
      <c r="O118" s="192">
        <f>ROUND(E118*N118,2)</f>
        <v>0.04</v>
      </c>
      <c r="P118" s="192">
        <v>0</v>
      </c>
      <c r="Q118" s="192">
        <f>ROUND(E118*P118,2)</f>
        <v>0</v>
      </c>
      <c r="R118" s="194"/>
      <c r="S118" s="194" t="s">
        <v>430</v>
      </c>
      <c r="T118" s="195" t="s">
        <v>372</v>
      </c>
      <c r="U118" s="163">
        <v>0</v>
      </c>
      <c r="V118" s="163">
        <f>ROUND(E118*U118,2)</f>
        <v>0</v>
      </c>
      <c r="W118" s="163"/>
      <c r="X118" s="163" t="s">
        <v>464</v>
      </c>
      <c r="Y118" s="152"/>
      <c r="Z118" s="152"/>
      <c r="AA118" s="152"/>
      <c r="AB118" s="152"/>
      <c r="AC118" s="152"/>
      <c r="AD118" s="152"/>
      <c r="AE118" s="152"/>
      <c r="AF118" s="152"/>
      <c r="AG118" s="152" t="s">
        <v>465</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ht="22.5" outlineLevel="1">
      <c r="A119" s="189">
        <v>86</v>
      </c>
      <c r="B119" s="190" t="s">
        <v>625</v>
      </c>
      <c r="C119" s="197" t="s">
        <v>626</v>
      </c>
      <c r="D119" s="191" t="s">
        <v>508</v>
      </c>
      <c r="E119" s="192">
        <v>1</v>
      </c>
      <c r="F119" s="193"/>
      <c r="G119" s="194">
        <f>ROUND(E119*F119,2)</f>
        <v>0</v>
      </c>
      <c r="H119" s="193"/>
      <c r="I119" s="194">
        <f>ROUND(E119*H119,2)</f>
        <v>0</v>
      </c>
      <c r="J119" s="193"/>
      <c r="K119" s="194">
        <f>ROUND(E119*J119,2)</f>
        <v>0</v>
      </c>
      <c r="L119" s="194">
        <v>21</v>
      </c>
      <c r="M119" s="194">
        <f>G119*(1+L119/100)</f>
        <v>0</v>
      </c>
      <c r="N119" s="192">
        <v>1.95E-2</v>
      </c>
      <c r="O119" s="192">
        <f>ROUND(E119*N119,2)</f>
        <v>0.02</v>
      </c>
      <c r="P119" s="192">
        <v>0</v>
      </c>
      <c r="Q119" s="192">
        <f>ROUND(E119*P119,2)</f>
        <v>0</v>
      </c>
      <c r="R119" s="194"/>
      <c r="S119" s="194" t="s">
        <v>430</v>
      </c>
      <c r="T119" s="195" t="s">
        <v>372</v>
      </c>
      <c r="U119" s="163">
        <v>0</v>
      </c>
      <c r="V119" s="163">
        <f>ROUND(E119*U119,2)</f>
        <v>0</v>
      </c>
      <c r="W119" s="163"/>
      <c r="X119" s="163" t="s">
        <v>464</v>
      </c>
      <c r="Y119" s="152"/>
      <c r="Z119" s="152"/>
      <c r="AA119" s="152"/>
      <c r="AB119" s="152"/>
      <c r="AC119" s="152"/>
      <c r="AD119" s="152"/>
      <c r="AE119" s="152"/>
      <c r="AF119" s="152"/>
      <c r="AG119" s="152" t="s">
        <v>465</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ht="22.5" outlineLevel="1">
      <c r="A120" s="189">
        <v>87</v>
      </c>
      <c r="B120" s="190" t="s">
        <v>627</v>
      </c>
      <c r="C120" s="197" t="s">
        <v>628</v>
      </c>
      <c r="D120" s="191" t="s">
        <v>508</v>
      </c>
      <c r="E120" s="192">
        <v>5</v>
      </c>
      <c r="F120" s="193"/>
      <c r="G120" s="194">
        <f>ROUND(E120*F120,2)</f>
        <v>0</v>
      </c>
      <c r="H120" s="193"/>
      <c r="I120" s="194">
        <f>ROUND(E120*H120,2)</f>
        <v>0</v>
      </c>
      <c r="J120" s="193"/>
      <c r="K120" s="194">
        <f>ROUND(E120*J120,2)</f>
        <v>0</v>
      </c>
      <c r="L120" s="194">
        <v>21</v>
      </c>
      <c r="M120" s="194">
        <f>G120*(1+L120/100)</f>
        <v>0</v>
      </c>
      <c r="N120" s="192">
        <v>1.95E-2</v>
      </c>
      <c r="O120" s="192">
        <f>ROUND(E120*N120,2)</f>
        <v>0.1</v>
      </c>
      <c r="P120" s="192">
        <v>0</v>
      </c>
      <c r="Q120" s="192">
        <f>ROUND(E120*P120,2)</f>
        <v>0</v>
      </c>
      <c r="R120" s="194"/>
      <c r="S120" s="194" t="s">
        <v>430</v>
      </c>
      <c r="T120" s="195" t="s">
        <v>372</v>
      </c>
      <c r="U120" s="163">
        <v>0</v>
      </c>
      <c r="V120" s="163">
        <f>ROUND(E120*U120,2)</f>
        <v>0</v>
      </c>
      <c r="W120" s="163"/>
      <c r="X120" s="163" t="s">
        <v>464</v>
      </c>
      <c r="Y120" s="152"/>
      <c r="Z120" s="152"/>
      <c r="AA120" s="152"/>
      <c r="AB120" s="152"/>
      <c r="AC120" s="152"/>
      <c r="AD120" s="152"/>
      <c r="AE120" s="152"/>
      <c r="AF120" s="152"/>
      <c r="AG120" s="152" t="s">
        <v>465</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c r="A121" s="169" t="s">
        <v>366</v>
      </c>
      <c r="B121" s="170" t="s">
        <v>67</v>
      </c>
      <c r="C121" s="184" t="s">
        <v>247</v>
      </c>
      <c r="D121" s="171"/>
      <c r="E121" s="172"/>
      <c r="F121" s="173"/>
      <c r="G121" s="173">
        <f>SUMIF(AG122:AG175,"&lt;&gt;NOR",G122:G175)</f>
        <v>0</v>
      </c>
      <c r="H121" s="173"/>
      <c r="I121" s="173">
        <f>SUM(I122:I175)</f>
        <v>0</v>
      </c>
      <c r="J121" s="173"/>
      <c r="K121" s="173">
        <f>SUM(K122:K175)</f>
        <v>0</v>
      </c>
      <c r="L121" s="173"/>
      <c r="M121" s="173">
        <f>SUM(M122:M175)</f>
        <v>0</v>
      </c>
      <c r="N121" s="172"/>
      <c r="O121" s="172">
        <f>SUM(O122:O175)</f>
        <v>1.3800000000000003</v>
      </c>
      <c r="P121" s="172"/>
      <c r="Q121" s="172">
        <f>SUM(Q122:Q175)</f>
        <v>118.14000000000001</v>
      </c>
      <c r="R121" s="173"/>
      <c r="S121" s="173"/>
      <c r="T121" s="174"/>
      <c r="U121" s="168"/>
      <c r="V121" s="168">
        <f>SUM(V122:V175)</f>
        <v>796.9399999999996</v>
      </c>
      <c r="W121" s="168"/>
      <c r="X121" s="168"/>
      <c r="AG121" t="s">
        <v>367</v>
      </c>
    </row>
    <row r="122" spans="1:60" outlineLevel="1">
      <c r="A122" s="189">
        <v>88</v>
      </c>
      <c r="B122" s="190" t="s">
        <v>629</v>
      </c>
      <c r="C122" s="197" t="s">
        <v>630</v>
      </c>
      <c r="D122" s="191" t="s">
        <v>439</v>
      </c>
      <c r="E122" s="192">
        <v>170</v>
      </c>
      <c r="F122" s="193"/>
      <c r="G122" s="194">
        <f t="shared" ref="G122:G128" si="28">ROUND(E122*F122,2)</f>
        <v>0</v>
      </c>
      <c r="H122" s="193"/>
      <c r="I122" s="194">
        <f t="shared" ref="I122:I128" si="29">ROUND(E122*H122,2)</f>
        <v>0</v>
      </c>
      <c r="J122" s="193"/>
      <c r="K122" s="194">
        <f t="shared" ref="K122:K128" si="30">ROUND(E122*J122,2)</f>
        <v>0</v>
      </c>
      <c r="L122" s="194">
        <v>21</v>
      </c>
      <c r="M122" s="194">
        <f t="shared" ref="M122:M128" si="31">G122*(1+L122/100)</f>
        <v>0</v>
      </c>
      <c r="N122" s="192">
        <v>0</v>
      </c>
      <c r="O122" s="192">
        <f t="shared" ref="O122:O128" si="32">ROUND(E122*N122,2)</f>
        <v>0</v>
      </c>
      <c r="P122" s="192">
        <v>0</v>
      </c>
      <c r="Q122" s="192">
        <f t="shared" ref="Q122:Q128" si="33">ROUND(E122*P122,2)</f>
        <v>0</v>
      </c>
      <c r="R122" s="194"/>
      <c r="S122" s="194" t="s">
        <v>430</v>
      </c>
      <c r="T122" s="195" t="s">
        <v>372</v>
      </c>
      <c r="U122" s="163">
        <v>0</v>
      </c>
      <c r="V122" s="163">
        <f t="shared" ref="V122:V128" si="34">ROUND(E122*U122,2)</f>
        <v>0</v>
      </c>
      <c r="W122" s="163"/>
      <c r="X122" s="163" t="s">
        <v>431</v>
      </c>
      <c r="Y122" s="152"/>
      <c r="Z122" s="152"/>
      <c r="AA122" s="152"/>
      <c r="AB122" s="152"/>
      <c r="AC122" s="152"/>
      <c r="AD122" s="152"/>
      <c r="AE122" s="152"/>
      <c r="AF122" s="152"/>
      <c r="AG122" s="152" t="s">
        <v>432</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ht="22.5" outlineLevel="1">
      <c r="A123" s="189">
        <v>89</v>
      </c>
      <c r="B123" s="190" t="s">
        <v>631</v>
      </c>
      <c r="C123" s="197" t="s">
        <v>632</v>
      </c>
      <c r="D123" s="191" t="s">
        <v>633</v>
      </c>
      <c r="E123" s="192">
        <v>1</v>
      </c>
      <c r="F123" s="193"/>
      <c r="G123" s="194">
        <f t="shared" si="28"/>
        <v>0</v>
      </c>
      <c r="H123" s="193"/>
      <c r="I123" s="194">
        <f t="shared" si="29"/>
        <v>0</v>
      </c>
      <c r="J123" s="193"/>
      <c r="K123" s="194">
        <f t="shared" si="30"/>
        <v>0</v>
      </c>
      <c r="L123" s="194">
        <v>21</v>
      </c>
      <c r="M123" s="194">
        <f t="shared" si="31"/>
        <v>0</v>
      </c>
      <c r="N123" s="192">
        <v>0</v>
      </c>
      <c r="O123" s="192">
        <f t="shared" si="32"/>
        <v>0</v>
      </c>
      <c r="P123" s="192">
        <v>0</v>
      </c>
      <c r="Q123" s="192">
        <f t="shared" si="33"/>
        <v>0</v>
      </c>
      <c r="R123" s="194"/>
      <c r="S123" s="194" t="s">
        <v>430</v>
      </c>
      <c r="T123" s="195" t="s">
        <v>372</v>
      </c>
      <c r="U123" s="163">
        <v>0</v>
      </c>
      <c r="V123" s="163">
        <f t="shared" si="34"/>
        <v>0</v>
      </c>
      <c r="W123" s="163"/>
      <c r="X123" s="163" t="s">
        <v>431</v>
      </c>
      <c r="Y123" s="152"/>
      <c r="Z123" s="152"/>
      <c r="AA123" s="152"/>
      <c r="AB123" s="152"/>
      <c r="AC123" s="152"/>
      <c r="AD123" s="152"/>
      <c r="AE123" s="152"/>
      <c r="AF123" s="152"/>
      <c r="AG123" s="152" t="s">
        <v>432</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ht="22.5" outlineLevel="1">
      <c r="A124" s="189">
        <v>90</v>
      </c>
      <c r="B124" s="190" t="s">
        <v>634</v>
      </c>
      <c r="C124" s="197" t="s">
        <v>635</v>
      </c>
      <c r="D124" s="191" t="s">
        <v>439</v>
      </c>
      <c r="E124" s="192">
        <v>1260</v>
      </c>
      <c r="F124" s="193"/>
      <c r="G124" s="194">
        <f t="shared" si="28"/>
        <v>0</v>
      </c>
      <c r="H124" s="193"/>
      <c r="I124" s="194">
        <f t="shared" si="29"/>
        <v>0</v>
      </c>
      <c r="J124" s="193"/>
      <c r="K124" s="194">
        <f t="shared" si="30"/>
        <v>0</v>
      </c>
      <c r="L124" s="194">
        <v>21</v>
      </c>
      <c r="M124" s="194">
        <f t="shared" si="31"/>
        <v>0</v>
      </c>
      <c r="N124" s="192">
        <v>0</v>
      </c>
      <c r="O124" s="192">
        <f t="shared" si="32"/>
        <v>0</v>
      </c>
      <c r="P124" s="192">
        <v>0</v>
      </c>
      <c r="Q124" s="192">
        <f t="shared" si="33"/>
        <v>0</v>
      </c>
      <c r="R124" s="194"/>
      <c r="S124" s="194" t="s">
        <v>430</v>
      </c>
      <c r="T124" s="195" t="s">
        <v>372</v>
      </c>
      <c r="U124" s="163">
        <v>0</v>
      </c>
      <c r="V124" s="163">
        <f t="shared" si="34"/>
        <v>0</v>
      </c>
      <c r="W124" s="163"/>
      <c r="X124" s="163" t="s">
        <v>431</v>
      </c>
      <c r="Y124" s="152"/>
      <c r="Z124" s="152"/>
      <c r="AA124" s="152"/>
      <c r="AB124" s="152"/>
      <c r="AC124" s="152"/>
      <c r="AD124" s="152"/>
      <c r="AE124" s="152"/>
      <c r="AF124" s="152"/>
      <c r="AG124" s="152" t="s">
        <v>432</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c r="A125" s="189">
        <v>91</v>
      </c>
      <c r="B125" s="190" t="s">
        <v>636</v>
      </c>
      <c r="C125" s="197" t="s">
        <v>637</v>
      </c>
      <c r="D125" s="191" t="s">
        <v>439</v>
      </c>
      <c r="E125" s="192">
        <v>1300</v>
      </c>
      <c r="F125" s="193"/>
      <c r="G125" s="194">
        <f t="shared" si="28"/>
        <v>0</v>
      </c>
      <c r="H125" s="193"/>
      <c r="I125" s="194">
        <f t="shared" si="29"/>
        <v>0</v>
      </c>
      <c r="J125" s="193"/>
      <c r="K125" s="194">
        <f t="shared" si="30"/>
        <v>0</v>
      </c>
      <c r="L125" s="194">
        <v>21</v>
      </c>
      <c r="M125" s="194">
        <f t="shared" si="31"/>
        <v>0</v>
      </c>
      <c r="N125" s="192">
        <v>4.0000000000000003E-5</v>
      </c>
      <c r="O125" s="192">
        <f t="shared" si="32"/>
        <v>0.05</v>
      </c>
      <c r="P125" s="192">
        <v>0</v>
      </c>
      <c r="Q125" s="192">
        <f t="shared" si="33"/>
        <v>0</v>
      </c>
      <c r="R125" s="194" t="s">
        <v>470</v>
      </c>
      <c r="S125" s="194" t="s">
        <v>371</v>
      </c>
      <c r="T125" s="195" t="s">
        <v>371</v>
      </c>
      <c r="U125" s="163">
        <v>0.308</v>
      </c>
      <c r="V125" s="163">
        <f t="shared" si="34"/>
        <v>400.4</v>
      </c>
      <c r="W125" s="163"/>
      <c r="X125" s="163" t="s">
        <v>431</v>
      </c>
      <c r="Y125" s="152"/>
      <c r="Z125" s="152"/>
      <c r="AA125" s="152"/>
      <c r="AB125" s="152"/>
      <c r="AC125" s="152"/>
      <c r="AD125" s="152"/>
      <c r="AE125" s="152"/>
      <c r="AF125" s="152"/>
      <c r="AG125" s="152" t="s">
        <v>432</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c r="A126" s="189">
        <v>92</v>
      </c>
      <c r="B126" s="190" t="s">
        <v>638</v>
      </c>
      <c r="C126" s="197" t="s">
        <v>639</v>
      </c>
      <c r="D126" s="191" t="s">
        <v>508</v>
      </c>
      <c r="E126" s="192">
        <v>2</v>
      </c>
      <c r="F126" s="193"/>
      <c r="G126" s="194">
        <f t="shared" si="28"/>
        <v>0</v>
      </c>
      <c r="H126" s="193"/>
      <c r="I126" s="194">
        <f t="shared" si="29"/>
        <v>0</v>
      </c>
      <c r="J126" s="193"/>
      <c r="K126" s="194">
        <f t="shared" si="30"/>
        <v>0</v>
      </c>
      <c r="L126" s="194">
        <v>21</v>
      </c>
      <c r="M126" s="194">
        <f t="shared" si="31"/>
        <v>0</v>
      </c>
      <c r="N126" s="192">
        <v>0</v>
      </c>
      <c r="O126" s="192">
        <f t="shared" si="32"/>
        <v>0</v>
      </c>
      <c r="P126" s="192">
        <v>0</v>
      </c>
      <c r="Q126" s="192">
        <f t="shared" si="33"/>
        <v>0</v>
      </c>
      <c r="R126" s="194"/>
      <c r="S126" s="194" t="s">
        <v>430</v>
      </c>
      <c r="T126" s="195" t="s">
        <v>372</v>
      </c>
      <c r="U126" s="163">
        <v>0</v>
      </c>
      <c r="V126" s="163">
        <f t="shared" si="34"/>
        <v>0</v>
      </c>
      <c r="W126" s="163"/>
      <c r="X126" s="163" t="s">
        <v>431</v>
      </c>
      <c r="Y126" s="152"/>
      <c r="Z126" s="152"/>
      <c r="AA126" s="152"/>
      <c r="AB126" s="152"/>
      <c r="AC126" s="152"/>
      <c r="AD126" s="152"/>
      <c r="AE126" s="152"/>
      <c r="AF126" s="152"/>
      <c r="AG126" s="152" t="s">
        <v>432</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c r="A127" s="189">
        <v>93</v>
      </c>
      <c r="B127" s="190" t="s">
        <v>640</v>
      </c>
      <c r="C127" s="197" t="s">
        <v>641</v>
      </c>
      <c r="D127" s="191" t="s">
        <v>633</v>
      </c>
      <c r="E127" s="192">
        <v>1</v>
      </c>
      <c r="F127" s="193"/>
      <c r="G127" s="194">
        <f t="shared" si="28"/>
        <v>0</v>
      </c>
      <c r="H127" s="193"/>
      <c r="I127" s="194">
        <f t="shared" si="29"/>
        <v>0</v>
      </c>
      <c r="J127" s="193"/>
      <c r="K127" s="194">
        <f t="shared" si="30"/>
        <v>0</v>
      </c>
      <c r="L127" s="194">
        <v>21</v>
      </c>
      <c r="M127" s="194">
        <f t="shared" si="31"/>
        <v>0</v>
      </c>
      <c r="N127" s="192">
        <v>1</v>
      </c>
      <c r="O127" s="192">
        <f t="shared" si="32"/>
        <v>1</v>
      </c>
      <c r="P127" s="192">
        <v>1</v>
      </c>
      <c r="Q127" s="192">
        <f t="shared" si="33"/>
        <v>1</v>
      </c>
      <c r="R127" s="194"/>
      <c r="S127" s="194" t="s">
        <v>430</v>
      </c>
      <c r="T127" s="195" t="s">
        <v>372</v>
      </c>
      <c r="U127" s="163">
        <v>0</v>
      </c>
      <c r="V127" s="163">
        <f t="shared" si="34"/>
        <v>0</v>
      </c>
      <c r="W127" s="163"/>
      <c r="X127" s="163" t="s">
        <v>431</v>
      </c>
      <c r="Y127" s="152"/>
      <c r="Z127" s="152"/>
      <c r="AA127" s="152"/>
      <c r="AB127" s="152"/>
      <c r="AC127" s="152"/>
      <c r="AD127" s="152"/>
      <c r="AE127" s="152"/>
      <c r="AF127" s="152"/>
      <c r="AG127" s="152" t="s">
        <v>432</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c r="A128" s="175">
        <v>94</v>
      </c>
      <c r="B128" s="176" t="s">
        <v>642</v>
      </c>
      <c r="C128" s="185" t="s">
        <v>643</v>
      </c>
      <c r="D128" s="177" t="s">
        <v>439</v>
      </c>
      <c r="E128" s="178">
        <v>52.83</v>
      </c>
      <c r="F128" s="179"/>
      <c r="G128" s="180">
        <f t="shared" si="28"/>
        <v>0</v>
      </c>
      <c r="H128" s="179"/>
      <c r="I128" s="180">
        <f t="shared" si="29"/>
        <v>0</v>
      </c>
      <c r="J128" s="179"/>
      <c r="K128" s="180">
        <f t="shared" si="30"/>
        <v>0</v>
      </c>
      <c r="L128" s="180">
        <v>21</v>
      </c>
      <c r="M128" s="180">
        <f t="shared" si="31"/>
        <v>0</v>
      </c>
      <c r="N128" s="178">
        <v>6.7000000000000002E-4</v>
      </c>
      <c r="O128" s="178">
        <f t="shared" si="32"/>
        <v>0.04</v>
      </c>
      <c r="P128" s="178">
        <v>0.13100000000000001</v>
      </c>
      <c r="Q128" s="178">
        <f t="shared" si="33"/>
        <v>6.92</v>
      </c>
      <c r="R128" s="180" t="s">
        <v>644</v>
      </c>
      <c r="S128" s="180" t="s">
        <v>645</v>
      </c>
      <c r="T128" s="181" t="s">
        <v>645</v>
      </c>
      <c r="U128" s="163">
        <v>0.20699999999999999</v>
      </c>
      <c r="V128" s="163">
        <f t="shared" si="34"/>
        <v>10.94</v>
      </c>
      <c r="W128" s="163"/>
      <c r="X128" s="163" t="s">
        <v>431</v>
      </c>
      <c r="Y128" s="152"/>
      <c r="Z128" s="152"/>
      <c r="AA128" s="152"/>
      <c r="AB128" s="152"/>
      <c r="AC128" s="152"/>
      <c r="AD128" s="152"/>
      <c r="AE128" s="152"/>
      <c r="AF128" s="152"/>
      <c r="AG128" s="152" t="s">
        <v>432</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ht="22.5" outlineLevel="1">
      <c r="A129" s="159"/>
      <c r="B129" s="160"/>
      <c r="C129" s="273" t="s">
        <v>646</v>
      </c>
      <c r="D129" s="274"/>
      <c r="E129" s="274"/>
      <c r="F129" s="274"/>
      <c r="G129" s="274"/>
      <c r="H129" s="163"/>
      <c r="I129" s="163"/>
      <c r="J129" s="163"/>
      <c r="K129" s="163"/>
      <c r="L129" s="163"/>
      <c r="M129" s="163"/>
      <c r="N129" s="162"/>
      <c r="O129" s="162"/>
      <c r="P129" s="162"/>
      <c r="Q129" s="162"/>
      <c r="R129" s="163"/>
      <c r="S129" s="163"/>
      <c r="T129" s="163"/>
      <c r="U129" s="163"/>
      <c r="V129" s="163"/>
      <c r="W129" s="163"/>
      <c r="X129" s="163"/>
      <c r="Y129" s="152"/>
      <c r="Z129" s="152"/>
      <c r="AA129" s="152"/>
      <c r="AB129" s="152"/>
      <c r="AC129" s="152"/>
      <c r="AD129" s="152"/>
      <c r="AE129" s="152"/>
      <c r="AF129" s="152"/>
      <c r="AG129" s="152" t="s">
        <v>444</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82" t="str">
        <f>C129</f>
        <v>nebo vybourání otvorů průřezové plochy přes 4 m2 v příčkách, včetně pomocného lešení o výšce podlahy do 1900 mm a pro zatížení do 1,5 kPa  (150 kg/m2),</v>
      </c>
      <c r="BB129" s="152"/>
      <c r="BC129" s="152"/>
      <c r="BD129" s="152"/>
      <c r="BE129" s="152"/>
      <c r="BF129" s="152"/>
      <c r="BG129" s="152"/>
      <c r="BH129" s="152"/>
    </row>
    <row r="130" spans="1:60" outlineLevel="1">
      <c r="A130" s="175">
        <v>95</v>
      </c>
      <c r="B130" s="176" t="s">
        <v>647</v>
      </c>
      <c r="C130" s="185" t="s">
        <v>643</v>
      </c>
      <c r="D130" s="177" t="s">
        <v>439</v>
      </c>
      <c r="E130" s="178">
        <v>14.96</v>
      </c>
      <c r="F130" s="179"/>
      <c r="G130" s="180">
        <f>ROUND(E130*F130,2)</f>
        <v>0</v>
      </c>
      <c r="H130" s="179"/>
      <c r="I130" s="180">
        <f>ROUND(E130*H130,2)</f>
        <v>0</v>
      </c>
      <c r="J130" s="179"/>
      <c r="K130" s="180">
        <f>ROUND(E130*J130,2)</f>
        <v>0</v>
      </c>
      <c r="L130" s="180">
        <v>21</v>
      </c>
      <c r="M130" s="180">
        <f>G130*(1+L130/100)</f>
        <v>0</v>
      </c>
      <c r="N130" s="178">
        <v>6.7000000000000002E-4</v>
      </c>
      <c r="O130" s="178">
        <f>ROUND(E130*N130,2)</f>
        <v>0.01</v>
      </c>
      <c r="P130" s="178">
        <v>0.26100000000000001</v>
      </c>
      <c r="Q130" s="178">
        <f>ROUND(E130*P130,2)</f>
        <v>3.9</v>
      </c>
      <c r="R130" s="180" t="s">
        <v>644</v>
      </c>
      <c r="S130" s="180" t="s">
        <v>645</v>
      </c>
      <c r="T130" s="181" t="s">
        <v>645</v>
      </c>
      <c r="U130" s="163">
        <v>0.25800000000000001</v>
      </c>
      <c r="V130" s="163">
        <f>ROUND(E130*U130,2)</f>
        <v>3.86</v>
      </c>
      <c r="W130" s="163"/>
      <c r="X130" s="163" t="s">
        <v>431</v>
      </c>
      <c r="Y130" s="152"/>
      <c r="Z130" s="152"/>
      <c r="AA130" s="152"/>
      <c r="AB130" s="152"/>
      <c r="AC130" s="152"/>
      <c r="AD130" s="152"/>
      <c r="AE130" s="152"/>
      <c r="AF130" s="152"/>
      <c r="AG130" s="152" t="s">
        <v>432</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ht="22.5" outlineLevel="1">
      <c r="A131" s="159"/>
      <c r="B131" s="160"/>
      <c r="C131" s="273" t="s">
        <v>646</v>
      </c>
      <c r="D131" s="274"/>
      <c r="E131" s="274"/>
      <c r="F131" s="274"/>
      <c r="G131" s="274"/>
      <c r="H131" s="163"/>
      <c r="I131" s="163"/>
      <c r="J131" s="163"/>
      <c r="K131" s="163"/>
      <c r="L131" s="163"/>
      <c r="M131" s="163"/>
      <c r="N131" s="162"/>
      <c r="O131" s="162"/>
      <c r="P131" s="162"/>
      <c r="Q131" s="162"/>
      <c r="R131" s="163"/>
      <c r="S131" s="163"/>
      <c r="T131" s="163"/>
      <c r="U131" s="163"/>
      <c r="V131" s="163"/>
      <c r="W131" s="163"/>
      <c r="X131" s="163"/>
      <c r="Y131" s="152"/>
      <c r="Z131" s="152"/>
      <c r="AA131" s="152"/>
      <c r="AB131" s="152"/>
      <c r="AC131" s="152"/>
      <c r="AD131" s="152"/>
      <c r="AE131" s="152"/>
      <c r="AF131" s="152"/>
      <c r="AG131" s="152" t="s">
        <v>444</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82" t="str">
        <f>C131</f>
        <v>nebo vybourání otvorů průřezové plochy přes 4 m2 v příčkách, včetně pomocného lešení o výšce podlahy do 1900 mm a pro zatížení do 1,5 kPa  (150 kg/m2),</v>
      </c>
      <c r="BB131" s="152"/>
      <c r="BC131" s="152"/>
      <c r="BD131" s="152"/>
      <c r="BE131" s="152"/>
      <c r="BF131" s="152"/>
      <c r="BG131" s="152"/>
      <c r="BH131" s="152"/>
    </row>
    <row r="132" spans="1:60" ht="22.5" outlineLevel="1">
      <c r="A132" s="175">
        <v>96</v>
      </c>
      <c r="B132" s="176" t="s">
        <v>648</v>
      </c>
      <c r="C132" s="185" t="s">
        <v>649</v>
      </c>
      <c r="D132" s="177" t="s">
        <v>429</v>
      </c>
      <c r="E132" s="178">
        <v>10.952</v>
      </c>
      <c r="F132" s="179"/>
      <c r="G132" s="180">
        <f>ROUND(E132*F132,2)</f>
        <v>0</v>
      </c>
      <c r="H132" s="179"/>
      <c r="I132" s="180">
        <f>ROUND(E132*H132,2)</f>
        <v>0</v>
      </c>
      <c r="J132" s="179"/>
      <c r="K132" s="180">
        <f>ROUND(E132*J132,2)</f>
        <v>0</v>
      </c>
      <c r="L132" s="180">
        <v>21</v>
      </c>
      <c r="M132" s="180">
        <f>G132*(1+L132/100)</f>
        <v>0</v>
      </c>
      <c r="N132" s="178">
        <v>1.2800000000000001E-3</v>
      </c>
      <c r="O132" s="178">
        <f>ROUND(E132*N132,2)</f>
        <v>0.01</v>
      </c>
      <c r="P132" s="178">
        <v>1.8</v>
      </c>
      <c r="Q132" s="178">
        <f>ROUND(E132*P132,2)</f>
        <v>19.71</v>
      </c>
      <c r="R132" s="180" t="s">
        <v>644</v>
      </c>
      <c r="S132" s="180" t="s">
        <v>371</v>
      </c>
      <c r="T132" s="181" t="s">
        <v>371</v>
      </c>
      <c r="U132" s="163">
        <v>1.52</v>
      </c>
      <c r="V132" s="163">
        <f>ROUND(E132*U132,2)</f>
        <v>16.649999999999999</v>
      </c>
      <c r="W132" s="163"/>
      <c r="X132" s="163" t="s">
        <v>431</v>
      </c>
      <c r="Y132" s="152"/>
      <c r="Z132" s="152"/>
      <c r="AA132" s="152"/>
      <c r="AB132" s="152"/>
      <c r="AC132" s="152"/>
      <c r="AD132" s="152"/>
      <c r="AE132" s="152"/>
      <c r="AF132" s="152"/>
      <c r="AG132" s="152" t="s">
        <v>432</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ht="22.5" outlineLevel="1">
      <c r="A133" s="159"/>
      <c r="B133" s="160"/>
      <c r="C133" s="273" t="s">
        <v>650</v>
      </c>
      <c r="D133" s="274"/>
      <c r="E133" s="274"/>
      <c r="F133" s="274"/>
      <c r="G133" s="274"/>
      <c r="H133" s="163"/>
      <c r="I133" s="163"/>
      <c r="J133" s="163"/>
      <c r="K133" s="163"/>
      <c r="L133" s="163"/>
      <c r="M133" s="163"/>
      <c r="N133" s="162"/>
      <c r="O133" s="162"/>
      <c r="P133" s="162"/>
      <c r="Q133" s="162"/>
      <c r="R133" s="163"/>
      <c r="S133" s="163"/>
      <c r="T133" s="163"/>
      <c r="U133" s="163"/>
      <c r="V133" s="163"/>
      <c r="W133" s="163"/>
      <c r="X133" s="163"/>
      <c r="Y133" s="152"/>
      <c r="Z133" s="152"/>
      <c r="AA133" s="152"/>
      <c r="AB133" s="152"/>
      <c r="AC133" s="152"/>
      <c r="AD133" s="152"/>
      <c r="AE133" s="152"/>
      <c r="AF133" s="152"/>
      <c r="AG133" s="152" t="s">
        <v>444</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82" t="str">
        <f>C133</f>
        <v>nebo vybourání otvorů průřezové plochy přes 4 m2 ve zdivu nadzákladovém, včetně pomocného lešení o výšce podlahy do 1900 mm a pro zatížení do 1,5 kPa  (150 kg/m2)</v>
      </c>
      <c r="BB133" s="152"/>
      <c r="BC133" s="152"/>
      <c r="BD133" s="152"/>
      <c r="BE133" s="152"/>
      <c r="BF133" s="152"/>
      <c r="BG133" s="152"/>
      <c r="BH133" s="152"/>
    </row>
    <row r="134" spans="1:60" outlineLevel="1">
      <c r="A134" s="189">
        <v>97</v>
      </c>
      <c r="B134" s="190" t="s">
        <v>651</v>
      </c>
      <c r="C134" s="197" t="s">
        <v>652</v>
      </c>
      <c r="D134" s="191" t="s">
        <v>429</v>
      </c>
      <c r="E134" s="192">
        <v>0.97499999999999998</v>
      </c>
      <c r="F134" s="193"/>
      <c r="G134" s="194">
        <f>ROUND(E134*F134,2)</f>
        <v>0</v>
      </c>
      <c r="H134" s="193"/>
      <c r="I134" s="194">
        <f>ROUND(E134*H134,2)</f>
        <v>0</v>
      </c>
      <c r="J134" s="193"/>
      <c r="K134" s="194">
        <f>ROUND(E134*J134,2)</f>
        <v>0</v>
      </c>
      <c r="L134" s="194">
        <v>21</v>
      </c>
      <c r="M134" s="194">
        <f>G134*(1+L134/100)</f>
        <v>0</v>
      </c>
      <c r="N134" s="192">
        <v>0</v>
      </c>
      <c r="O134" s="192">
        <f>ROUND(E134*N134,2)</f>
        <v>0</v>
      </c>
      <c r="P134" s="192">
        <v>2.4</v>
      </c>
      <c r="Q134" s="192">
        <f>ROUND(E134*P134,2)</f>
        <v>2.34</v>
      </c>
      <c r="R134" s="194"/>
      <c r="S134" s="194" t="s">
        <v>430</v>
      </c>
      <c r="T134" s="195" t="s">
        <v>372</v>
      </c>
      <c r="U134" s="163">
        <v>0</v>
      </c>
      <c r="V134" s="163">
        <f>ROUND(E134*U134,2)</f>
        <v>0</v>
      </c>
      <c r="W134" s="163"/>
      <c r="X134" s="163" t="s">
        <v>431</v>
      </c>
      <c r="Y134" s="152"/>
      <c r="Z134" s="152"/>
      <c r="AA134" s="152"/>
      <c r="AB134" s="152"/>
      <c r="AC134" s="152"/>
      <c r="AD134" s="152"/>
      <c r="AE134" s="152"/>
      <c r="AF134" s="152"/>
      <c r="AG134" s="152" t="s">
        <v>432</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c r="A135" s="175">
        <v>98</v>
      </c>
      <c r="B135" s="176" t="s">
        <v>653</v>
      </c>
      <c r="C135" s="185" t="s">
        <v>654</v>
      </c>
      <c r="D135" s="177" t="s">
        <v>439</v>
      </c>
      <c r="E135" s="178">
        <v>23.164000000000001</v>
      </c>
      <c r="F135" s="179"/>
      <c r="G135" s="180">
        <f>ROUND(E135*F135,2)</f>
        <v>0</v>
      </c>
      <c r="H135" s="179"/>
      <c r="I135" s="180">
        <f>ROUND(E135*H135,2)</f>
        <v>0</v>
      </c>
      <c r="J135" s="179"/>
      <c r="K135" s="180">
        <f>ROUND(E135*J135,2)</f>
        <v>0</v>
      </c>
      <c r="L135" s="180">
        <v>21</v>
      </c>
      <c r="M135" s="180">
        <f>G135*(1+L135/100)</f>
        <v>0</v>
      </c>
      <c r="N135" s="178">
        <v>6.7000000000000002E-4</v>
      </c>
      <c r="O135" s="178">
        <f>ROUND(E135*N135,2)</f>
        <v>0.02</v>
      </c>
      <c r="P135" s="178">
        <v>8.2000000000000003E-2</v>
      </c>
      <c r="Q135" s="178">
        <f>ROUND(E135*P135,2)</f>
        <v>1.9</v>
      </c>
      <c r="R135" s="180" t="s">
        <v>644</v>
      </c>
      <c r="S135" s="180" t="s">
        <v>371</v>
      </c>
      <c r="T135" s="181" t="s">
        <v>371</v>
      </c>
      <c r="U135" s="163">
        <v>0.6</v>
      </c>
      <c r="V135" s="163">
        <f>ROUND(E135*U135,2)</f>
        <v>13.9</v>
      </c>
      <c r="W135" s="163"/>
      <c r="X135" s="163" t="s">
        <v>431</v>
      </c>
      <c r="Y135" s="152"/>
      <c r="Z135" s="152"/>
      <c r="AA135" s="152"/>
      <c r="AB135" s="152"/>
      <c r="AC135" s="152"/>
      <c r="AD135" s="152"/>
      <c r="AE135" s="152"/>
      <c r="AF135" s="152"/>
      <c r="AG135" s="152" t="s">
        <v>432</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ht="22.5" outlineLevel="1">
      <c r="A136" s="159"/>
      <c r="B136" s="160"/>
      <c r="C136" s="273" t="s">
        <v>655</v>
      </c>
      <c r="D136" s="274"/>
      <c r="E136" s="274"/>
      <c r="F136" s="274"/>
      <c r="G136" s="274"/>
      <c r="H136" s="163"/>
      <c r="I136" s="163"/>
      <c r="J136" s="163"/>
      <c r="K136" s="163"/>
      <c r="L136" s="163"/>
      <c r="M136" s="163"/>
      <c r="N136" s="162"/>
      <c r="O136" s="162"/>
      <c r="P136" s="162"/>
      <c r="Q136" s="162"/>
      <c r="R136" s="163"/>
      <c r="S136" s="163"/>
      <c r="T136" s="163"/>
      <c r="U136" s="163"/>
      <c r="V136" s="163"/>
      <c r="W136" s="163"/>
      <c r="X136" s="163"/>
      <c r="Y136" s="152"/>
      <c r="Z136" s="152"/>
      <c r="AA136" s="152"/>
      <c r="AB136" s="152"/>
      <c r="AC136" s="152"/>
      <c r="AD136" s="152"/>
      <c r="AE136" s="152"/>
      <c r="AF136" s="152"/>
      <c r="AG136" s="152" t="s">
        <v>444</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82" t="str">
        <f>C136</f>
        <v>nebo vybourání otvorů jakýchkoliv rozměrů, včetně pomocného lešení o výšce podlahy do 1900 mm a pro zatížení do 1,5 kPa  (150 kg/m2),</v>
      </c>
      <c r="BB136" s="152"/>
      <c r="BC136" s="152"/>
      <c r="BD136" s="152"/>
      <c r="BE136" s="152"/>
      <c r="BF136" s="152"/>
      <c r="BG136" s="152"/>
      <c r="BH136" s="152"/>
    </row>
    <row r="137" spans="1:60" outlineLevel="1">
      <c r="A137" s="189">
        <v>99</v>
      </c>
      <c r="B137" s="190" t="s">
        <v>656</v>
      </c>
      <c r="C137" s="197" t="s">
        <v>657</v>
      </c>
      <c r="D137" s="191" t="s">
        <v>524</v>
      </c>
      <c r="E137" s="192">
        <v>1.6</v>
      </c>
      <c r="F137" s="193"/>
      <c r="G137" s="194">
        <f>ROUND(E137*F137,2)</f>
        <v>0</v>
      </c>
      <c r="H137" s="193"/>
      <c r="I137" s="194">
        <f>ROUND(E137*H137,2)</f>
        <v>0</v>
      </c>
      <c r="J137" s="193"/>
      <c r="K137" s="194">
        <f>ROUND(E137*J137,2)</f>
        <v>0</v>
      </c>
      <c r="L137" s="194">
        <v>21</v>
      </c>
      <c r="M137" s="194">
        <f>G137*(1+L137/100)</f>
        <v>0</v>
      </c>
      <c r="N137" s="192">
        <v>0</v>
      </c>
      <c r="O137" s="192">
        <f>ROUND(E137*N137,2)</f>
        <v>0</v>
      </c>
      <c r="P137" s="192">
        <v>0.112</v>
      </c>
      <c r="Q137" s="192">
        <f>ROUND(E137*P137,2)</f>
        <v>0.18</v>
      </c>
      <c r="R137" s="194"/>
      <c r="S137" s="194" t="s">
        <v>430</v>
      </c>
      <c r="T137" s="195" t="s">
        <v>372</v>
      </c>
      <c r="U137" s="163">
        <v>0</v>
      </c>
      <c r="V137" s="163">
        <f>ROUND(E137*U137,2)</f>
        <v>0</v>
      </c>
      <c r="W137" s="163"/>
      <c r="X137" s="163" t="s">
        <v>431</v>
      </c>
      <c r="Y137" s="152"/>
      <c r="Z137" s="152"/>
      <c r="AA137" s="152"/>
      <c r="AB137" s="152"/>
      <c r="AC137" s="152"/>
      <c r="AD137" s="152"/>
      <c r="AE137" s="152"/>
      <c r="AF137" s="152"/>
      <c r="AG137" s="152" t="s">
        <v>432</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ht="22.5" outlineLevel="1">
      <c r="A138" s="175">
        <v>100</v>
      </c>
      <c r="B138" s="176" t="s">
        <v>658</v>
      </c>
      <c r="C138" s="185" t="s">
        <v>659</v>
      </c>
      <c r="D138" s="177" t="s">
        <v>439</v>
      </c>
      <c r="E138" s="178">
        <v>72.021000000000001</v>
      </c>
      <c r="F138" s="179"/>
      <c r="G138" s="180">
        <f>ROUND(E138*F138,2)</f>
        <v>0</v>
      </c>
      <c r="H138" s="179"/>
      <c r="I138" s="180">
        <f>ROUND(E138*H138,2)</f>
        <v>0</v>
      </c>
      <c r="J138" s="179"/>
      <c r="K138" s="180">
        <f>ROUND(E138*J138,2)</f>
        <v>0</v>
      </c>
      <c r="L138" s="180">
        <v>21</v>
      </c>
      <c r="M138" s="180">
        <f>G138*(1+L138/100)</f>
        <v>0</v>
      </c>
      <c r="N138" s="178">
        <v>0</v>
      </c>
      <c r="O138" s="178">
        <f>ROUND(E138*N138,2)</f>
        <v>0</v>
      </c>
      <c r="P138" s="178">
        <v>5.5E-2</v>
      </c>
      <c r="Q138" s="178">
        <f>ROUND(E138*P138,2)</f>
        <v>3.96</v>
      </c>
      <c r="R138" s="180" t="s">
        <v>644</v>
      </c>
      <c r="S138" s="180" t="s">
        <v>371</v>
      </c>
      <c r="T138" s="181" t="s">
        <v>371</v>
      </c>
      <c r="U138" s="163">
        <v>0.42499999999999999</v>
      </c>
      <c r="V138" s="163">
        <f>ROUND(E138*U138,2)</f>
        <v>30.61</v>
      </c>
      <c r="W138" s="163"/>
      <c r="X138" s="163" t="s">
        <v>431</v>
      </c>
      <c r="Y138" s="152"/>
      <c r="Z138" s="152"/>
      <c r="AA138" s="152"/>
      <c r="AB138" s="152"/>
      <c r="AC138" s="152"/>
      <c r="AD138" s="152"/>
      <c r="AE138" s="152"/>
      <c r="AF138" s="152"/>
      <c r="AG138" s="152" t="s">
        <v>432</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ht="22.5" outlineLevel="1">
      <c r="A139" s="159"/>
      <c r="B139" s="160"/>
      <c r="C139" s="273" t="s">
        <v>660</v>
      </c>
      <c r="D139" s="274"/>
      <c r="E139" s="274"/>
      <c r="F139" s="274"/>
      <c r="G139" s="274"/>
      <c r="H139" s="163"/>
      <c r="I139" s="163"/>
      <c r="J139" s="163"/>
      <c r="K139" s="163"/>
      <c r="L139" s="163"/>
      <c r="M139" s="163"/>
      <c r="N139" s="162"/>
      <c r="O139" s="162"/>
      <c r="P139" s="162"/>
      <c r="Q139" s="162"/>
      <c r="R139" s="163"/>
      <c r="S139" s="163"/>
      <c r="T139" s="163"/>
      <c r="U139" s="163"/>
      <c r="V139" s="163"/>
      <c r="W139" s="163"/>
      <c r="X139" s="163"/>
      <c r="Y139" s="152"/>
      <c r="Z139" s="152"/>
      <c r="AA139" s="152"/>
      <c r="AB139" s="152"/>
      <c r="AC139" s="152"/>
      <c r="AD139" s="152"/>
      <c r="AE139" s="152"/>
      <c r="AF139" s="152"/>
      <c r="AG139" s="152" t="s">
        <v>444</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82" t="str">
        <f>C139</f>
        <v>bez odstupu, po hrubém vybourání otvorů v jakémkoliv zdivu cihelném, včetně pomocného lešení o výšce podlahy do 1900 mm a pro zatížení do 1,5 kPa  (150 kg/m2),</v>
      </c>
      <c r="BB139" s="152"/>
      <c r="BC139" s="152"/>
      <c r="BD139" s="152"/>
      <c r="BE139" s="152"/>
      <c r="BF139" s="152"/>
      <c r="BG139" s="152"/>
      <c r="BH139" s="152"/>
    </row>
    <row r="140" spans="1:60" outlineLevel="1">
      <c r="A140" s="189">
        <v>101</v>
      </c>
      <c r="B140" s="190" t="s">
        <v>661</v>
      </c>
      <c r="C140" s="197" t="s">
        <v>662</v>
      </c>
      <c r="D140" s="191" t="s">
        <v>439</v>
      </c>
      <c r="E140" s="192">
        <v>89.5</v>
      </c>
      <c r="F140" s="193"/>
      <c r="G140" s="194">
        <f>ROUND(E140*F140,2)</f>
        <v>0</v>
      </c>
      <c r="H140" s="193"/>
      <c r="I140" s="194">
        <f>ROUND(E140*H140,2)</f>
        <v>0</v>
      </c>
      <c r="J140" s="193"/>
      <c r="K140" s="194">
        <f>ROUND(E140*J140,2)</f>
        <v>0</v>
      </c>
      <c r="L140" s="194">
        <v>21</v>
      </c>
      <c r="M140" s="194">
        <f>G140*(1+L140/100)</f>
        <v>0</v>
      </c>
      <c r="N140" s="192">
        <v>0</v>
      </c>
      <c r="O140" s="192">
        <f>ROUND(E140*N140,2)</f>
        <v>0</v>
      </c>
      <c r="P140" s="192">
        <v>5.3999999999999999E-2</v>
      </c>
      <c r="Q140" s="192">
        <f>ROUND(E140*P140,2)</f>
        <v>4.83</v>
      </c>
      <c r="R140" s="194"/>
      <c r="S140" s="194" t="s">
        <v>430</v>
      </c>
      <c r="T140" s="195" t="s">
        <v>372</v>
      </c>
      <c r="U140" s="163">
        <v>0</v>
      </c>
      <c r="V140" s="163">
        <f>ROUND(E140*U140,2)</f>
        <v>0</v>
      </c>
      <c r="W140" s="163"/>
      <c r="X140" s="163" t="s">
        <v>431</v>
      </c>
      <c r="Y140" s="152"/>
      <c r="Z140" s="152"/>
      <c r="AA140" s="152"/>
      <c r="AB140" s="152"/>
      <c r="AC140" s="152"/>
      <c r="AD140" s="152"/>
      <c r="AE140" s="152"/>
      <c r="AF140" s="152"/>
      <c r="AG140" s="152" t="s">
        <v>432</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ht="22.5" outlineLevel="1">
      <c r="A141" s="175">
        <v>102</v>
      </c>
      <c r="B141" s="176" t="s">
        <v>663</v>
      </c>
      <c r="C141" s="185" t="s">
        <v>664</v>
      </c>
      <c r="D141" s="177" t="s">
        <v>439</v>
      </c>
      <c r="E141" s="178">
        <v>26.004999999999999</v>
      </c>
      <c r="F141" s="179"/>
      <c r="G141" s="180">
        <f>ROUND(E141*F141,2)</f>
        <v>0</v>
      </c>
      <c r="H141" s="179"/>
      <c r="I141" s="180">
        <f>ROUND(E141*H141,2)</f>
        <v>0</v>
      </c>
      <c r="J141" s="179"/>
      <c r="K141" s="180">
        <f>ROUND(E141*J141,2)</f>
        <v>0</v>
      </c>
      <c r="L141" s="180">
        <v>21</v>
      </c>
      <c r="M141" s="180">
        <f>G141*(1+L141/100)</f>
        <v>0</v>
      </c>
      <c r="N141" s="178">
        <v>4.8999999999999998E-4</v>
      </c>
      <c r="O141" s="178">
        <f>ROUND(E141*N141,2)</f>
        <v>0.01</v>
      </c>
      <c r="P141" s="178">
        <v>1.4999999999999999E-2</v>
      </c>
      <c r="Q141" s="178">
        <f>ROUND(E141*P141,2)</f>
        <v>0.39</v>
      </c>
      <c r="R141" s="180" t="s">
        <v>644</v>
      </c>
      <c r="S141" s="180" t="s">
        <v>371</v>
      </c>
      <c r="T141" s="181" t="s">
        <v>371</v>
      </c>
      <c r="U141" s="163">
        <v>0.17899999999999999</v>
      </c>
      <c r="V141" s="163">
        <f>ROUND(E141*U141,2)</f>
        <v>4.6500000000000004</v>
      </c>
      <c r="W141" s="163"/>
      <c r="X141" s="163" t="s">
        <v>431</v>
      </c>
      <c r="Y141" s="152"/>
      <c r="Z141" s="152"/>
      <c r="AA141" s="152"/>
      <c r="AB141" s="152"/>
      <c r="AC141" s="152"/>
      <c r="AD141" s="152"/>
      <c r="AE141" s="152"/>
      <c r="AF141" s="152"/>
      <c r="AG141" s="152" t="s">
        <v>432</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c r="A142" s="159"/>
      <c r="B142" s="160"/>
      <c r="C142" s="273" t="s">
        <v>665</v>
      </c>
      <c r="D142" s="274"/>
      <c r="E142" s="274"/>
      <c r="F142" s="274"/>
      <c r="G142" s="274"/>
      <c r="H142" s="163"/>
      <c r="I142" s="163"/>
      <c r="J142" s="163"/>
      <c r="K142" s="163"/>
      <c r="L142" s="163"/>
      <c r="M142" s="163"/>
      <c r="N142" s="162"/>
      <c r="O142" s="162"/>
      <c r="P142" s="162"/>
      <c r="Q142" s="162"/>
      <c r="R142" s="163"/>
      <c r="S142" s="163"/>
      <c r="T142" s="163"/>
      <c r="U142" s="163"/>
      <c r="V142" s="163"/>
      <c r="W142" s="163"/>
      <c r="X142" s="163"/>
      <c r="Y142" s="152"/>
      <c r="Z142" s="152"/>
      <c r="AA142" s="152"/>
      <c r="AB142" s="152"/>
      <c r="AC142" s="152"/>
      <c r="AD142" s="152"/>
      <c r="AE142" s="152"/>
      <c r="AF142" s="152"/>
      <c r="AG142" s="152" t="s">
        <v>444</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ht="33.75" outlineLevel="1">
      <c r="A143" s="189">
        <v>103</v>
      </c>
      <c r="B143" s="190" t="s">
        <v>666</v>
      </c>
      <c r="C143" s="197" t="s">
        <v>667</v>
      </c>
      <c r="D143" s="191" t="s">
        <v>439</v>
      </c>
      <c r="E143" s="192">
        <v>1.536</v>
      </c>
      <c r="F143" s="193"/>
      <c r="G143" s="194">
        <f>ROUND(E143*F143,2)</f>
        <v>0</v>
      </c>
      <c r="H143" s="193"/>
      <c r="I143" s="194">
        <f>ROUND(E143*H143,2)</f>
        <v>0</v>
      </c>
      <c r="J143" s="193"/>
      <c r="K143" s="194">
        <f>ROUND(E143*J143,2)</f>
        <v>0</v>
      </c>
      <c r="L143" s="194">
        <v>21</v>
      </c>
      <c r="M143" s="194">
        <f>G143*(1+L143/100)</f>
        <v>0</v>
      </c>
      <c r="N143" s="192">
        <v>1.3699999999999999E-3</v>
      </c>
      <c r="O143" s="192">
        <f>ROUND(E143*N143,2)</f>
        <v>0</v>
      </c>
      <c r="P143" s="192">
        <v>6.0999999999999999E-2</v>
      </c>
      <c r="Q143" s="192">
        <f>ROUND(E143*P143,2)</f>
        <v>0.09</v>
      </c>
      <c r="R143" s="194" t="s">
        <v>644</v>
      </c>
      <c r="S143" s="194" t="s">
        <v>371</v>
      </c>
      <c r="T143" s="195" t="s">
        <v>371</v>
      </c>
      <c r="U143" s="163">
        <v>0.93799999999999994</v>
      </c>
      <c r="V143" s="163">
        <f>ROUND(E143*U143,2)</f>
        <v>1.44</v>
      </c>
      <c r="W143" s="163"/>
      <c r="X143" s="163" t="s">
        <v>431</v>
      </c>
      <c r="Y143" s="152"/>
      <c r="Z143" s="152"/>
      <c r="AA143" s="152"/>
      <c r="AB143" s="152"/>
      <c r="AC143" s="152"/>
      <c r="AD143" s="152"/>
      <c r="AE143" s="152"/>
      <c r="AF143" s="152"/>
      <c r="AG143" s="152" t="s">
        <v>432</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ht="33.75" outlineLevel="1">
      <c r="A144" s="189">
        <v>104</v>
      </c>
      <c r="B144" s="190" t="s">
        <v>668</v>
      </c>
      <c r="C144" s="197" t="s">
        <v>669</v>
      </c>
      <c r="D144" s="191" t="s">
        <v>439</v>
      </c>
      <c r="E144" s="192">
        <v>61.64</v>
      </c>
      <c r="F144" s="193"/>
      <c r="G144" s="194">
        <f>ROUND(E144*F144,2)</f>
        <v>0</v>
      </c>
      <c r="H144" s="193"/>
      <c r="I144" s="194">
        <f>ROUND(E144*H144,2)</f>
        <v>0</v>
      </c>
      <c r="J144" s="193"/>
      <c r="K144" s="194">
        <f>ROUND(E144*J144,2)</f>
        <v>0</v>
      </c>
      <c r="L144" s="194">
        <v>21</v>
      </c>
      <c r="M144" s="194">
        <f>G144*(1+L144/100)</f>
        <v>0</v>
      </c>
      <c r="N144" s="192">
        <v>1.17E-3</v>
      </c>
      <c r="O144" s="192">
        <f>ROUND(E144*N144,2)</f>
        <v>7.0000000000000007E-2</v>
      </c>
      <c r="P144" s="192">
        <v>7.5999999999999998E-2</v>
      </c>
      <c r="Q144" s="192">
        <f>ROUND(E144*P144,2)</f>
        <v>4.68</v>
      </c>
      <c r="R144" s="194" t="s">
        <v>644</v>
      </c>
      <c r="S144" s="194" t="s">
        <v>371</v>
      </c>
      <c r="T144" s="195" t="s">
        <v>371</v>
      </c>
      <c r="U144" s="163">
        <v>0.93899999999999995</v>
      </c>
      <c r="V144" s="163">
        <f>ROUND(E144*U144,2)</f>
        <v>57.88</v>
      </c>
      <c r="W144" s="163"/>
      <c r="X144" s="163" t="s">
        <v>431</v>
      </c>
      <c r="Y144" s="152"/>
      <c r="Z144" s="152"/>
      <c r="AA144" s="152"/>
      <c r="AB144" s="152"/>
      <c r="AC144" s="152"/>
      <c r="AD144" s="152"/>
      <c r="AE144" s="152"/>
      <c r="AF144" s="152"/>
      <c r="AG144" s="152" t="s">
        <v>432</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c r="A145" s="189">
        <v>105</v>
      </c>
      <c r="B145" s="190" t="s">
        <v>670</v>
      </c>
      <c r="C145" s="197" t="s">
        <v>671</v>
      </c>
      <c r="D145" s="191" t="s">
        <v>508</v>
      </c>
      <c r="E145" s="192">
        <v>1</v>
      </c>
      <c r="F145" s="193"/>
      <c r="G145" s="194">
        <f>ROUND(E145*F145,2)</f>
        <v>0</v>
      </c>
      <c r="H145" s="193"/>
      <c r="I145" s="194">
        <f>ROUND(E145*H145,2)</f>
        <v>0</v>
      </c>
      <c r="J145" s="193"/>
      <c r="K145" s="194">
        <f>ROUND(E145*J145,2)</f>
        <v>0</v>
      </c>
      <c r="L145" s="194">
        <v>21</v>
      </c>
      <c r="M145" s="194">
        <f>G145*(1+L145/100)</f>
        <v>0</v>
      </c>
      <c r="N145" s="192">
        <v>0</v>
      </c>
      <c r="O145" s="192">
        <f>ROUND(E145*N145,2)</f>
        <v>0</v>
      </c>
      <c r="P145" s="192">
        <v>2.5000000000000001E-2</v>
      </c>
      <c r="Q145" s="192">
        <f>ROUND(E145*P145,2)</f>
        <v>0.03</v>
      </c>
      <c r="R145" s="194"/>
      <c r="S145" s="194" t="s">
        <v>430</v>
      </c>
      <c r="T145" s="195" t="s">
        <v>372</v>
      </c>
      <c r="U145" s="163">
        <v>0</v>
      </c>
      <c r="V145" s="163">
        <f>ROUND(E145*U145,2)</f>
        <v>0</v>
      </c>
      <c r="W145" s="163"/>
      <c r="X145" s="163" t="s">
        <v>431</v>
      </c>
      <c r="Y145" s="152"/>
      <c r="Z145" s="152"/>
      <c r="AA145" s="152"/>
      <c r="AB145" s="152"/>
      <c r="AC145" s="152"/>
      <c r="AD145" s="152"/>
      <c r="AE145" s="152"/>
      <c r="AF145" s="152"/>
      <c r="AG145" s="152" t="s">
        <v>432</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c r="A146" s="189">
        <v>106</v>
      </c>
      <c r="B146" s="190" t="s">
        <v>672</v>
      </c>
      <c r="C146" s="197" t="s">
        <v>673</v>
      </c>
      <c r="D146" s="191" t="s">
        <v>439</v>
      </c>
      <c r="E146" s="192">
        <v>63.701000000000001</v>
      </c>
      <c r="F146" s="193"/>
      <c r="G146" s="194">
        <f>ROUND(E146*F146,2)</f>
        <v>0</v>
      </c>
      <c r="H146" s="193"/>
      <c r="I146" s="194">
        <f>ROUND(E146*H146,2)</f>
        <v>0</v>
      </c>
      <c r="J146" s="193"/>
      <c r="K146" s="194">
        <f>ROUND(E146*J146,2)</f>
        <v>0</v>
      </c>
      <c r="L146" s="194">
        <v>21</v>
      </c>
      <c r="M146" s="194">
        <f>G146*(1+L146/100)</f>
        <v>0</v>
      </c>
      <c r="N146" s="192">
        <v>0</v>
      </c>
      <c r="O146" s="192">
        <f>ROUND(E146*N146,2)</f>
        <v>0</v>
      </c>
      <c r="P146" s="192">
        <v>4.2999999999999997E-2</v>
      </c>
      <c r="Q146" s="192">
        <f>ROUND(E146*P146,2)</f>
        <v>2.74</v>
      </c>
      <c r="R146" s="194"/>
      <c r="S146" s="194" t="s">
        <v>430</v>
      </c>
      <c r="T146" s="195" t="s">
        <v>372</v>
      </c>
      <c r="U146" s="163">
        <v>0</v>
      </c>
      <c r="V146" s="163">
        <f>ROUND(E146*U146,2)</f>
        <v>0</v>
      </c>
      <c r="W146" s="163"/>
      <c r="X146" s="163" t="s">
        <v>431</v>
      </c>
      <c r="Y146" s="152"/>
      <c r="Z146" s="152"/>
      <c r="AA146" s="152"/>
      <c r="AB146" s="152"/>
      <c r="AC146" s="152"/>
      <c r="AD146" s="152"/>
      <c r="AE146" s="152"/>
      <c r="AF146" s="152"/>
      <c r="AG146" s="152" t="s">
        <v>432</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ht="22.5" outlineLevel="1">
      <c r="A147" s="175">
        <v>107</v>
      </c>
      <c r="B147" s="176" t="s">
        <v>674</v>
      </c>
      <c r="C147" s="185" t="s">
        <v>675</v>
      </c>
      <c r="D147" s="177" t="s">
        <v>508</v>
      </c>
      <c r="E147" s="178">
        <v>1</v>
      </c>
      <c r="F147" s="179"/>
      <c r="G147" s="180">
        <f>ROUND(E147*F147,2)</f>
        <v>0</v>
      </c>
      <c r="H147" s="179"/>
      <c r="I147" s="180">
        <f>ROUND(E147*H147,2)</f>
        <v>0</v>
      </c>
      <c r="J147" s="179"/>
      <c r="K147" s="180">
        <f>ROUND(E147*J147,2)</f>
        <v>0</v>
      </c>
      <c r="L147" s="180">
        <v>21</v>
      </c>
      <c r="M147" s="180">
        <f>G147*(1+L147/100)</f>
        <v>0</v>
      </c>
      <c r="N147" s="178">
        <v>1.33E-3</v>
      </c>
      <c r="O147" s="178">
        <f>ROUND(E147*N147,2)</f>
        <v>0</v>
      </c>
      <c r="P147" s="178">
        <v>0.124</v>
      </c>
      <c r="Q147" s="178">
        <f>ROUND(E147*P147,2)</f>
        <v>0.12</v>
      </c>
      <c r="R147" s="180" t="s">
        <v>644</v>
      </c>
      <c r="S147" s="180" t="s">
        <v>371</v>
      </c>
      <c r="T147" s="181" t="s">
        <v>371</v>
      </c>
      <c r="U147" s="163">
        <v>1.611</v>
      </c>
      <c r="V147" s="163">
        <f>ROUND(E147*U147,2)</f>
        <v>1.61</v>
      </c>
      <c r="W147" s="163"/>
      <c r="X147" s="163" t="s">
        <v>431</v>
      </c>
      <c r="Y147" s="152"/>
      <c r="Z147" s="152"/>
      <c r="AA147" s="152"/>
      <c r="AB147" s="152"/>
      <c r="AC147" s="152"/>
      <c r="AD147" s="152"/>
      <c r="AE147" s="152"/>
      <c r="AF147" s="152"/>
      <c r="AG147" s="152" t="s">
        <v>432</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c r="A148" s="159"/>
      <c r="B148" s="160"/>
      <c r="C148" s="273" t="s">
        <v>676</v>
      </c>
      <c r="D148" s="274"/>
      <c r="E148" s="274"/>
      <c r="F148" s="274"/>
      <c r="G148" s="274"/>
      <c r="H148" s="163"/>
      <c r="I148" s="163"/>
      <c r="J148" s="163"/>
      <c r="K148" s="163"/>
      <c r="L148" s="163"/>
      <c r="M148" s="163"/>
      <c r="N148" s="162"/>
      <c r="O148" s="162"/>
      <c r="P148" s="162"/>
      <c r="Q148" s="162"/>
      <c r="R148" s="163"/>
      <c r="S148" s="163"/>
      <c r="T148" s="163"/>
      <c r="U148" s="163"/>
      <c r="V148" s="163"/>
      <c r="W148" s="163"/>
      <c r="X148" s="163"/>
      <c r="Y148" s="152"/>
      <c r="Z148" s="152"/>
      <c r="AA148" s="152"/>
      <c r="AB148" s="152"/>
      <c r="AC148" s="152"/>
      <c r="AD148" s="152"/>
      <c r="AE148" s="152"/>
      <c r="AF148" s="152"/>
      <c r="AG148" s="152" t="s">
        <v>444</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ht="22.5" outlineLevel="1">
      <c r="A149" s="175">
        <v>108</v>
      </c>
      <c r="B149" s="176" t="s">
        <v>677</v>
      </c>
      <c r="C149" s="185" t="s">
        <v>678</v>
      </c>
      <c r="D149" s="177" t="s">
        <v>508</v>
      </c>
      <c r="E149" s="178">
        <v>3</v>
      </c>
      <c r="F149" s="179"/>
      <c r="G149" s="180">
        <f>ROUND(E149*F149,2)</f>
        <v>0</v>
      </c>
      <c r="H149" s="179"/>
      <c r="I149" s="180">
        <f>ROUND(E149*H149,2)</f>
        <v>0</v>
      </c>
      <c r="J149" s="179"/>
      <c r="K149" s="180">
        <f>ROUND(E149*J149,2)</f>
        <v>0</v>
      </c>
      <c r="L149" s="180">
        <v>21</v>
      </c>
      <c r="M149" s="180">
        <f>G149*(1+L149/100)</f>
        <v>0</v>
      </c>
      <c r="N149" s="178">
        <v>1.33E-3</v>
      </c>
      <c r="O149" s="178">
        <f>ROUND(E149*N149,2)</f>
        <v>0</v>
      </c>
      <c r="P149" s="178">
        <v>0.14899999999999999</v>
      </c>
      <c r="Q149" s="178">
        <f>ROUND(E149*P149,2)</f>
        <v>0.45</v>
      </c>
      <c r="R149" s="180" t="s">
        <v>644</v>
      </c>
      <c r="S149" s="180" t="s">
        <v>371</v>
      </c>
      <c r="T149" s="181" t="s">
        <v>371</v>
      </c>
      <c r="U149" s="163">
        <v>2.3079999999999998</v>
      </c>
      <c r="V149" s="163">
        <f>ROUND(E149*U149,2)</f>
        <v>6.92</v>
      </c>
      <c r="W149" s="163"/>
      <c r="X149" s="163" t="s">
        <v>431</v>
      </c>
      <c r="Y149" s="152"/>
      <c r="Z149" s="152"/>
      <c r="AA149" s="152"/>
      <c r="AB149" s="152"/>
      <c r="AC149" s="152"/>
      <c r="AD149" s="152"/>
      <c r="AE149" s="152"/>
      <c r="AF149" s="152"/>
      <c r="AG149" s="152" t="s">
        <v>432</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c r="A150" s="159"/>
      <c r="B150" s="160"/>
      <c r="C150" s="273" t="s">
        <v>676</v>
      </c>
      <c r="D150" s="274"/>
      <c r="E150" s="274"/>
      <c r="F150" s="274"/>
      <c r="G150" s="274"/>
      <c r="H150" s="163"/>
      <c r="I150" s="163"/>
      <c r="J150" s="163"/>
      <c r="K150" s="163"/>
      <c r="L150" s="163"/>
      <c r="M150" s="163"/>
      <c r="N150" s="162"/>
      <c r="O150" s="162"/>
      <c r="P150" s="162"/>
      <c r="Q150" s="162"/>
      <c r="R150" s="163"/>
      <c r="S150" s="163"/>
      <c r="T150" s="163"/>
      <c r="U150" s="163"/>
      <c r="V150" s="163"/>
      <c r="W150" s="163"/>
      <c r="X150" s="163"/>
      <c r="Y150" s="152"/>
      <c r="Z150" s="152"/>
      <c r="AA150" s="152"/>
      <c r="AB150" s="152"/>
      <c r="AC150" s="152"/>
      <c r="AD150" s="152"/>
      <c r="AE150" s="152"/>
      <c r="AF150" s="152"/>
      <c r="AG150" s="152" t="s">
        <v>444</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ht="22.5" outlineLevel="1">
      <c r="A151" s="175">
        <v>109</v>
      </c>
      <c r="B151" s="176" t="s">
        <v>679</v>
      </c>
      <c r="C151" s="185" t="s">
        <v>680</v>
      </c>
      <c r="D151" s="177" t="s">
        <v>439</v>
      </c>
      <c r="E151" s="178">
        <v>0.32500000000000001</v>
      </c>
      <c r="F151" s="179"/>
      <c r="G151" s="180">
        <f>ROUND(E151*F151,2)</f>
        <v>0</v>
      </c>
      <c r="H151" s="179"/>
      <c r="I151" s="180">
        <f>ROUND(E151*H151,2)</f>
        <v>0</v>
      </c>
      <c r="J151" s="179"/>
      <c r="K151" s="180">
        <f>ROUND(E151*J151,2)</f>
        <v>0</v>
      </c>
      <c r="L151" s="180">
        <v>21</v>
      </c>
      <c r="M151" s="180">
        <f>G151*(1+L151/100)</f>
        <v>0</v>
      </c>
      <c r="N151" s="178">
        <v>1.65E-3</v>
      </c>
      <c r="O151" s="178">
        <f>ROUND(E151*N151,2)</f>
        <v>0</v>
      </c>
      <c r="P151" s="178">
        <v>0.27</v>
      </c>
      <c r="Q151" s="178">
        <f>ROUND(E151*P151,2)</f>
        <v>0.09</v>
      </c>
      <c r="R151" s="180" t="s">
        <v>644</v>
      </c>
      <c r="S151" s="180" t="s">
        <v>371</v>
      </c>
      <c r="T151" s="181" t="s">
        <v>371</v>
      </c>
      <c r="U151" s="163">
        <v>0.70499999999999996</v>
      </c>
      <c r="V151" s="163">
        <f>ROUND(E151*U151,2)</f>
        <v>0.23</v>
      </c>
      <c r="W151" s="163"/>
      <c r="X151" s="163" t="s">
        <v>431</v>
      </c>
      <c r="Y151" s="152"/>
      <c r="Z151" s="152"/>
      <c r="AA151" s="152"/>
      <c r="AB151" s="152"/>
      <c r="AC151" s="152"/>
      <c r="AD151" s="152"/>
      <c r="AE151" s="152"/>
      <c r="AF151" s="152"/>
      <c r="AG151" s="152" t="s">
        <v>432</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c r="A152" s="159"/>
      <c r="B152" s="160"/>
      <c r="C152" s="273" t="s">
        <v>676</v>
      </c>
      <c r="D152" s="274"/>
      <c r="E152" s="274"/>
      <c r="F152" s="274"/>
      <c r="G152" s="274"/>
      <c r="H152" s="163"/>
      <c r="I152" s="163"/>
      <c r="J152" s="163"/>
      <c r="K152" s="163"/>
      <c r="L152" s="163"/>
      <c r="M152" s="163"/>
      <c r="N152" s="162"/>
      <c r="O152" s="162"/>
      <c r="P152" s="162"/>
      <c r="Q152" s="162"/>
      <c r="R152" s="163"/>
      <c r="S152" s="163"/>
      <c r="T152" s="163"/>
      <c r="U152" s="163"/>
      <c r="V152" s="163"/>
      <c r="W152" s="163"/>
      <c r="X152" s="163"/>
      <c r="Y152" s="152"/>
      <c r="Z152" s="152"/>
      <c r="AA152" s="152"/>
      <c r="AB152" s="152"/>
      <c r="AC152" s="152"/>
      <c r="AD152" s="152"/>
      <c r="AE152" s="152"/>
      <c r="AF152" s="152"/>
      <c r="AG152" s="152" t="s">
        <v>444</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ht="22.5" outlineLevel="1">
      <c r="A153" s="175">
        <v>110</v>
      </c>
      <c r="B153" s="176" t="s">
        <v>681</v>
      </c>
      <c r="C153" s="185" t="s">
        <v>682</v>
      </c>
      <c r="D153" s="177" t="s">
        <v>429</v>
      </c>
      <c r="E153" s="178">
        <v>1.77</v>
      </c>
      <c r="F153" s="179"/>
      <c r="G153" s="180">
        <f>ROUND(E153*F153,2)</f>
        <v>0</v>
      </c>
      <c r="H153" s="179"/>
      <c r="I153" s="180">
        <f>ROUND(E153*H153,2)</f>
        <v>0</v>
      </c>
      <c r="J153" s="179"/>
      <c r="K153" s="180">
        <f>ROUND(E153*J153,2)</f>
        <v>0</v>
      </c>
      <c r="L153" s="180">
        <v>21</v>
      </c>
      <c r="M153" s="180">
        <f>G153*(1+L153/100)</f>
        <v>0</v>
      </c>
      <c r="N153" s="178">
        <v>1.82E-3</v>
      </c>
      <c r="O153" s="178">
        <f>ROUND(E153*N153,2)</f>
        <v>0</v>
      </c>
      <c r="P153" s="178">
        <v>1.8</v>
      </c>
      <c r="Q153" s="178">
        <f>ROUND(E153*P153,2)</f>
        <v>3.19</v>
      </c>
      <c r="R153" s="180" t="s">
        <v>644</v>
      </c>
      <c r="S153" s="180" t="s">
        <v>371</v>
      </c>
      <c r="T153" s="181" t="s">
        <v>371</v>
      </c>
      <c r="U153" s="163">
        <v>5.7960000000000003</v>
      </c>
      <c r="V153" s="163">
        <f>ROUND(E153*U153,2)</f>
        <v>10.26</v>
      </c>
      <c r="W153" s="163"/>
      <c r="X153" s="163" t="s">
        <v>431</v>
      </c>
      <c r="Y153" s="152"/>
      <c r="Z153" s="152"/>
      <c r="AA153" s="152"/>
      <c r="AB153" s="152"/>
      <c r="AC153" s="152"/>
      <c r="AD153" s="152"/>
      <c r="AE153" s="152"/>
      <c r="AF153" s="152"/>
      <c r="AG153" s="152" t="s">
        <v>432</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c r="A154" s="159"/>
      <c r="B154" s="160"/>
      <c r="C154" s="273" t="s">
        <v>676</v>
      </c>
      <c r="D154" s="274"/>
      <c r="E154" s="274"/>
      <c r="F154" s="274"/>
      <c r="G154" s="274"/>
      <c r="H154" s="163"/>
      <c r="I154" s="163"/>
      <c r="J154" s="163"/>
      <c r="K154" s="163"/>
      <c r="L154" s="163"/>
      <c r="M154" s="163"/>
      <c r="N154" s="162"/>
      <c r="O154" s="162"/>
      <c r="P154" s="162"/>
      <c r="Q154" s="162"/>
      <c r="R154" s="163"/>
      <c r="S154" s="163"/>
      <c r="T154" s="163"/>
      <c r="U154" s="163"/>
      <c r="V154" s="163"/>
      <c r="W154" s="163"/>
      <c r="X154" s="163"/>
      <c r="Y154" s="152"/>
      <c r="Z154" s="152"/>
      <c r="AA154" s="152"/>
      <c r="AB154" s="152"/>
      <c r="AC154" s="152"/>
      <c r="AD154" s="152"/>
      <c r="AE154" s="152"/>
      <c r="AF154" s="152"/>
      <c r="AG154" s="152" t="s">
        <v>444</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ht="22.5" outlineLevel="1">
      <c r="A155" s="175">
        <v>111</v>
      </c>
      <c r="B155" s="176" t="s">
        <v>683</v>
      </c>
      <c r="C155" s="185" t="s">
        <v>684</v>
      </c>
      <c r="D155" s="177" t="s">
        <v>439</v>
      </c>
      <c r="E155" s="178">
        <v>3.4</v>
      </c>
      <c r="F155" s="179"/>
      <c r="G155" s="180">
        <f>ROUND(E155*F155,2)</f>
        <v>0</v>
      </c>
      <c r="H155" s="179"/>
      <c r="I155" s="180">
        <f>ROUND(E155*H155,2)</f>
        <v>0</v>
      </c>
      <c r="J155" s="179"/>
      <c r="K155" s="180">
        <f>ROUND(E155*J155,2)</f>
        <v>0</v>
      </c>
      <c r="L155" s="180">
        <v>21</v>
      </c>
      <c r="M155" s="180">
        <f>G155*(1+L155/100)</f>
        <v>0</v>
      </c>
      <c r="N155" s="178">
        <v>5.4000000000000001E-4</v>
      </c>
      <c r="O155" s="178">
        <f>ROUND(E155*N155,2)</f>
        <v>0</v>
      </c>
      <c r="P155" s="178">
        <v>0.18</v>
      </c>
      <c r="Q155" s="178">
        <f>ROUND(E155*P155,2)</f>
        <v>0.61</v>
      </c>
      <c r="R155" s="180" t="s">
        <v>644</v>
      </c>
      <c r="S155" s="180" t="s">
        <v>371</v>
      </c>
      <c r="T155" s="181" t="s">
        <v>371</v>
      </c>
      <c r="U155" s="163">
        <v>0.309</v>
      </c>
      <c r="V155" s="163">
        <f>ROUND(E155*U155,2)</f>
        <v>1.05</v>
      </c>
      <c r="W155" s="163"/>
      <c r="X155" s="163" t="s">
        <v>431</v>
      </c>
      <c r="Y155" s="152"/>
      <c r="Z155" s="152"/>
      <c r="AA155" s="152"/>
      <c r="AB155" s="152"/>
      <c r="AC155" s="152"/>
      <c r="AD155" s="152"/>
      <c r="AE155" s="152"/>
      <c r="AF155" s="152"/>
      <c r="AG155" s="152" t="s">
        <v>432</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c r="A156" s="159"/>
      <c r="B156" s="160"/>
      <c r="C156" s="273" t="s">
        <v>676</v>
      </c>
      <c r="D156" s="274"/>
      <c r="E156" s="274"/>
      <c r="F156" s="274"/>
      <c r="G156" s="274"/>
      <c r="H156" s="163"/>
      <c r="I156" s="163"/>
      <c r="J156" s="163"/>
      <c r="K156" s="163"/>
      <c r="L156" s="163"/>
      <c r="M156" s="163"/>
      <c r="N156" s="162"/>
      <c r="O156" s="162"/>
      <c r="P156" s="162"/>
      <c r="Q156" s="162"/>
      <c r="R156" s="163"/>
      <c r="S156" s="163"/>
      <c r="T156" s="163"/>
      <c r="U156" s="163"/>
      <c r="V156" s="163"/>
      <c r="W156" s="163"/>
      <c r="X156" s="163"/>
      <c r="Y156" s="152"/>
      <c r="Z156" s="152"/>
      <c r="AA156" s="152"/>
      <c r="AB156" s="152"/>
      <c r="AC156" s="152"/>
      <c r="AD156" s="152"/>
      <c r="AE156" s="152"/>
      <c r="AF156" s="152"/>
      <c r="AG156" s="152" t="s">
        <v>444</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ht="22.5" outlineLevel="1">
      <c r="A157" s="175">
        <v>112</v>
      </c>
      <c r="B157" s="176" t="s">
        <v>685</v>
      </c>
      <c r="C157" s="185" t="s">
        <v>686</v>
      </c>
      <c r="D157" s="177" t="s">
        <v>439</v>
      </c>
      <c r="E157" s="178">
        <v>10.78</v>
      </c>
      <c r="F157" s="179"/>
      <c r="G157" s="180">
        <f>ROUND(E157*F157,2)</f>
        <v>0</v>
      </c>
      <c r="H157" s="179"/>
      <c r="I157" s="180">
        <f>ROUND(E157*H157,2)</f>
        <v>0</v>
      </c>
      <c r="J157" s="179"/>
      <c r="K157" s="180">
        <f>ROUND(E157*J157,2)</f>
        <v>0</v>
      </c>
      <c r="L157" s="180">
        <v>21</v>
      </c>
      <c r="M157" s="180">
        <f>G157*(1+L157/100)</f>
        <v>0</v>
      </c>
      <c r="N157" s="178">
        <v>5.4000000000000001E-4</v>
      </c>
      <c r="O157" s="178">
        <f>ROUND(E157*N157,2)</f>
        <v>0.01</v>
      </c>
      <c r="P157" s="178">
        <v>0.27</v>
      </c>
      <c r="Q157" s="178">
        <f>ROUND(E157*P157,2)</f>
        <v>2.91</v>
      </c>
      <c r="R157" s="180" t="s">
        <v>644</v>
      </c>
      <c r="S157" s="180" t="s">
        <v>371</v>
      </c>
      <c r="T157" s="181" t="s">
        <v>371</v>
      </c>
      <c r="U157" s="163">
        <v>0.43</v>
      </c>
      <c r="V157" s="163">
        <f>ROUND(E157*U157,2)</f>
        <v>4.6399999999999997</v>
      </c>
      <c r="W157" s="163"/>
      <c r="X157" s="163" t="s">
        <v>431</v>
      </c>
      <c r="Y157" s="152"/>
      <c r="Z157" s="152"/>
      <c r="AA157" s="152"/>
      <c r="AB157" s="152"/>
      <c r="AC157" s="152"/>
      <c r="AD157" s="152"/>
      <c r="AE157" s="152"/>
      <c r="AF157" s="152"/>
      <c r="AG157" s="152" t="s">
        <v>432</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c r="A158" s="159"/>
      <c r="B158" s="160"/>
      <c r="C158" s="273" t="s">
        <v>676</v>
      </c>
      <c r="D158" s="274"/>
      <c r="E158" s="274"/>
      <c r="F158" s="274"/>
      <c r="G158" s="274"/>
      <c r="H158" s="163"/>
      <c r="I158" s="163"/>
      <c r="J158" s="163"/>
      <c r="K158" s="163"/>
      <c r="L158" s="163"/>
      <c r="M158" s="163"/>
      <c r="N158" s="162"/>
      <c r="O158" s="162"/>
      <c r="P158" s="162"/>
      <c r="Q158" s="162"/>
      <c r="R158" s="163"/>
      <c r="S158" s="163"/>
      <c r="T158" s="163"/>
      <c r="U158" s="163"/>
      <c r="V158" s="163"/>
      <c r="W158" s="163"/>
      <c r="X158" s="163"/>
      <c r="Y158" s="152"/>
      <c r="Z158" s="152"/>
      <c r="AA158" s="152"/>
      <c r="AB158" s="152"/>
      <c r="AC158" s="152"/>
      <c r="AD158" s="152"/>
      <c r="AE158" s="152"/>
      <c r="AF158" s="152"/>
      <c r="AG158" s="152" t="s">
        <v>444</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ht="22.5" outlineLevel="1">
      <c r="A159" s="175">
        <v>113</v>
      </c>
      <c r="B159" s="176" t="s">
        <v>687</v>
      </c>
      <c r="C159" s="185" t="s">
        <v>688</v>
      </c>
      <c r="D159" s="177" t="s">
        <v>429</v>
      </c>
      <c r="E159" s="178">
        <v>3.1040000000000001</v>
      </c>
      <c r="F159" s="179"/>
      <c r="G159" s="180">
        <f>ROUND(E159*F159,2)</f>
        <v>0</v>
      </c>
      <c r="H159" s="179"/>
      <c r="I159" s="180">
        <f>ROUND(E159*H159,2)</f>
        <v>0</v>
      </c>
      <c r="J159" s="179"/>
      <c r="K159" s="180">
        <f>ROUND(E159*J159,2)</f>
        <v>0</v>
      </c>
      <c r="L159" s="180">
        <v>21</v>
      </c>
      <c r="M159" s="180">
        <f>G159*(1+L159/100)</f>
        <v>0</v>
      </c>
      <c r="N159" s="178">
        <v>1.82E-3</v>
      </c>
      <c r="O159" s="178">
        <f>ROUND(E159*N159,2)</f>
        <v>0.01</v>
      </c>
      <c r="P159" s="178">
        <v>1.8</v>
      </c>
      <c r="Q159" s="178">
        <f>ROUND(E159*P159,2)</f>
        <v>5.59</v>
      </c>
      <c r="R159" s="180" t="s">
        <v>644</v>
      </c>
      <c r="S159" s="180" t="s">
        <v>371</v>
      </c>
      <c r="T159" s="181" t="s">
        <v>371</v>
      </c>
      <c r="U159" s="163">
        <v>3.1960000000000002</v>
      </c>
      <c r="V159" s="163">
        <f>ROUND(E159*U159,2)</f>
        <v>9.92</v>
      </c>
      <c r="W159" s="163"/>
      <c r="X159" s="163" t="s">
        <v>431</v>
      </c>
      <c r="Y159" s="152"/>
      <c r="Z159" s="152"/>
      <c r="AA159" s="152"/>
      <c r="AB159" s="152"/>
      <c r="AC159" s="152"/>
      <c r="AD159" s="152"/>
      <c r="AE159" s="152"/>
      <c r="AF159" s="152"/>
      <c r="AG159" s="152" t="s">
        <v>432</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c r="A160" s="159"/>
      <c r="B160" s="160"/>
      <c r="C160" s="273" t="s">
        <v>676</v>
      </c>
      <c r="D160" s="274"/>
      <c r="E160" s="274"/>
      <c r="F160" s="274"/>
      <c r="G160" s="274"/>
      <c r="H160" s="163"/>
      <c r="I160" s="163"/>
      <c r="J160" s="163"/>
      <c r="K160" s="163"/>
      <c r="L160" s="163"/>
      <c r="M160" s="163"/>
      <c r="N160" s="162"/>
      <c r="O160" s="162"/>
      <c r="P160" s="162"/>
      <c r="Q160" s="162"/>
      <c r="R160" s="163"/>
      <c r="S160" s="163"/>
      <c r="T160" s="163"/>
      <c r="U160" s="163"/>
      <c r="V160" s="163"/>
      <c r="W160" s="163"/>
      <c r="X160" s="163"/>
      <c r="Y160" s="152"/>
      <c r="Z160" s="152"/>
      <c r="AA160" s="152"/>
      <c r="AB160" s="152"/>
      <c r="AC160" s="152"/>
      <c r="AD160" s="152"/>
      <c r="AE160" s="152"/>
      <c r="AF160" s="152"/>
      <c r="AG160" s="152" t="s">
        <v>444</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ht="22.5" outlineLevel="1">
      <c r="A161" s="175">
        <v>114</v>
      </c>
      <c r="B161" s="176" t="s">
        <v>689</v>
      </c>
      <c r="C161" s="185" t="s">
        <v>690</v>
      </c>
      <c r="D161" s="177" t="s">
        <v>429</v>
      </c>
      <c r="E161" s="178">
        <v>13.93</v>
      </c>
      <c r="F161" s="179"/>
      <c r="G161" s="180">
        <f>ROUND(E161*F161,2)</f>
        <v>0</v>
      </c>
      <c r="H161" s="179"/>
      <c r="I161" s="180">
        <f>ROUND(E161*H161,2)</f>
        <v>0</v>
      </c>
      <c r="J161" s="179"/>
      <c r="K161" s="180">
        <f>ROUND(E161*J161,2)</f>
        <v>0</v>
      </c>
      <c r="L161" s="180">
        <v>21</v>
      </c>
      <c r="M161" s="180">
        <f>G161*(1+L161/100)</f>
        <v>0</v>
      </c>
      <c r="N161" s="178">
        <v>1.82E-3</v>
      </c>
      <c r="O161" s="178">
        <f>ROUND(E161*N161,2)</f>
        <v>0.03</v>
      </c>
      <c r="P161" s="178">
        <v>1.8</v>
      </c>
      <c r="Q161" s="178">
        <f>ROUND(E161*P161,2)</f>
        <v>25.07</v>
      </c>
      <c r="R161" s="180" t="s">
        <v>644</v>
      </c>
      <c r="S161" s="180" t="s">
        <v>371</v>
      </c>
      <c r="T161" s="181" t="s">
        <v>371</v>
      </c>
      <c r="U161" s="163">
        <v>3.6080000000000001</v>
      </c>
      <c r="V161" s="163">
        <f>ROUND(E161*U161,2)</f>
        <v>50.26</v>
      </c>
      <c r="W161" s="163"/>
      <c r="X161" s="163" t="s">
        <v>431</v>
      </c>
      <c r="Y161" s="152"/>
      <c r="Z161" s="152"/>
      <c r="AA161" s="152"/>
      <c r="AB161" s="152"/>
      <c r="AC161" s="152"/>
      <c r="AD161" s="152"/>
      <c r="AE161" s="152"/>
      <c r="AF161" s="152"/>
      <c r="AG161" s="152" t="s">
        <v>432</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c r="A162" s="159"/>
      <c r="B162" s="160"/>
      <c r="C162" s="273" t="s">
        <v>676</v>
      </c>
      <c r="D162" s="274"/>
      <c r="E162" s="274"/>
      <c r="F162" s="274"/>
      <c r="G162" s="274"/>
      <c r="H162" s="163"/>
      <c r="I162" s="163"/>
      <c r="J162" s="163"/>
      <c r="K162" s="163"/>
      <c r="L162" s="163"/>
      <c r="M162" s="163"/>
      <c r="N162" s="162"/>
      <c r="O162" s="162"/>
      <c r="P162" s="162"/>
      <c r="Q162" s="162"/>
      <c r="R162" s="163"/>
      <c r="S162" s="163"/>
      <c r="T162" s="163"/>
      <c r="U162" s="163"/>
      <c r="V162" s="163"/>
      <c r="W162" s="163"/>
      <c r="X162" s="163"/>
      <c r="Y162" s="152"/>
      <c r="Z162" s="152"/>
      <c r="AA162" s="152"/>
      <c r="AB162" s="152"/>
      <c r="AC162" s="152"/>
      <c r="AD162" s="152"/>
      <c r="AE162" s="152"/>
      <c r="AF162" s="152"/>
      <c r="AG162" s="152" t="s">
        <v>444</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ht="22.5" outlineLevel="1">
      <c r="A163" s="175">
        <v>115</v>
      </c>
      <c r="B163" s="176" t="s">
        <v>691</v>
      </c>
      <c r="C163" s="185" t="s">
        <v>692</v>
      </c>
      <c r="D163" s="177" t="s">
        <v>429</v>
      </c>
      <c r="E163" s="178">
        <v>9.8000000000000007</v>
      </c>
      <c r="F163" s="179"/>
      <c r="G163" s="180">
        <f>ROUND(E163*F163,2)</f>
        <v>0</v>
      </c>
      <c r="H163" s="179"/>
      <c r="I163" s="180">
        <f>ROUND(E163*H163,2)</f>
        <v>0</v>
      </c>
      <c r="J163" s="179"/>
      <c r="K163" s="180">
        <f>ROUND(E163*J163,2)</f>
        <v>0</v>
      </c>
      <c r="L163" s="180">
        <v>21</v>
      </c>
      <c r="M163" s="180">
        <f>G163*(1+L163/100)</f>
        <v>0</v>
      </c>
      <c r="N163" s="178">
        <v>1.33E-3</v>
      </c>
      <c r="O163" s="178">
        <f>ROUND(E163*N163,2)</f>
        <v>0.01</v>
      </c>
      <c r="P163" s="178">
        <v>1.8</v>
      </c>
      <c r="Q163" s="178">
        <f>ROUND(E163*P163,2)</f>
        <v>17.64</v>
      </c>
      <c r="R163" s="180" t="s">
        <v>644</v>
      </c>
      <c r="S163" s="180" t="s">
        <v>371</v>
      </c>
      <c r="T163" s="181" t="s">
        <v>371</v>
      </c>
      <c r="U163" s="163">
        <v>4.67</v>
      </c>
      <c r="V163" s="163">
        <f>ROUND(E163*U163,2)</f>
        <v>45.77</v>
      </c>
      <c r="W163" s="163"/>
      <c r="X163" s="163" t="s">
        <v>431</v>
      </c>
      <c r="Y163" s="152"/>
      <c r="Z163" s="152"/>
      <c r="AA163" s="152"/>
      <c r="AB163" s="152"/>
      <c r="AC163" s="152"/>
      <c r="AD163" s="152"/>
      <c r="AE163" s="152"/>
      <c r="AF163" s="152"/>
      <c r="AG163" s="152" t="s">
        <v>432</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c r="A164" s="159"/>
      <c r="B164" s="160"/>
      <c r="C164" s="273" t="s">
        <v>676</v>
      </c>
      <c r="D164" s="274"/>
      <c r="E164" s="274"/>
      <c r="F164" s="274"/>
      <c r="G164" s="274"/>
      <c r="H164" s="163"/>
      <c r="I164" s="163"/>
      <c r="J164" s="163"/>
      <c r="K164" s="163"/>
      <c r="L164" s="163"/>
      <c r="M164" s="163"/>
      <c r="N164" s="162"/>
      <c r="O164" s="162"/>
      <c r="P164" s="162"/>
      <c r="Q164" s="162"/>
      <c r="R164" s="163"/>
      <c r="S164" s="163"/>
      <c r="T164" s="163"/>
      <c r="U164" s="163"/>
      <c r="V164" s="163"/>
      <c r="W164" s="163"/>
      <c r="X164" s="163"/>
      <c r="Y164" s="152"/>
      <c r="Z164" s="152"/>
      <c r="AA164" s="152"/>
      <c r="AB164" s="152"/>
      <c r="AC164" s="152"/>
      <c r="AD164" s="152"/>
      <c r="AE164" s="152"/>
      <c r="AF164" s="152"/>
      <c r="AG164" s="152" t="s">
        <v>444</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ht="22.5" outlineLevel="1">
      <c r="A165" s="175">
        <v>116</v>
      </c>
      <c r="B165" s="176" t="s">
        <v>693</v>
      </c>
      <c r="C165" s="185" t="s">
        <v>694</v>
      </c>
      <c r="D165" s="177" t="s">
        <v>508</v>
      </c>
      <c r="E165" s="178">
        <v>3</v>
      </c>
      <c r="F165" s="179"/>
      <c r="G165" s="180">
        <f>ROUND(E165*F165,2)</f>
        <v>0</v>
      </c>
      <c r="H165" s="179"/>
      <c r="I165" s="180">
        <f>ROUND(E165*H165,2)</f>
        <v>0</v>
      </c>
      <c r="J165" s="179"/>
      <c r="K165" s="180">
        <f>ROUND(E165*J165,2)</f>
        <v>0</v>
      </c>
      <c r="L165" s="180">
        <v>21</v>
      </c>
      <c r="M165" s="180">
        <f>G165*(1+L165/100)</f>
        <v>0</v>
      </c>
      <c r="N165" s="178">
        <v>0</v>
      </c>
      <c r="O165" s="178">
        <f>ROUND(E165*N165,2)</f>
        <v>0</v>
      </c>
      <c r="P165" s="178">
        <v>8.0000000000000002E-3</v>
      </c>
      <c r="Q165" s="178">
        <f>ROUND(E165*P165,2)</f>
        <v>0.02</v>
      </c>
      <c r="R165" s="180" t="s">
        <v>644</v>
      </c>
      <c r="S165" s="180" t="s">
        <v>371</v>
      </c>
      <c r="T165" s="181" t="s">
        <v>371</v>
      </c>
      <c r="U165" s="163">
        <v>0.51200000000000001</v>
      </c>
      <c r="V165" s="163">
        <f>ROUND(E165*U165,2)</f>
        <v>1.54</v>
      </c>
      <c r="W165" s="163"/>
      <c r="X165" s="163" t="s">
        <v>431</v>
      </c>
      <c r="Y165" s="152"/>
      <c r="Z165" s="152"/>
      <c r="AA165" s="152"/>
      <c r="AB165" s="152"/>
      <c r="AC165" s="152"/>
      <c r="AD165" s="152"/>
      <c r="AE165" s="152"/>
      <c r="AF165" s="152"/>
      <c r="AG165" s="152" t="s">
        <v>432</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c r="A166" s="159"/>
      <c r="B166" s="160"/>
      <c r="C166" s="273" t="s">
        <v>695</v>
      </c>
      <c r="D166" s="274"/>
      <c r="E166" s="274"/>
      <c r="F166" s="274"/>
      <c r="G166" s="274"/>
      <c r="H166" s="163"/>
      <c r="I166" s="163"/>
      <c r="J166" s="163"/>
      <c r="K166" s="163"/>
      <c r="L166" s="163"/>
      <c r="M166" s="163"/>
      <c r="N166" s="162"/>
      <c r="O166" s="162"/>
      <c r="P166" s="162"/>
      <c r="Q166" s="162"/>
      <c r="R166" s="163"/>
      <c r="S166" s="163"/>
      <c r="T166" s="163"/>
      <c r="U166" s="163"/>
      <c r="V166" s="163"/>
      <c r="W166" s="163"/>
      <c r="X166" s="163"/>
      <c r="Y166" s="152"/>
      <c r="Z166" s="152"/>
      <c r="AA166" s="152"/>
      <c r="AB166" s="152"/>
      <c r="AC166" s="152"/>
      <c r="AD166" s="152"/>
      <c r="AE166" s="152"/>
      <c r="AF166" s="152"/>
      <c r="AG166" s="152" t="s">
        <v>444</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ht="22.5" outlineLevel="1">
      <c r="A167" s="189">
        <v>117</v>
      </c>
      <c r="B167" s="190" t="s">
        <v>696</v>
      </c>
      <c r="C167" s="197" t="s">
        <v>697</v>
      </c>
      <c r="D167" s="191" t="s">
        <v>508</v>
      </c>
      <c r="E167" s="192">
        <v>1</v>
      </c>
      <c r="F167" s="193"/>
      <c r="G167" s="194">
        <f t="shared" ref="G167:G175" si="35">ROUND(E167*F167,2)</f>
        <v>0</v>
      </c>
      <c r="H167" s="193"/>
      <c r="I167" s="194">
        <f t="shared" ref="I167:I175" si="36">ROUND(E167*H167,2)</f>
        <v>0</v>
      </c>
      <c r="J167" s="193"/>
      <c r="K167" s="194">
        <f t="shared" ref="K167:K175" si="37">ROUND(E167*J167,2)</f>
        <v>0</v>
      </c>
      <c r="L167" s="194">
        <v>21</v>
      </c>
      <c r="M167" s="194">
        <f t="shared" ref="M167:M175" si="38">G167*(1+L167/100)</f>
        <v>0</v>
      </c>
      <c r="N167" s="192">
        <v>4.8999999999999998E-4</v>
      </c>
      <c r="O167" s="192">
        <f t="shared" ref="O167:O175" si="39">ROUND(E167*N167,2)</f>
        <v>0</v>
      </c>
      <c r="P167" s="192">
        <v>7.3999999999999996E-2</v>
      </c>
      <c r="Q167" s="192">
        <f t="shared" ref="Q167:Q175" si="40">ROUND(E167*P167,2)</f>
        <v>7.0000000000000007E-2</v>
      </c>
      <c r="R167" s="194" t="s">
        <v>644</v>
      </c>
      <c r="S167" s="194" t="s">
        <v>371</v>
      </c>
      <c r="T167" s="195" t="s">
        <v>371</v>
      </c>
      <c r="U167" s="163">
        <v>2.7559999999999998</v>
      </c>
      <c r="V167" s="163">
        <f t="shared" ref="V167:V175" si="41">ROUND(E167*U167,2)</f>
        <v>2.76</v>
      </c>
      <c r="W167" s="163"/>
      <c r="X167" s="163" t="s">
        <v>431</v>
      </c>
      <c r="Y167" s="152"/>
      <c r="Z167" s="152"/>
      <c r="AA167" s="152"/>
      <c r="AB167" s="152"/>
      <c r="AC167" s="152"/>
      <c r="AD167" s="152"/>
      <c r="AE167" s="152"/>
      <c r="AF167" s="152"/>
      <c r="AG167" s="152" t="s">
        <v>432</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c r="A168" s="189">
        <v>118</v>
      </c>
      <c r="B168" s="190" t="s">
        <v>698</v>
      </c>
      <c r="C168" s="197" t="s">
        <v>699</v>
      </c>
      <c r="D168" s="191" t="s">
        <v>524</v>
      </c>
      <c r="E168" s="192">
        <v>10.5</v>
      </c>
      <c r="F168" s="193"/>
      <c r="G168" s="194">
        <f t="shared" si="35"/>
        <v>0</v>
      </c>
      <c r="H168" s="193"/>
      <c r="I168" s="194">
        <f t="shared" si="36"/>
        <v>0</v>
      </c>
      <c r="J168" s="193"/>
      <c r="K168" s="194">
        <f t="shared" si="37"/>
        <v>0</v>
      </c>
      <c r="L168" s="194">
        <v>21</v>
      </c>
      <c r="M168" s="194">
        <f t="shared" si="38"/>
        <v>0</v>
      </c>
      <c r="N168" s="192">
        <v>4.8999999999999998E-4</v>
      </c>
      <c r="O168" s="192">
        <f t="shared" si="39"/>
        <v>0.01</v>
      </c>
      <c r="P168" s="192">
        <v>2.7E-2</v>
      </c>
      <c r="Q168" s="192">
        <f t="shared" si="40"/>
        <v>0.28000000000000003</v>
      </c>
      <c r="R168" s="194" t="s">
        <v>644</v>
      </c>
      <c r="S168" s="194" t="s">
        <v>371</v>
      </c>
      <c r="T168" s="195" t="s">
        <v>371</v>
      </c>
      <c r="U168" s="163">
        <v>0.42199999999999999</v>
      </c>
      <c r="V168" s="163">
        <f t="shared" si="41"/>
        <v>4.43</v>
      </c>
      <c r="W168" s="163"/>
      <c r="X168" s="163" t="s">
        <v>431</v>
      </c>
      <c r="Y168" s="152"/>
      <c r="Z168" s="152"/>
      <c r="AA168" s="152"/>
      <c r="AB168" s="152"/>
      <c r="AC168" s="152"/>
      <c r="AD168" s="152"/>
      <c r="AE168" s="152"/>
      <c r="AF168" s="152"/>
      <c r="AG168" s="152" t="s">
        <v>432</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ht="22.5" outlineLevel="1">
      <c r="A169" s="189">
        <v>119</v>
      </c>
      <c r="B169" s="190" t="s">
        <v>700</v>
      </c>
      <c r="C169" s="197" t="s">
        <v>701</v>
      </c>
      <c r="D169" s="191" t="s">
        <v>524</v>
      </c>
      <c r="E169" s="192">
        <v>68.8</v>
      </c>
      <c r="F169" s="193"/>
      <c r="G169" s="194">
        <f t="shared" si="35"/>
        <v>0</v>
      </c>
      <c r="H169" s="193"/>
      <c r="I169" s="194">
        <f t="shared" si="36"/>
        <v>0</v>
      </c>
      <c r="J169" s="193"/>
      <c r="K169" s="194">
        <f t="shared" si="37"/>
        <v>0</v>
      </c>
      <c r="L169" s="194">
        <v>21</v>
      </c>
      <c r="M169" s="194">
        <f t="shared" si="38"/>
        <v>0</v>
      </c>
      <c r="N169" s="192">
        <v>0</v>
      </c>
      <c r="O169" s="192">
        <f t="shared" si="39"/>
        <v>0</v>
      </c>
      <c r="P169" s="192">
        <v>4.2000000000000003E-2</v>
      </c>
      <c r="Q169" s="192">
        <f t="shared" si="40"/>
        <v>2.89</v>
      </c>
      <c r="R169" s="194" t="s">
        <v>644</v>
      </c>
      <c r="S169" s="194" t="s">
        <v>371</v>
      </c>
      <c r="T169" s="195" t="s">
        <v>371</v>
      </c>
      <c r="U169" s="163">
        <v>0.71499999999999997</v>
      </c>
      <c r="V169" s="163">
        <f t="shared" si="41"/>
        <v>49.19</v>
      </c>
      <c r="W169" s="163"/>
      <c r="X169" s="163" t="s">
        <v>431</v>
      </c>
      <c r="Y169" s="152"/>
      <c r="Z169" s="152"/>
      <c r="AA169" s="152"/>
      <c r="AB169" s="152"/>
      <c r="AC169" s="152"/>
      <c r="AD169" s="152"/>
      <c r="AE169" s="152"/>
      <c r="AF169" s="152"/>
      <c r="AG169" s="152" t="s">
        <v>432</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ht="22.5" outlineLevel="1">
      <c r="A170" s="189">
        <v>120</v>
      </c>
      <c r="B170" s="190" t="s">
        <v>702</v>
      </c>
      <c r="C170" s="197" t="s">
        <v>703</v>
      </c>
      <c r="D170" s="191" t="s">
        <v>524</v>
      </c>
      <c r="E170" s="192">
        <v>55</v>
      </c>
      <c r="F170" s="193"/>
      <c r="G170" s="194">
        <f t="shared" si="35"/>
        <v>0</v>
      </c>
      <c r="H170" s="193"/>
      <c r="I170" s="194">
        <f t="shared" si="36"/>
        <v>0</v>
      </c>
      <c r="J170" s="193"/>
      <c r="K170" s="194">
        <f t="shared" si="37"/>
        <v>0</v>
      </c>
      <c r="L170" s="194">
        <v>21</v>
      </c>
      <c r="M170" s="194">
        <f t="shared" si="38"/>
        <v>0</v>
      </c>
      <c r="N170" s="192">
        <v>0</v>
      </c>
      <c r="O170" s="192">
        <f t="shared" si="39"/>
        <v>0</v>
      </c>
      <c r="P170" s="192">
        <v>6.5000000000000002E-2</v>
      </c>
      <c r="Q170" s="192">
        <f t="shared" si="40"/>
        <v>3.58</v>
      </c>
      <c r="R170" s="194" t="s">
        <v>644</v>
      </c>
      <c r="S170" s="194" t="s">
        <v>371</v>
      </c>
      <c r="T170" s="195" t="s">
        <v>371</v>
      </c>
      <c r="U170" s="163">
        <v>0.93</v>
      </c>
      <c r="V170" s="163">
        <f t="shared" si="41"/>
        <v>51.15</v>
      </c>
      <c r="W170" s="163"/>
      <c r="X170" s="163" t="s">
        <v>431</v>
      </c>
      <c r="Y170" s="152"/>
      <c r="Z170" s="152"/>
      <c r="AA170" s="152"/>
      <c r="AB170" s="152"/>
      <c r="AC170" s="152"/>
      <c r="AD170" s="152"/>
      <c r="AE170" s="152"/>
      <c r="AF170" s="152"/>
      <c r="AG170" s="152" t="s">
        <v>432</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c r="A171" s="189">
        <v>121</v>
      </c>
      <c r="B171" s="190" t="s">
        <v>704</v>
      </c>
      <c r="C171" s="197" t="s">
        <v>705</v>
      </c>
      <c r="D171" s="191" t="s">
        <v>633</v>
      </c>
      <c r="E171" s="192">
        <v>1</v>
      </c>
      <c r="F171" s="193"/>
      <c r="G171" s="194">
        <f t="shared" si="35"/>
        <v>0</v>
      </c>
      <c r="H171" s="193"/>
      <c r="I171" s="194">
        <f t="shared" si="36"/>
        <v>0</v>
      </c>
      <c r="J171" s="193"/>
      <c r="K171" s="194">
        <f t="shared" si="37"/>
        <v>0</v>
      </c>
      <c r="L171" s="194">
        <v>21</v>
      </c>
      <c r="M171" s="194">
        <f t="shared" si="38"/>
        <v>0</v>
      </c>
      <c r="N171" s="192">
        <v>4.938E-2</v>
      </c>
      <c r="O171" s="192">
        <f t="shared" si="39"/>
        <v>0.05</v>
      </c>
      <c r="P171" s="192">
        <v>0</v>
      </c>
      <c r="Q171" s="192">
        <f t="shared" si="40"/>
        <v>0</v>
      </c>
      <c r="R171" s="194"/>
      <c r="S171" s="194" t="s">
        <v>430</v>
      </c>
      <c r="T171" s="195" t="s">
        <v>372</v>
      </c>
      <c r="U171" s="163">
        <v>0</v>
      </c>
      <c r="V171" s="163">
        <f t="shared" si="41"/>
        <v>0</v>
      </c>
      <c r="W171" s="163"/>
      <c r="X171" s="163" t="s">
        <v>431</v>
      </c>
      <c r="Y171" s="152"/>
      <c r="Z171" s="152"/>
      <c r="AA171" s="152"/>
      <c r="AB171" s="152"/>
      <c r="AC171" s="152"/>
      <c r="AD171" s="152"/>
      <c r="AE171" s="152"/>
      <c r="AF171" s="152"/>
      <c r="AG171" s="152" t="s">
        <v>432</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c r="A172" s="189">
        <v>122</v>
      </c>
      <c r="B172" s="190" t="s">
        <v>706</v>
      </c>
      <c r="C172" s="197" t="s">
        <v>707</v>
      </c>
      <c r="D172" s="191" t="s">
        <v>633</v>
      </c>
      <c r="E172" s="192">
        <v>1</v>
      </c>
      <c r="F172" s="193"/>
      <c r="G172" s="194">
        <f t="shared" si="35"/>
        <v>0</v>
      </c>
      <c r="H172" s="193"/>
      <c r="I172" s="194">
        <f t="shared" si="36"/>
        <v>0</v>
      </c>
      <c r="J172" s="193"/>
      <c r="K172" s="194">
        <f t="shared" si="37"/>
        <v>0</v>
      </c>
      <c r="L172" s="194">
        <v>21</v>
      </c>
      <c r="M172" s="194">
        <f t="shared" si="38"/>
        <v>0</v>
      </c>
      <c r="N172" s="192">
        <v>4.938E-2</v>
      </c>
      <c r="O172" s="192">
        <f t="shared" si="39"/>
        <v>0.05</v>
      </c>
      <c r="P172" s="192">
        <v>0</v>
      </c>
      <c r="Q172" s="192">
        <f t="shared" si="40"/>
        <v>0</v>
      </c>
      <c r="R172" s="194"/>
      <c r="S172" s="194" t="s">
        <v>430</v>
      </c>
      <c r="T172" s="195" t="s">
        <v>372</v>
      </c>
      <c r="U172" s="163">
        <v>0</v>
      </c>
      <c r="V172" s="163">
        <f t="shared" si="41"/>
        <v>0</v>
      </c>
      <c r="W172" s="163"/>
      <c r="X172" s="163" t="s">
        <v>431</v>
      </c>
      <c r="Y172" s="152"/>
      <c r="Z172" s="152"/>
      <c r="AA172" s="152"/>
      <c r="AB172" s="152"/>
      <c r="AC172" s="152"/>
      <c r="AD172" s="152"/>
      <c r="AE172" s="152"/>
      <c r="AF172" s="152"/>
      <c r="AG172" s="152" t="s">
        <v>432</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ht="22.5" outlineLevel="1">
      <c r="A173" s="189">
        <v>123</v>
      </c>
      <c r="B173" s="190" t="s">
        <v>708</v>
      </c>
      <c r="C173" s="197" t="s">
        <v>709</v>
      </c>
      <c r="D173" s="191" t="s">
        <v>439</v>
      </c>
      <c r="E173" s="192">
        <v>21.95</v>
      </c>
      <c r="F173" s="193"/>
      <c r="G173" s="194">
        <f t="shared" si="35"/>
        <v>0</v>
      </c>
      <c r="H173" s="193"/>
      <c r="I173" s="194">
        <f t="shared" si="36"/>
        <v>0</v>
      </c>
      <c r="J173" s="193"/>
      <c r="K173" s="194">
        <f t="shared" si="37"/>
        <v>0</v>
      </c>
      <c r="L173" s="194">
        <v>21</v>
      </c>
      <c r="M173" s="194">
        <f t="shared" si="38"/>
        <v>0</v>
      </c>
      <c r="N173" s="192">
        <v>0</v>
      </c>
      <c r="O173" s="192">
        <f t="shared" si="39"/>
        <v>0</v>
      </c>
      <c r="P173" s="192">
        <v>4.0000000000000001E-3</v>
      </c>
      <c r="Q173" s="192">
        <f t="shared" si="40"/>
        <v>0.09</v>
      </c>
      <c r="R173" s="194" t="s">
        <v>644</v>
      </c>
      <c r="S173" s="194" t="s">
        <v>371</v>
      </c>
      <c r="T173" s="195" t="s">
        <v>371</v>
      </c>
      <c r="U173" s="163">
        <v>0.03</v>
      </c>
      <c r="V173" s="163">
        <f t="shared" si="41"/>
        <v>0.66</v>
      </c>
      <c r="W173" s="163"/>
      <c r="X173" s="163" t="s">
        <v>431</v>
      </c>
      <c r="Y173" s="152"/>
      <c r="Z173" s="152"/>
      <c r="AA173" s="152"/>
      <c r="AB173" s="152"/>
      <c r="AC173" s="152"/>
      <c r="AD173" s="152"/>
      <c r="AE173" s="152"/>
      <c r="AF173" s="152"/>
      <c r="AG173" s="152" t="s">
        <v>432</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ht="22.5" outlineLevel="1">
      <c r="A174" s="189">
        <v>124</v>
      </c>
      <c r="B174" s="190" t="s">
        <v>710</v>
      </c>
      <c r="C174" s="197" t="s">
        <v>711</v>
      </c>
      <c r="D174" s="191" t="s">
        <v>439</v>
      </c>
      <c r="E174" s="192">
        <v>62.4</v>
      </c>
      <c r="F174" s="193"/>
      <c r="G174" s="194">
        <f t="shared" si="35"/>
        <v>0</v>
      </c>
      <c r="H174" s="193"/>
      <c r="I174" s="194">
        <f t="shared" si="36"/>
        <v>0</v>
      </c>
      <c r="J174" s="193"/>
      <c r="K174" s="194">
        <f t="shared" si="37"/>
        <v>0</v>
      </c>
      <c r="L174" s="194">
        <v>21</v>
      </c>
      <c r="M174" s="194">
        <f t="shared" si="38"/>
        <v>0</v>
      </c>
      <c r="N174" s="192">
        <v>0</v>
      </c>
      <c r="O174" s="192">
        <f t="shared" si="39"/>
        <v>0</v>
      </c>
      <c r="P174" s="192">
        <v>4.5999999999999999E-2</v>
      </c>
      <c r="Q174" s="192">
        <f t="shared" si="40"/>
        <v>2.87</v>
      </c>
      <c r="R174" s="194" t="s">
        <v>644</v>
      </c>
      <c r="S174" s="194" t="s">
        <v>371</v>
      </c>
      <c r="T174" s="195" t="s">
        <v>371</v>
      </c>
      <c r="U174" s="163">
        <v>0.26</v>
      </c>
      <c r="V174" s="163">
        <f t="shared" si="41"/>
        <v>16.22</v>
      </c>
      <c r="W174" s="163"/>
      <c r="X174" s="163" t="s">
        <v>431</v>
      </c>
      <c r="Y174" s="152"/>
      <c r="Z174" s="152"/>
      <c r="AA174" s="152"/>
      <c r="AB174" s="152"/>
      <c r="AC174" s="152"/>
      <c r="AD174" s="152"/>
      <c r="AE174" s="152"/>
      <c r="AF174" s="152"/>
      <c r="AG174" s="152" t="s">
        <v>432</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ht="22.5" outlineLevel="1">
      <c r="A175" s="189">
        <v>125</v>
      </c>
      <c r="B175" s="190" t="s">
        <v>712</v>
      </c>
      <c r="C175" s="197" t="s">
        <v>713</v>
      </c>
      <c r="D175" s="191" t="s">
        <v>633</v>
      </c>
      <c r="E175" s="192">
        <v>1</v>
      </c>
      <c r="F175" s="193"/>
      <c r="G175" s="194">
        <f t="shared" si="35"/>
        <v>0</v>
      </c>
      <c r="H175" s="193"/>
      <c r="I175" s="194">
        <f t="shared" si="36"/>
        <v>0</v>
      </c>
      <c r="J175" s="193"/>
      <c r="K175" s="194">
        <f t="shared" si="37"/>
        <v>0</v>
      </c>
      <c r="L175" s="194">
        <v>21</v>
      </c>
      <c r="M175" s="194">
        <f t="shared" si="38"/>
        <v>0</v>
      </c>
      <c r="N175" s="192">
        <v>0</v>
      </c>
      <c r="O175" s="192">
        <f t="shared" si="39"/>
        <v>0</v>
      </c>
      <c r="P175" s="192">
        <v>0</v>
      </c>
      <c r="Q175" s="192">
        <f t="shared" si="40"/>
        <v>0</v>
      </c>
      <c r="R175" s="194"/>
      <c r="S175" s="194" t="s">
        <v>430</v>
      </c>
      <c r="T175" s="195" t="s">
        <v>372</v>
      </c>
      <c r="U175" s="163">
        <v>0</v>
      </c>
      <c r="V175" s="163">
        <f t="shared" si="41"/>
        <v>0</v>
      </c>
      <c r="W175" s="163"/>
      <c r="X175" s="163" t="s">
        <v>431</v>
      </c>
      <c r="Y175" s="152"/>
      <c r="Z175" s="152"/>
      <c r="AA175" s="152"/>
      <c r="AB175" s="152"/>
      <c r="AC175" s="152"/>
      <c r="AD175" s="152"/>
      <c r="AE175" s="152"/>
      <c r="AF175" s="152"/>
      <c r="AG175" s="152" t="s">
        <v>432</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c r="A176" s="169" t="s">
        <v>366</v>
      </c>
      <c r="B176" s="170" t="s">
        <v>251</v>
      </c>
      <c r="C176" s="184" t="s">
        <v>252</v>
      </c>
      <c r="D176" s="171"/>
      <c r="E176" s="172"/>
      <c r="F176" s="173"/>
      <c r="G176" s="173">
        <f>SUMIF(AG177:AG180,"&lt;&gt;NOR",G177:G180)</f>
        <v>0</v>
      </c>
      <c r="H176" s="173"/>
      <c r="I176" s="173">
        <f>SUM(I177:I180)</f>
        <v>0</v>
      </c>
      <c r="J176" s="173"/>
      <c r="K176" s="173">
        <f>SUM(K177:K180)</f>
        <v>0</v>
      </c>
      <c r="L176" s="173"/>
      <c r="M176" s="173">
        <f>SUM(M177:M180)</f>
        <v>0</v>
      </c>
      <c r="N176" s="172"/>
      <c r="O176" s="172">
        <f>SUM(O177:O180)</f>
        <v>0</v>
      </c>
      <c r="P176" s="172"/>
      <c r="Q176" s="172">
        <f>SUM(Q177:Q180)</f>
        <v>0</v>
      </c>
      <c r="R176" s="173"/>
      <c r="S176" s="173"/>
      <c r="T176" s="174"/>
      <c r="U176" s="168"/>
      <c r="V176" s="168">
        <f>SUM(V177:V180)</f>
        <v>0</v>
      </c>
      <c r="W176" s="168"/>
      <c r="X176" s="168"/>
      <c r="AG176" t="s">
        <v>367</v>
      </c>
    </row>
    <row r="177" spans="1:60" ht="22.5" outlineLevel="1">
      <c r="A177" s="189">
        <v>126</v>
      </c>
      <c r="B177" s="190" t="s">
        <v>714</v>
      </c>
      <c r="C177" s="197" t="s">
        <v>715</v>
      </c>
      <c r="D177" s="191" t="s">
        <v>459</v>
      </c>
      <c r="E177" s="192">
        <v>171.53</v>
      </c>
      <c r="F177" s="193"/>
      <c r="G177" s="194">
        <f>ROUND(E177*F177,2)</f>
        <v>0</v>
      </c>
      <c r="H177" s="193"/>
      <c r="I177" s="194">
        <f>ROUND(E177*H177,2)</f>
        <v>0</v>
      </c>
      <c r="J177" s="193"/>
      <c r="K177" s="194">
        <f>ROUND(E177*J177,2)</f>
        <v>0</v>
      </c>
      <c r="L177" s="194">
        <v>21</v>
      </c>
      <c r="M177" s="194">
        <f>G177*(1+L177/100)</f>
        <v>0</v>
      </c>
      <c r="N177" s="192">
        <v>0</v>
      </c>
      <c r="O177" s="192">
        <f>ROUND(E177*N177,2)</f>
        <v>0</v>
      </c>
      <c r="P177" s="192">
        <v>0</v>
      </c>
      <c r="Q177" s="192">
        <f>ROUND(E177*P177,2)</f>
        <v>0</v>
      </c>
      <c r="R177" s="194"/>
      <c r="S177" s="194" t="s">
        <v>430</v>
      </c>
      <c r="T177" s="195" t="s">
        <v>372</v>
      </c>
      <c r="U177" s="163">
        <v>0</v>
      </c>
      <c r="V177" s="163">
        <f>ROUND(E177*U177,2)</f>
        <v>0</v>
      </c>
      <c r="W177" s="163"/>
      <c r="X177" s="163" t="s">
        <v>431</v>
      </c>
      <c r="Y177" s="152"/>
      <c r="Z177" s="152"/>
      <c r="AA177" s="152"/>
      <c r="AB177" s="152"/>
      <c r="AC177" s="152"/>
      <c r="AD177" s="152"/>
      <c r="AE177" s="152"/>
      <c r="AF177" s="152"/>
      <c r="AG177" s="152" t="s">
        <v>432</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c r="A178" s="189">
        <v>127</v>
      </c>
      <c r="B178" s="190" t="s">
        <v>716</v>
      </c>
      <c r="C178" s="197" t="s">
        <v>717</v>
      </c>
      <c r="D178" s="191" t="s">
        <v>459</v>
      </c>
      <c r="E178" s="192">
        <v>171.53</v>
      </c>
      <c r="F178" s="193"/>
      <c r="G178" s="194">
        <f>ROUND(E178*F178,2)</f>
        <v>0</v>
      </c>
      <c r="H178" s="193"/>
      <c r="I178" s="194">
        <f>ROUND(E178*H178,2)</f>
        <v>0</v>
      </c>
      <c r="J178" s="193"/>
      <c r="K178" s="194">
        <f>ROUND(E178*J178,2)</f>
        <v>0</v>
      </c>
      <c r="L178" s="194">
        <v>21</v>
      </c>
      <c r="M178" s="194">
        <f>G178*(1+L178/100)</f>
        <v>0</v>
      </c>
      <c r="N178" s="192">
        <v>0</v>
      </c>
      <c r="O178" s="192">
        <f>ROUND(E178*N178,2)</f>
        <v>0</v>
      </c>
      <c r="P178" s="192">
        <v>0</v>
      </c>
      <c r="Q178" s="192">
        <f>ROUND(E178*P178,2)</f>
        <v>0</v>
      </c>
      <c r="R178" s="194"/>
      <c r="S178" s="194" t="s">
        <v>430</v>
      </c>
      <c r="T178" s="195" t="s">
        <v>372</v>
      </c>
      <c r="U178" s="163">
        <v>0</v>
      </c>
      <c r="V178" s="163">
        <f>ROUND(E178*U178,2)</f>
        <v>0</v>
      </c>
      <c r="W178" s="163"/>
      <c r="X178" s="163" t="s">
        <v>431</v>
      </c>
      <c r="Y178" s="152"/>
      <c r="Z178" s="152"/>
      <c r="AA178" s="152"/>
      <c r="AB178" s="152"/>
      <c r="AC178" s="152"/>
      <c r="AD178" s="152"/>
      <c r="AE178" s="152"/>
      <c r="AF178" s="152"/>
      <c r="AG178" s="152" t="s">
        <v>432</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c r="A179" s="189">
        <v>128</v>
      </c>
      <c r="B179" s="190" t="s">
        <v>718</v>
      </c>
      <c r="C179" s="197" t="s">
        <v>719</v>
      </c>
      <c r="D179" s="191" t="s">
        <v>459</v>
      </c>
      <c r="E179" s="192">
        <v>4974.37</v>
      </c>
      <c r="F179" s="193"/>
      <c r="G179" s="194">
        <f>ROUND(E179*F179,2)</f>
        <v>0</v>
      </c>
      <c r="H179" s="193"/>
      <c r="I179" s="194">
        <f>ROUND(E179*H179,2)</f>
        <v>0</v>
      </c>
      <c r="J179" s="193"/>
      <c r="K179" s="194">
        <f>ROUND(E179*J179,2)</f>
        <v>0</v>
      </c>
      <c r="L179" s="194">
        <v>21</v>
      </c>
      <c r="M179" s="194">
        <f>G179*(1+L179/100)</f>
        <v>0</v>
      </c>
      <c r="N179" s="192">
        <v>0</v>
      </c>
      <c r="O179" s="192">
        <f>ROUND(E179*N179,2)</f>
        <v>0</v>
      </c>
      <c r="P179" s="192">
        <v>0</v>
      </c>
      <c r="Q179" s="192">
        <f>ROUND(E179*P179,2)</f>
        <v>0</v>
      </c>
      <c r="R179" s="194"/>
      <c r="S179" s="194" t="s">
        <v>430</v>
      </c>
      <c r="T179" s="195" t="s">
        <v>372</v>
      </c>
      <c r="U179" s="163">
        <v>0</v>
      </c>
      <c r="V179" s="163">
        <f>ROUND(E179*U179,2)</f>
        <v>0</v>
      </c>
      <c r="W179" s="163"/>
      <c r="X179" s="163" t="s">
        <v>431</v>
      </c>
      <c r="Y179" s="152"/>
      <c r="Z179" s="152"/>
      <c r="AA179" s="152"/>
      <c r="AB179" s="152"/>
      <c r="AC179" s="152"/>
      <c r="AD179" s="152"/>
      <c r="AE179" s="152"/>
      <c r="AF179" s="152"/>
      <c r="AG179" s="152" t="s">
        <v>432</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ht="22.5" outlineLevel="1">
      <c r="A180" s="189">
        <v>129</v>
      </c>
      <c r="B180" s="190" t="s">
        <v>720</v>
      </c>
      <c r="C180" s="197" t="s">
        <v>721</v>
      </c>
      <c r="D180" s="191" t="s">
        <v>459</v>
      </c>
      <c r="E180" s="192">
        <v>171.53</v>
      </c>
      <c r="F180" s="193"/>
      <c r="G180" s="194">
        <f>ROUND(E180*F180,2)</f>
        <v>0</v>
      </c>
      <c r="H180" s="193"/>
      <c r="I180" s="194">
        <f>ROUND(E180*H180,2)</f>
        <v>0</v>
      </c>
      <c r="J180" s="193"/>
      <c r="K180" s="194">
        <f>ROUND(E180*J180,2)</f>
        <v>0</v>
      </c>
      <c r="L180" s="194">
        <v>21</v>
      </c>
      <c r="M180" s="194">
        <f>G180*(1+L180/100)</f>
        <v>0</v>
      </c>
      <c r="N180" s="192">
        <v>0</v>
      </c>
      <c r="O180" s="192">
        <f>ROUND(E180*N180,2)</f>
        <v>0</v>
      </c>
      <c r="P180" s="192">
        <v>0</v>
      </c>
      <c r="Q180" s="192">
        <f>ROUND(E180*P180,2)</f>
        <v>0</v>
      </c>
      <c r="R180" s="194"/>
      <c r="S180" s="194" t="s">
        <v>430</v>
      </c>
      <c r="T180" s="195" t="s">
        <v>372</v>
      </c>
      <c r="U180" s="163">
        <v>0</v>
      </c>
      <c r="V180" s="163">
        <f>ROUND(E180*U180,2)</f>
        <v>0</v>
      </c>
      <c r="W180" s="163"/>
      <c r="X180" s="163" t="s">
        <v>431</v>
      </c>
      <c r="Y180" s="152"/>
      <c r="Z180" s="152"/>
      <c r="AA180" s="152"/>
      <c r="AB180" s="152"/>
      <c r="AC180" s="152"/>
      <c r="AD180" s="152"/>
      <c r="AE180" s="152"/>
      <c r="AF180" s="152"/>
      <c r="AG180" s="152" t="s">
        <v>432</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c r="A181" s="169" t="s">
        <v>366</v>
      </c>
      <c r="B181" s="170" t="s">
        <v>253</v>
      </c>
      <c r="C181" s="184" t="s">
        <v>254</v>
      </c>
      <c r="D181" s="171"/>
      <c r="E181" s="172"/>
      <c r="F181" s="173"/>
      <c r="G181" s="173">
        <f>SUMIF(AG182:AG182,"&lt;&gt;NOR",G182:G182)</f>
        <v>0</v>
      </c>
      <c r="H181" s="173"/>
      <c r="I181" s="173">
        <f>SUM(I182:I182)</f>
        <v>0</v>
      </c>
      <c r="J181" s="173"/>
      <c r="K181" s="173">
        <f>SUM(K182:K182)</f>
        <v>0</v>
      </c>
      <c r="L181" s="173"/>
      <c r="M181" s="173">
        <f>SUM(M182:M182)</f>
        <v>0</v>
      </c>
      <c r="N181" s="172"/>
      <c r="O181" s="172">
        <f>SUM(O182:O182)</f>
        <v>0</v>
      </c>
      <c r="P181" s="172"/>
      <c r="Q181" s="172">
        <f>SUM(Q182:Q182)</f>
        <v>0</v>
      </c>
      <c r="R181" s="173"/>
      <c r="S181" s="173"/>
      <c r="T181" s="174"/>
      <c r="U181" s="168"/>
      <c r="V181" s="168">
        <f>SUM(V182:V182)</f>
        <v>0</v>
      </c>
      <c r="W181" s="168"/>
      <c r="X181" s="168"/>
      <c r="AG181" t="s">
        <v>367</v>
      </c>
    </row>
    <row r="182" spans="1:60" outlineLevel="1">
      <c r="A182" s="189">
        <v>130</v>
      </c>
      <c r="B182" s="190" t="s">
        <v>722</v>
      </c>
      <c r="C182" s="197" t="s">
        <v>723</v>
      </c>
      <c r="D182" s="191" t="s">
        <v>459</v>
      </c>
      <c r="E182" s="192">
        <v>368.63603999999998</v>
      </c>
      <c r="F182" s="193"/>
      <c r="G182" s="194">
        <f>ROUND(E182*F182,2)</f>
        <v>0</v>
      </c>
      <c r="H182" s="193"/>
      <c r="I182" s="194">
        <f>ROUND(E182*H182,2)</f>
        <v>0</v>
      </c>
      <c r="J182" s="193"/>
      <c r="K182" s="194">
        <f>ROUND(E182*J182,2)</f>
        <v>0</v>
      </c>
      <c r="L182" s="194">
        <v>21</v>
      </c>
      <c r="M182" s="194">
        <f>G182*(1+L182/100)</f>
        <v>0</v>
      </c>
      <c r="N182" s="192">
        <v>0</v>
      </c>
      <c r="O182" s="192">
        <f>ROUND(E182*N182,2)</f>
        <v>0</v>
      </c>
      <c r="P182" s="192">
        <v>0</v>
      </c>
      <c r="Q182" s="192">
        <f>ROUND(E182*P182,2)</f>
        <v>0</v>
      </c>
      <c r="R182" s="194"/>
      <c r="S182" s="194" t="s">
        <v>430</v>
      </c>
      <c r="T182" s="195" t="s">
        <v>372</v>
      </c>
      <c r="U182" s="163">
        <v>0</v>
      </c>
      <c r="V182" s="163">
        <f>ROUND(E182*U182,2)</f>
        <v>0</v>
      </c>
      <c r="W182" s="163"/>
      <c r="X182" s="163" t="s">
        <v>254</v>
      </c>
      <c r="Y182" s="152"/>
      <c r="Z182" s="152"/>
      <c r="AA182" s="152"/>
      <c r="AB182" s="152"/>
      <c r="AC182" s="152"/>
      <c r="AD182" s="152"/>
      <c r="AE182" s="152"/>
      <c r="AF182" s="152"/>
      <c r="AG182" s="152" t="s">
        <v>724</v>
      </c>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c r="A183" s="169" t="s">
        <v>366</v>
      </c>
      <c r="B183" s="170" t="s">
        <v>267</v>
      </c>
      <c r="C183" s="184" t="s">
        <v>268</v>
      </c>
      <c r="D183" s="171"/>
      <c r="E183" s="172"/>
      <c r="F183" s="173"/>
      <c r="G183" s="173">
        <f>SUMIF(AG184:AG191,"&lt;&gt;NOR",G184:G191)</f>
        <v>0</v>
      </c>
      <c r="H183" s="173"/>
      <c r="I183" s="173">
        <f>SUM(I184:I191)</f>
        <v>0</v>
      </c>
      <c r="J183" s="173"/>
      <c r="K183" s="173">
        <f>SUM(K184:K191)</f>
        <v>0</v>
      </c>
      <c r="L183" s="173"/>
      <c r="M183" s="173">
        <f>SUM(M184:M191)</f>
        <v>0</v>
      </c>
      <c r="N183" s="172"/>
      <c r="O183" s="172">
        <f>SUM(O184:O191)</f>
        <v>0.75</v>
      </c>
      <c r="P183" s="172"/>
      <c r="Q183" s="172">
        <f>SUM(Q184:Q191)</f>
        <v>0</v>
      </c>
      <c r="R183" s="173"/>
      <c r="S183" s="173"/>
      <c r="T183" s="174"/>
      <c r="U183" s="168"/>
      <c r="V183" s="168">
        <f>SUM(V184:V191)</f>
        <v>15.75</v>
      </c>
      <c r="W183" s="168"/>
      <c r="X183" s="168"/>
      <c r="AG183" t="s">
        <v>367</v>
      </c>
    </row>
    <row r="184" spans="1:60" ht="22.5" outlineLevel="1">
      <c r="A184" s="189">
        <v>131</v>
      </c>
      <c r="B184" s="190" t="s">
        <v>725</v>
      </c>
      <c r="C184" s="197" t="s">
        <v>726</v>
      </c>
      <c r="D184" s="191" t="s">
        <v>439</v>
      </c>
      <c r="E184" s="192">
        <v>21.965</v>
      </c>
      <c r="F184" s="193"/>
      <c r="G184" s="194">
        <f t="shared" ref="G184:G190" si="42">ROUND(E184*F184,2)</f>
        <v>0</v>
      </c>
      <c r="H184" s="193"/>
      <c r="I184" s="194">
        <f t="shared" ref="I184:I190" si="43">ROUND(E184*H184,2)</f>
        <v>0</v>
      </c>
      <c r="J184" s="193"/>
      <c r="K184" s="194">
        <f t="shared" ref="K184:K190" si="44">ROUND(E184*J184,2)</f>
        <v>0</v>
      </c>
      <c r="L184" s="194">
        <v>21</v>
      </c>
      <c r="M184" s="194">
        <f t="shared" ref="M184:M190" si="45">G184*(1+L184/100)</f>
        <v>0</v>
      </c>
      <c r="N184" s="192">
        <v>0</v>
      </c>
      <c r="O184" s="192">
        <f t="shared" ref="O184:O190" si="46">ROUND(E184*N184,2)</f>
        <v>0</v>
      </c>
      <c r="P184" s="192">
        <v>0</v>
      </c>
      <c r="Q184" s="192">
        <f t="shared" ref="Q184:Q190" si="47">ROUND(E184*P184,2)</f>
        <v>0</v>
      </c>
      <c r="R184" s="194" t="s">
        <v>727</v>
      </c>
      <c r="S184" s="194" t="s">
        <v>371</v>
      </c>
      <c r="T184" s="195" t="s">
        <v>371</v>
      </c>
      <c r="U184" s="163">
        <v>2.75E-2</v>
      </c>
      <c r="V184" s="163">
        <f t="shared" ref="V184:V190" si="48">ROUND(E184*U184,2)</f>
        <v>0.6</v>
      </c>
      <c r="W184" s="163"/>
      <c r="X184" s="163" t="s">
        <v>431</v>
      </c>
      <c r="Y184" s="152"/>
      <c r="Z184" s="152"/>
      <c r="AA184" s="152"/>
      <c r="AB184" s="152"/>
      <c r="AC184" s="152"/>
      <c r="AD184" s="152"/>
      <c r="AE184" s="152"/>
      <c r="AF184" s="152"/>
      <c r="AG184" s="152" t="s">
        <v>728</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ht="22.5" outlineLevel="1">
      <c r="A185" s="189">
        <v>132</v>
      </c>
      <c r="B185" s="190" t="s">
        <v>729</v>
      </c>
      <c r="C185" s="197" t="s">
        <v>730</v>
      </c>
      <c r="D185" s="191" t="s">
        <v>459</v>
      </c>
      <c r="E185" s="192">
        <v>7.0000000000000001E-3</v>
      </c>
      <c r="F185" s="193"/>
      <c r="G185" s="194">
        <f t="shared" si="42"/>
        <v>0</v>
      </c>
      <c r="H185" s="193"/>
      <c r="I185" s="194">
        <f t="shared" si="43"/>
        <v>0</v>
      </c>
      <c r="J185" s="193"/>
      <c r="K185" s="194">
        <f t="shared" si="44"/>
        <v>0</v>
      </c>
      <c r="L185" s="194">
        <v>21</v>
      </c>
      <c r="M185" s="194">
        <f t="shared" si="45"/>
        <v>0</v>
      </c>
      <c r="N185" s="192">
        <v>1</v>
      </c>
      <c r="O185" s="192">
        <f t="shared" si="46"/>
        <v>0.01</v>
      </c>
      <c r="P185" s="192">
        <v>0</v>
      </c>
      <c r="Q185" s="192">
        <f t="shared" si="47"/>
        <v>0</v>
      </c>
      <c r="R185" s="194" t="s">
        <v>731</v>
      </c>
      <c r="S185" s="194" t="s">
        <v>371</v>
      </c>
      <c r="T185" s="195" t="s">
        <v>371</v>
      </c>
      <c r="U185" s="163">
        <v>0</v>
      </c>
      <c r="V185" s="163">
        <f t="shared" si="48"/>
        <v>0</v>
      </c>
      <c r="W185" s="163"/>
      <c r="X185" s="163" t="s">
        <v>464</v>
      </c>
      <c r="Y185" s="152"/>
      <c r="Z185" s="152"/>
      <c r="AA185" s="152"/>
      <c r="AB185" s="152"/>
      <c r="AC185" s="152"/>
      <c r="AD185" s="152"/>
      <c r="AE185" s="152"/>
      <c r="AF185" s="152"/>
      <c r="AG185" s="152" t="s">
        <v>465</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c r="A186" s="189">
        <v>133</v>
      </c>
      <c r="B186" s="190" t="s">
        <v>732</v>
      </c>
      <c r="C186" s="197" t="s">
        <v>733</v>
      </c>
      <c r="D186" s="191" t="s">
        <v>439</v>
      </c>
      <c r="E186" s="192">
        <v>85.6</v>
      </c>
      <c r="F186" s="193"/>
      <c r="G186" s="194">
        <f t="shared" si="42"/>
        <v>0</v>
      </c>
      <c r="H186" s="193"/>
      <c r="I186" s="194">
        <f t="shared" si="43"/>
        <v>0</v>
      </c>
      <c r="J186" s="193"/>
      <c r="K186" s="194">
        <f t="shared" si="44"/>
        <v>0</v>
      </c>
      <c r="L186" s="194">
        <v>21</v>
      </c>
      <c r="M186" s="194">
        <f t="shared" si="45"/>
        <v>0</v>
      </c>
      <c r="N186" s="192">
        <v>4.0000000000000001E-3</v>
      </c>
      <c r="O186" s="192">
        <f t="shared" si="46"/>
        <v>0.34</v>
      </c>
      <c r="P186" s="192">
        <v>0</v>
      </c>
      <c r="Q186" s="192">
        <f t="shared" si="47"/>
        <v>0</v>
      </c>
      <c r="R186" s="194"/>
      <c r="S186" s="194" t="s">
        <v>430</v>
      </c>
      <c r="T186" s="195" t="s">
        <v>372</v>
      </c>
      <c r="U186" s="163">
        <v>0</v>
      </c>
      <c r="V186" s="163">
        <f t="shared" si="48"/>
        <v>0</v>
      </c>
      <c r="W186" s="163"/>
      <c r="X186" s="163" t="s">
        <v>431</v>
      </c>
      <c r="Y186" s="152"/>
      <c r="Z186" s="152"/>
      <c r="AA186" s="152"/>
      <c r="AB186" s="152"/>
      <c r="AC186" s="152"/>
      <c r="AD186" s="152"/>
      <c r="AE186" s="152"/>
      <c r="AF186" s="152"/>
      <c r="AG186" s="152" t="s">
        <v>728</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ht="22.5" outlineLevel="1">
      <c r="A187" s="189">
        <v>134</v>
      </c>
      <c r="B187" s="190" t="s">
        <v>734</v>
      </c>
      <c r="C187" s="197" t="s">
        <v>735</v>
      </c>
      <c r="D187" s="191" t="s">
        <v>439</v>
      </c>
      <c r="E187" s="192">
        <v>65.894999999999996</v>
      </c>
      <c r="F187" s="193"/>
      <c r="G187" s="194">
        <f t="shared" si="42"/>
        <v>0</v>
      </c>
      <c r="H187" s="193"/>
      <c r="I187" s="194">
        <f t="shared" si="43"/>
        <v>0</v>
      </c>
      <c r="J187" s="193"/>
      <c r="K187" s="194">
        <f t="shared" si="44"/>
        <v>0</v>
      </c>
      <c r="L187" s="194">
        <v>21</v>
      </c>
      <c r="M187" s="194">
        <f t="shared" si="45"/>
        <v>0</v>
      </c>
      <c r="N187" s="192">
        <v>4.0999999999999999E-4</v>
      </c>
      <c r="O187" s="192">
        <f t="shared" si="46"/>
        <v>0.03</v>
      </c>
      <c r="P187" s="192">
        <v>0</v>
      </c>
      <c r="Q187" s="192">
        <f t="shared" si="47"/>
        <v>0</v>
      </c>
      <c r="R187" s="194" t="s">
        <v>727</v>
      </c>
      <c r="S187" s="194" t="s">
        <v>371</v>
      </c>
      <c r="T187" s="195" t="s">
        <v>371</v>
      </c>
      <c r="U187" s="163">
        <v>0.22991</v>
      </c>
      <c r="V187" s="163">
        <f t="shared" si="48"/>
        <v>15.15</v>
      </c>
      <c r="W187" s="163"/>
      <c r="X187" s="163" t="s">
        <v>431</v>
      </c>
      <c r="Y187" s="152"/>
      <c r="Z187" s="152"/>
      <c r="AA187" s="152"/>
      <c r="AB187" s="152"/>
      <c r="AC187" s="152"/>
      <c r="AD187" s="152"/>
      <c r="AE187" s="152"/>
      <c r="AF187" s="152"/>
      <c r="AG187" s="152" t="s">
        <v>728</v>
      </c>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ht="22.5" outlineLevel="1">
      <c r="A188" s="189">
        <v>135</v>
      </c>
      <c r="B188" s="190" t="s">
        <v>736</v>
      </c>
      <c r="C188" s="197" t="s">
        <v>737</v>
      </c>
      <c r="D188" s="191" t="s">
        <v>439</v>
      </c>
      <c r="E188" s="192">
        <v>25.6</v>
      </c>
      <c r="F188" s="193"/>
      <c r="G188" s="194">
        <f t="shared" si="42"/>
        <v>0</v>
      </c>
      <c r="H188" s="193"/>
      <c r="I188" s="194">
        <f t="shared" si="43"/>
        <v>0</v>
      </c>
      <c r="J188" s="193"/>
      <c r="K188" s="194">
        <f t="shared" si="44"/>
        <v>0</v>
      </c>
      <c r="L188" s="194">
        <v>21</v>
      </c>
      <c r="M188" s="194">
        <f t="shared" si="45"/>
        <v>0</v>
      </c>
      <c r="N188" s="192">
        <v>5.3E-3</v>
      </c>
      <c r="O188" s="192">
        <f t="shared" si="46"/>
        <v>0.14000000000000001</v>
      </c>
      <c r="P188" s="192">
        <v>0</v>
      </c>
      <c r="Q188" s="192">
        <f t="shared" si="47"/>
        <v>0</v>
      </c>
      <c r="R188" s="194"/>
      <c r="S188" s="194" t="s">
        <v>430</v>
      </c>
      <c r="T188" s="195" t="s">
        <v>372</v>
      </c>
      <c r="U188" s="163">
        <v>0</v>
      </c>
      <c r="V188" s="163">
        <f t="shared" si="48"/>
        <v>0</v>
      </c>
      <c r="W188" s="163"/>
      <c r="X188" s="163" t="s">
        <v>464</v>
      </c>
      <c r="Y188" s="152"/>
      <c r="Z188" s="152"/>
      <c r="AA188" s="152"/>
      <c r="AB188" s="152"/>
      <c r="AC188" s="152"/>
      <c r="AD188" s="152"/>
      <c r="AE188" s="152"/>
      <c r="AF188" s="152"/>
      <c r="AG188" s="152" t="s">
        <v>465</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ht="22.5" outlineLevel="1">
      <c r="A189" s="175">
        <v>136</v>
      </c>
      <c r="B189" s="176" t="s">
        <v>738</v>
      </c>
      <c r="C189" s="185" t="s">
        <v>739</v>
      </c>
      <c r="D189" s="177" t="s">
        <v>439</v>
      </c>
      <c r="E189" s="178">
        <v>51.2</v>
      </c>
      <c r="F189" s="179"/>
      <c r="G189" s="180">
        <f t="shared" si="42"/>
        <v>0</v>
      </c>
      <c r="H189" s="179"/>
      <c r="I189" s="180">
        <f t="shared" si="43"/>
        <v>0</v>
      </c>
      <c r="J189" s="179"/>
      <c r="K189" s="180">
        <f t="shared" si="44"/>
        <v>0</v>
      </c>
      <c r="L189" s="180">
        <v>21</v>
      </c>
      <c r="M189" s="180">
        <f t="shared" si="45"/>
        <v>0</v>
      </c>
      <c r="N189" s="178">
        <v>4.4000000000000003E-3</v>
      </c>
      <c r="O189" s="178">
        <f t="shared" si="46"/>
        <v>0.23</v>
      </c>
      <c r="P189" s="178">
        <v>0</v>
      </c>
      <c r="Q189" s="178">
        <f t="shared" si="47"/>
        <v>0</v>
      </c>
      <c r="R189" s="180"/>
      <c r="S189" s="180" t="s">
        <v>430</v>
      </c>
      <c r="T189" s="181" t="s">
        <v>372</v>
      </c>
      <c r="U189" s="163">
        <v>0</v>
      </c>
      <c r="V189" s="163">
        <f t="shared" si="48"/>
        <v>0</v>
      </c>
      <c r="W189" s="163"/>
      <c r="X189" s="163" t="s">
        <v>464</v>
      </c>
      <c r="Y189" s="152"/>
      <c r="Z189" s="152"/>
      <c r="AA189" s="152"/>
      <c r="AB189" s="152"/>
      <c r="AC189" s="152"/>
      <c r="AD189" s="152"/>
      <c r="AE189" s="152"/>
      <c r="AF189" s="152"/>
      <c r="AG189" s="152" t="s">
        <v>465</v>
      </c>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1">
      <c r="A190" s="159">
        <v>137</v>
      </c>
      <c r="B190" s="160" t="s">
        <v>740</v>
      </c>
      <c r="C190" s="198" t="s">
        <v>741</v>
      </c>
      <c r="D190" s="161" t="s">
        <v>0</v>
      </c>
      <c r="E190" s="196"/>
      <c r="F190" s="164"/>
      <c r="G190" s="163">
        <f t="shared" si="42"/>
        <v>0</v>
      </c>
      <c r="H190" s="164"/>
      <c r="I190" s="163">
        <f t="shared" si="43"/>
        <v>0</v>
      </c>
      <c r="J190" s="164"/>
      <c r="K190" s="163">
        <f t="shared" si="44"/>
        <v>0</v>
      </c>
      <c r="L190" s="163">
        <v>21</v>
      </c>
      <c r="M190" s="163">
        <f t="shared" si="45"/>
        <v>0</v>
      </c>
      <c r="N190" s="162">
        <v>0</v>
      </c>
      <c r="O190" s="162">
        <f t="shared" si="46"/>
        <v>0</v>
      </c>
      <c r="P190" s="162">
        <v>0</v>
      </c>
      <c r="Q190" s="162">
        <f t="shared" si="47"/>
        <v>0</v>
      </c>
      <c r="R190" s="163" t="s">
        <v>727</v>
      </c>
      <c r="S190" s="163" t="s">
        <v>371</v>
      </c>
      <c r="T190" s="163" t="s">
        <v>371</v>
      </c>
      <c r="U190" s="163">
        <v>0</v>
      </c>
      <c r="V190" s="163">
        <f t="shared" si="48"/>
        <v>0</v>
      </c>
      <c r="W190" s="163"/>
      <c r="X190" s="163" t="s">
        <v>254</v>
      </c>
      <c r="Y190" s="152"/>
      <c r="Z190" s="152"/>
      <c r="AA190" s="152"/>
      <c r="AB190" s="152"/>
      <c r="AC190" s="152"/>
      <c r="AD190" s="152"/>
      <c r="AE190" s="152"/>
      <c r="AF190" s="152"/>
      <c r="AG190" s="152" t="s">
        <v>724</v>
      </c>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c r="A191" s="159"/>
      <c r="B191" s="160"/>
      <c r="C191" s="275" t="s">
        <v>742</v>
      </c>
      <c r="D191" s="276"/>
      <c r="E191" s="276"/>
      <c r="F191" s="276"/>
      <c r="G191" s="276"/>
      <c r="H191" s="163"/>
      <c r="I191" s="163"/>
      <c r="J191" s="163"/>
      <c r="K191" s="163"/>
      <c r="L191" s="163"/>
      <c r="M191" s="163"/>
      <c r="N191" s="162"/>
      <c r="O191" s="162"/>
      <c r="P191" s="162"/>
      <c r="Q191" s="162"/>
      <c r="R191" s="163"/>
      <c r="S191" s="163"/>
      <c r="T191" s="163"/>
      <c r="U191" s="163"/>
      <c r="V191" s="163"/>
      <c r="W191" s="163"/>
      <c r="X191" s="163"/>
      <c r="Y191" s="152"/>
      <c r="Z191" s="152"/>
      <c r="AA191" s="152"/>
      <c r="AB191" s="152"/>
      <c r="AC191" s="152"/>
      <c r="AD191" s="152"/>
      <c r="AE191" s="152"/>
      <c r="AF191" s="152"/>
      <c r="AG191" s="152" t="s">
        <v>444</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c r="A192" s="169" t="s">
        <v>366</v>
      </c>
      <c r="B192" s="170" t="s">
        <v>269</v>
      </c>
      <c r="C192" s="184" t="s">
        <v>270</v>
      </c>
      <c r="D192" s="171"/>
      <c r="E192" s="172"/>
      <c r="F192" s="173"/>
      <c r="G192" s="173">
        <f>SUMIF(AG193:AG204,"&lt;&gt;NOR",G193:G204)</f>
        <v>0</v>
      </c>
      <c r="H192" s="173"/>
      <c r="I192" s="173">
        <f>SUM(I193:I204)</f>
        <v>0</v>
      </c>
      <c r="J192" s="173"/>
      <c r="K192" s="173">
        <f>SUM(K193:K204)</f>
        <v>0</v>
      </c>
      <c r="L192" s="173"/>
      <c r="M192" s="173">
        <f>SUM(M193:M204)</f>
        <v>0</v>
      </c>
      <c r="N192" s="172"/>
      <c r="O192" s="172">
        <f>SUM(O193:O204)</f>
        <v>0.16</v>
      </c>
      <c r="P192" s="172"/>
      <c r="Q192" s="172">
        <f>SUM(Q193:Q204)</f>
        <v>0.33</v>
      </c>
      <c r="R192" s="173"/>
      <c r="S192" s="173"/>
      <c r="T192" s="174"/>
      <c r="U192" s="168"/>
      <c r="V192" s="168">
        <f>SUM(V193:V204)</f>
        <v>3.21</v>
      </c>
      <c r="W192" s="168"/>
      <c r="X192" s="168"/>
      <c r="AG192" t="s">
        <v>367</v>
      </c>
    </row>
    <row r="193" spans="1:60" ht="22.5" outlineLevel="1">
      <c r="A193" s="189">
        <v>138</v>
      </c>
      <c r="B193" s="190" t="s">
        <v>743</v>
      </c>
      <c r="C193" s="197" t="s">
        <v>744</v>
      </c>
      <c r="D193" s="191" t="s">
        <v>439</v>
      </c>
      <c r="E193" s="192">
        <v>14.1</v>
      </c>
      <c r="F193" s="193"/>
      <c r="G193" s="194">
        <f t="shared" ref="G193:G203" si="49">ROUND(E193*F193,2)</f>
        <v>0</v>
      </c>
      <c r="H193" s="193"/>
      <c r="I193" s="194">
        <f t="shared" ref="I193:I203" si="50">ROUND(E193*H193,2)</f>
        <v>0</v>
      </c>
      <c r="J193" s="193"/>
      <c r="K193" s="194">
        <f t="shared" ref="K193:K203" si="51">ROUND(E193*J193,2)</f>
        <v>0</v>
      </c>
      <c r="L193" s="194">
        <v>21</v>
      </c>
      <c r="M193" s="194">
        <f t="shared" ref="M193:M203" si="52">G193*(1+L193/100)</f>
        <v>0</v>
      </c>
      <c r="N193" s="192">
        <v>0</v>
      </c>
      <c r="O193" s="192">
        <f t="shared" ref="O193:O203" si="53">ROUND(E193*N193,2)</f>
        <v>0</v>
      </c>
      <c r="P193" s="192">
        <v>0</v>
      </c>
      <c r="Q193" s="192">
        <f t="shared" ref="Q193:Q203" si="54">ROUND(E193*P193,2)</f>
        <v>0</v>
      </c>
      <c r="R193" s="194" t="s">
        <v>727</v>
      </c>
      <c r="S193" s="194" t="s">
        <v>371</v>
      </c>
      <c r="T193" s="195" t="s">
        <v>371</v>
      </c>
      <c r="U193" s="163">
        <v>2.75E-2</v>
      </c>
      <c r="V193" s="163">
        <f t="shared" ref="V193:V203" si="55">ROUND(E193*U193,2)</f>
        <v>0.39</v>
      </c>
      <c r="W193" s="163"/>
      <c r="X193" s="163" t="s">
        <v>431</v>
      </c>
      <c r="Y193" s="152"/>
      <c r="Z193" s="152"/>
      <c r="AA193" s="152"/>
      <c r="AB193" s="152"/>
      <c r="AC193" s="152"/>
      <c r="AD193" s="152"/>
      <c r="AE193" s="152"/>
      <c r="AF193" s="152"/>
      <c r="AG193" s="152" t="s">
        <v>728</v>
      </c>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ht="22.5" outlineLevel="1">
      <c r="A194" s="189">
        <v>139</v>
      </c>
      <c r="B194" s="190" t="s">
        <v>729</v>
      </c>
      <c r="C194" s="197" t="s">
        <v>730</v>
      </c>
      <c r="D194" s="191" t="s">
        <v>459</v>
      </c>
      <c r="E194" s="192">
        <v>5.0000000000000001E-3</v>
      </c>
      <c r="F194" s="193"/>
      <c r="G194" s="194">
        <f t="shared" si="49"/>
        <v>0</v>
      </c>
      <c r="H194" s="193"/>
      <c r="I194" s="194">
        <f t="shared" si="50"/>
        <v>0</v>
      </c>
      <c r="J194" s="193"/>
      <c r="K194" s="194">
        <f t="shared" si="51"/>
        <v>0</v>
      </c>
      <c r="L194" s="194">
        <v>21</v>
      </c>
      <c r="M194" s="194">
        <f t="shared" si="52"/>
        <v>0</v>
      </c>
      <c r="N194" s="192">
        <v>1</v>
      </c>
      <c r="O194" s="192">
        <f t="shared" si="53"/>
        <v>0.01</v>
      </c>
      <c r="P194" s="192">
        <v>0</v>
      </c>
      <c r="Q194" s="192">
        <f t="shared" si="54"/>
        <v>0</v>
      </c>
      <c r="R194" s="194" t="s">
        <v>731</v>
      </c>
      <c r="S194" s="194" t="s">
        <v>371</v>
      </c>
      <c r="T194" s="195" t="s">
        <v>371</v>
      </c>
      <c r="U194" s="163">
        <v>0</v>
      </c>
      <c r="V194" s="163">
        <f t="shared" si="55"/>
        <v>0</v>
      </c>
      <c r="W194" s="163"/>
      <c r="X194" s="163" t="s">
        <v>464</v>
      </c>
      <c r="Y194" s="152"/>
      <c r="Z194" s="152"/>
      <c r="AA194" s="152"/>
      <c r="AB194" s="152"/>
      <c r="AC194" s="152"/>
      <c r="AD194" s="152"/>
      <c r="AE194" s="152"/>
      <c r="AF194" s="152"/>
      <c r="AG194" s="152" t="s">
        <v>465</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ht="22.5" outlineLevel="1">
      <c r="A195" s="189">
        <v>140</v>
      </c>
      <c r="B195" s="190" t="s">
        <v>745</v>
      </c>
      <c r="C195" s="197" t="s">
        <v>746</v>
      </c>
      <c r="D195" s="191" t="s">
        <v>439</v>
      </c>
      <c r="E195" s="192">
        <v>14.1</v>
      </c>
      <c r="F195" s="193"/>
      <c r="G195" s="194">
        <f t="shared" si="49"/>
        <v>0</v>
      </c>
      <c r="H195" s="193"/>
      <c r="I195" s="194">
        <f t="shared" si="50"/>
        <v>0</v>
      </c>
      <c r="J195" s="193"/>
      <c r="K195" s="194">
        <f t="shared" si="51"/>
        <v>0</v>
      </c>
      <c r="L195" s="194">
        <v>21</v>
      </c>
      <c r="M195" s="194">
        <f t="shared" si="52"/>
        <v>0</v>
      </c>
      <c r="N195" s="192">
        <v>3.5E-4</v>
      </c>
      <c r="O195" s="192">
        <f t="shared" si="53"/>
        <v>0</v>
      </c>
      <c r="P195" s="192">
        <v>0</v>
      </c>
      <c r="Q195" s="192">
        <f t="shared" si="54"/>
        <v>0</v>
      </c>
      <c r="R195" s="194" t="s">
        <v>727</v>
      </c>
      <c r="S195" s="194" t="s">
        <v>371</v>
      </c>
      <c r="T195" s="195" t="s">
        <v>371</v>
      </c>
      <c r="U195" s="163">
        <v>0.2</v>
      </c>
      <c r="V195" s="163">
        <f t="shared" si="55"/>
        <v>2.82</v>
      </c>
      <c r="W195" s="163"/>
      <c r="X195" s="163" t="s">
        <v>431</v>
      </c>
      <c r="Y195" s="152"/>
      <c r="Z195" s="152"/>
      <c r="AA195" s="152"/>
      <c r="AB195" s="152"/>
      <c r="AC195" s="152"/>
      <c r="AD195" s="152"/>
      <c r="AE195" s="152"/>
      <c r="AF195" s="152"/>
      <c r="AG195" s="152" t="s">
        <v>728</v>
      </c>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1">
      <c r="A196" s="189">
        <v>141</v>
      </c>
      <c r="B196" s="190" t="s">
        <v>747</v>
      </c>
      <c r="C196" s="197" t="s">
        <v>748</v>
      </c>
      <c r="D196" s="191" t="s">
        <v>439</v>
      </c>
      <c r="E196" s="192">
        <v>16.434000000000001</v>
      </c>
      <c r="F196" s="193"/>
      <c r="G196" s="194">
        <f t="shared" si="49"/>
        <v>0</v>
      </c>
      <c r="H196" s="193"/>
      <c r="I196" s="194">
        <f t="shared" si="50"/>
        <v>0</v>
      </c>
      <c r="J196" s="193"/>
      <c r="K196" s="194">
        <f t="shared" si="51"/>
        <v>0</v>
      </c>
      <c r="L196" s="194">
        <v>21</v>
      </c>
      <c r="M196" s="194">
        <f t="shared" si="52"/>
        <v>0</v>
      </c>
      <c r="N196" s="192">
        <v>5.3E-3</v>
      </c>
      <c r="O196" s="192">
        <f t="shared" si="53"/>
        <v>0.09</v>
      </c>
      <c r="P196" s="192">
        <v>0</v>
      </c>
      <c r="Q196" s="192">
        <f t="shared" si="54"/>
        <v>0</v>
      </c>
      <c r="R196" s="194"/>
      <c r="S196" s="194" t="s">
        <v>430</v>
      </c>
      <c r="T196" s="195" t="s">
        <v>372</v>
      </c>
      <c r="U196" s="163">
        <v>0</v>
      </c>
      <c r="V196" s="163">
        <f t="shared" si="55"/>
        <v>0</v>
      </c>
      <c r="W196" s="163"/>
      <c r="X196" s="163" t="s">
        <v>464</v>
      </c>
      <c r="Y196" s="152"/>
      <c r="Z196" s="152"/>
      <c r="AA196" s="152"/>
      <c r="AB196" s="152"/>
      <c r="AC196" s="152"/>
      <c r="AD196" s="152"/>
      <c r="AE196" s="152"/>
      <c r="AF196" s="152"/>
      <c r="AG196" s="152" t="s">
        <v>465</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c r="A197" s="189">
        <v>142</v>
      </c>
      <c r="B197" s="190" t="s">
        <v>749</v>
      </c>
      <c r="C197" s="197" t="s">
        <v>750</v>
      </c>
      <c r="D197" s="191" t="s">
        <v>439</v>
      </c>
      <c r="E197" s="192">
        <v>14.1</v>
      </c>
      <c r="F197" s="193"/>
      <c r="G197" s="194">
        <f t="shared" si="49"/>
        <v>0</v>
      </c>
      <c r="H197" s="193"/>
      <c r="I197" s="194">
        <f t="shared" si="50"/>
        <v>0</v>
      </c>
      <c r="J197" s="193"/>
      <c r="K197" s="194">
        <f t="shared" si="51"/>
        <v>0</v>
      </c>
      <c r="L197" s="194">
        <v>21</v>
      </c>
      <c r="M197" s="194">
        <f t="shared" si="52"/>
        <v>0</v>
      </c>
      <c r="N197" s="192">
        <v>3.0000000000000001E-5</v>
      </c>
      <c r="O197" s="192">
        <f t="shared" si="53"/>
        <v>0</v>
      </c>
      <c r="P197" s="192">
        <v>0</v>
      </c>
      <c r="Q197" s="192">
        <f t="shared" si="54"/>
        <v>0</v>
      </c>
      <c r="R197" s="194"/>
      <c r="S197" s="194" t="s">
        <v>430</v>
      </c>
      <c r="T197" s="195" t="s">
        <v>372</v>
      </c>
      <c r="U197" s="163">
        <v>0</v>
      </c>
      <c r="V197" s="163">
        <f t="shared" si="55"/>
        <v>0</v>
      </c>
      <c r="W197" s="163"/>
      <c r="X197" s="163" t="s">
        <v>431</v>
      </c>
      <c r="Y197" s="152"/>
      <c r="Z197" s="152"/>
      <c r="AA197" s="152"/>
      <c r="AB197" s="152"/>
      <c r="AC197" s="152"/>
      <c r="AD197" s="152"/>
      <c r="AE197" s="152"/>
      <c r="AF197" s="152"/>
      <c r="AG197" s="152" t="s">
        <v>728</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c r="A198" s="189">
        <v>143</v>
      </c>
      <c r="B198" s="190" t="s">
        <v>751</v>
      </c>
      <c r="C198" s="197" t="s">
        <v>752</v>
      </c>
      <c r="D198" s="191" t="s">
        <v>439</v>
      </c>
      <c r="E198" s="192">
        <v>16.434000000000001</v>
      </c>
      <c r="F198" s="193"/>
      <c r="G198" s="194">
        <f t="shared" si="49"/>
        <v>0</v>
      </c>
      <c r="H198" s="193"/>
      <c r="I198" s="194">
        <f t="shared" si="50"/>
        <v>0</v>
      </c>
      <c r="J198" s="193"/>
      <c r="K198" s="194">
        <f t="shared" si="51"/>
        <v>0</v>
      </c>
      <c r="L198" s="194">
        <v>21</v>
      </c>
      <c r="M198" s="194">
        <f t="shared" si="52"/>
        <v>0</v>
      </c>
      <c r="N198" s="192">
        <v>2.0999999999999999E-3</v>
      </c>
      <c r="O198" s="192">
        <f t="shared" si="53"/>
        <v>0.03</v>
      </c>
      <c r="P198" s="192">
        <v>0</v>
      </c>
      <c r="Q198" s="192">
        <f t="shared" si="54"/>
        <v>0</v>
      </c>
      <c r="R198" s="194"/>
      <c r="S198" s="194" t="s">
        <v>430</v>
      </c>
      <c r="T198" s="195" t="s">
        <v>372</v>
      </c>
      <c r="U198" s="163">
        <v>0</v>
      </c>
      <c r="V198" s="163">
        <f t="shared" si="55"/>
        <v>0</v>
      </c>
      <c r="W198" s="163"/>
      <c r="X198" s="163" t="s">
        <v>464</v>
      </c>
      <c r="Y198" s="152"/>
      <c r="Z198" s="152"/>
      <c r="AA198" s="152"/>
      <c r="AB198" s="152"/>
      <c r="AC198" s="152"/>
      <c r="AD198" s="152"/>
      <c r="AE198" s="152"/>
      <c r="AF198" s="152"/>
      <c r="AG198" s="152" t="s">
        <v>465</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ht="22.5" outlineLevel="1">
      <c r="A199" s="189">
        <v>144</v>
      </c>
      <c r="B199" s="190" t="s">
        <v>753</v>
      </c>
      <c r="C199" s="197" t="s">
        <v>754</v>
      </c>
      <c r="D199" s="191" t="s">
        <v>524</v>
      </c>
      <c r="E199" s="192">
        <v>12.1</v>
      </c>
      <c r="F199" s="193"/>
      <c r="G199" s="194">
        <f t="shared" si="49"/>
        <v>0</v>
      </c>
      <c r="H199" s="193"/>
      <c r="I199" s="194">
        <f t="shared" si="50"/>
        <v>0</v>
      </c>
      <c r="J199" s="193"/>
      <c r="K199" s="194">
        <f t="shared" si="51"/>
        <v>0</v>
      </c>
      <c r="L199" s="194">
        <v>21</v>
      </c>
      <c r="M199" s="194">
        <f t="shared" si="52"/>
        <v>0</v>
      </c>
      <c r="N199" s="192">
        <v>1.5E-3</v>
      </c>
      <c r="O199" s="192">
        <f t="shared" si="53"/>
        <v>0.02</v>
      </c>
      <c r="P199" s="192">
        <v>0</v>
      </c>
      <c r="Q199" s="192">
        <f t="shared" si="54"/>
        <v>0</v>
      </c>
      <c r="R199" s="194"/>
      <c r="S199" s="194" t="s">
        <v>430</v>
      </c>
      <c r="T199" s="195" t="s">
        <v>372</v>
      </c>
      <c r="U199" s="163">
        <v>0</v>
      </c>
      <c r="V199" s="163">
        <f t="shared" si="55"/>
        <v>0</v>
      </c>
      <c r="W199" s="163"/>
      <c r="X199" s="163" t="s">
        <v>431</v>
      </c>
      <c r="Y199" s="152"/>
      <c r="Z199" s="152"/>
      <c r="AA199" s="152"/>
      <c r="AB199" s="152"/>
      <c r="AC199" s="152"/>
      <c r="AD199" s="152"/>
      <c r="AE199" s="152"/>
      <c r="AF199" s="152"/>
      <c r="AG199" s="152" t="s">
        <v>728</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c r="A200" s="189">
        <v>145</v>
      </c>
      <c r="B200" s="190" t="s">
        <v>755</v>
      </c>
      <c r="C200" s="197" t="s">
        <v>756</v>
      </c>
      <c r="D200" s="191" t="s">
        <v>439</v>
      </c>
      <c r="E200" s="192">
        <v>60.188000000000002</v>
      </c>
      <c r="F200" s="193"/>
      <c r="G200" s="194">
        <f t="shared" si="49"/>
        <v>0</v>
      </c>
      <c r="H200" s="193"/>
      <c r="I200" s="194">
        <f t="shared" si="50"/>
        <v>0</v>
      </c>
      <c r="J200" s="193"/>
      <c r="K200" s="194">
        <f t="shared" si="51"/>
        <v>0</v>
      </c>
      <c r="L200" s="194">
        <v>21</v>
      </c>
      <c r="M200" s="194">
        <f t="shared" si="52"/>
        <v>0</v>
      </c>
      <c r="N200" s="192">
        <v>0</v>
      </c>
      <c r="O200" s="192">
        <f t="shared" si="53"/>
        <v>0</v>
      </c>
      <c r="P200" s="192">
        <v>5.4999999999999997E-3</v>
      </c>
      <c r="Q200" s="192">
        <f t="shared" si="54"/>
        <v>0.33</v>
      </c>
      <c r="R200" s="194"/>
      <c r="S200" s="194" t="s">
        <v>430</v>
      </c>
      <c r="T200" s="195" t="s">
        <v>372</v>
      </c>
      <c r="U200" s="163">
        <v>0</v>
      </c>
      <c r="V200" s="163">
        <f t="shared" si="55"/>
        <v>0</v>
      </c>
      <c r="W200" s="163"/>
      <c r="X200" s="163" t="s">
        <v>431</v>
      </c>
      <c r="Y200" s="152"/>
      <c r="Z200" s="152"/>
      <c r="AA200" s="152"/>
      <c r="AB200" s="152"/>
      <c r="AC200" s="152"/>
      <c r="AD200" s="152"/>
      <c r="AE200" s="152"/>
      <c r="AF200" s="152"/>
      <c r="AG200" s="152" t="s">
        <v>728</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c r="A201" s="189">
        <v>146</v>
      </c>
      <c r="B201" s="190" t="s">
        <v>757</v>
      </c>
      <c r="C201" s="197" t="s">
        <v>758</v>
      </c>
      <c r="D201" s="191" t="s">
        <v>439</v>
      </c>
      <c r="E201" s="192">
        <v>14.1</v>
      </c>
      <c r="F201" s="193"/>
      <c r="G201" s="194">
        <f t="shared" si="49"/>
        <v>0</v>
      </c>
      <c r="H201" s="193"/>
      <c r="I201" s="194">
        <f t="shared" si="50"/>
        <v>0</v>
      </c>
      <c r="J201" s="193"/>
      <c r="K201" s="194">
        <f t="shared" si="51"/>
        <v>0</v>
      </c>
      <c r="L201" s="194">
        <v>21</v>
      </c>
      <c r="M201" s="194">
        <f t="shared" si="52"/>
        <v>0</v>
      </c>
      <c r="N201" s="192">
        <v>0</v>
      </c>
      <c r="O201" s="192">
        <f t="shared" si="53"/>
        <v>0</v>
      </c>
      <c r="P201" s="192">
        <v>0</v>
      </c>
      <c r="Q201" s="192">
        <f t="shared" si="54"/>
        <v>0</v>
      </c>
      <c r="R201" s="194"/>
      <c r="S201" s="194" t="s">
        <v>430</v>
      </c>
      <c r="T201" s="195" t="s">
        <v>372</v>
      </c>
      <c r="U201" s="163">
        <v>0</v>
      </c>
      <c r="V201" s="163">
        <f t="shared" si="55"/>
        <v>0</v>
      </c>
      <c r="W201" s="163"/>
      <c r="X201" s="163" t="s">
        <v>431</v>
      </c>
      <c r="Y201" s="152"/>
      <c r="Z201" s="152"/>
      <c r="AA201" s="152"/>
      <c r="AB201" s="152"/>
      <c r="AC201" s="152"/>
      <c r="AD201" s="152"/>
      <c r="AE201" s="152"/>
      <c r="AF201" s="152"/>
      <c r="AG201" s="152" t="s">
        <v>728</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c r="A202" s="175">
        <v>147</v>
      </c>
      <c r="B202" s="176" t="s">
        <v>759</v>
      </c>
      <c r="C202" s="185" t="s">
        <v>760</v>
      </c>
      <c r="D202" s="177" t="s">
        <v>439</v>
      </c>
      <c r="E202" s="178">
        <v>16.701000000000001</v>
      </c>
      <c r="F202" s="179"/>
      <c r="G202" s="180">
        <f t="shared" si="49"/>
        <v>0</v>
      </c>
      <c r="H202" s="179"/>
      <c r="I202" s="180">
        <f t="shared" si="50"/>
        <v>0</v>
      </c>
      <c r="J202" s="179"/>
      <c r="K202" s="180">
        <f t="shared" si="51"/>
        <v>0</v>
      </c>
      <c r="L202" s="180">
        <v>21</v>
      </c>
      <c r="M202" s="180">
        <f t="shared" si="52"/>
        <v>0</v>
      </c>
      <c r="N202" s="178">
        <v>2.9999999999999997E-4</v>
      </c>
      <c r="O202" s="178">
        <f t="shared" si="53"/>
        <v>0.01</v>
      </c>
      <c r="P202" s="178">
        <v>0</v>
      </c>
      <c r="Q202" s="178">
        <f t="shared" si="54"/>
        <v>0</v>
      </c>
      <c r="R202" s="180"/>
      <c r="S202" s="180" t="s">
        <v>430</v>
      </c>
      <c r="T202" s="181" t="s">
        <v>372</v>
      </c>
      <c r="U202" s="163">
        <v>0</v>
      </c>
      <c r="V202" s="163">
        <f t="shared" si="55"/>
        <v>0</v>
      </c>
      <c r="W202" s="163"/>
      <c r="X202" s="163" t="s">
        <v>464</v>
      </c>
      <c r="Y202" s="152"/>
      <c r="Z202" s="152"/>
      <c r="AA202" s="152"/>
      <c r="AB202" s="152"/>
      <c r="AC202" s="152"/>
      <c r="AD202" s="152"/>
      <c r="AE202" s="152"/>
      <c r="AF202" s="152"/>
      <c r="AG202" s="152" t="s">
        <v>465</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c r="A203" s="159">
        <v>148</v>
      </c>
      <c r="B203" s="160" t="s">
        <v>761</v>
      </c>
      <c r="C203" s="198" t="s">
        <v>762</v>
      </c>
      <c r="D203" s="161" t="s">
        <v>0</v>
      </c>
      <c r="E203" s="196"/>
      <c r="F203" s="164"/>
      <c r="G203" s="163">
        <f t="shared" si="49"/>
        <v>0</v>
      </c>
      <c r="H203" s="164"/>
      <c r="I203" s="163">
        <f t="shared" si="50"/>
        <v>0</v>
      </c>
      <c r="J203" s="164"/>
      <c r="K203" s="163">
        <f t="shared" si="51"/>
        <v>0</v>
      </c>
      <c r="L203" s="163">
        <v>21</v>
      </c>
      <c r="M203" s="163">
        <f t="shared" si="52"/>
        <v>0</v>
      </c>
      <c r="N203" s="162">
        <v>0</v>
      </c>
      <c r="O203" s="162">
        <f t="shared" si="53"/>
        <v>0</v>
      </c>
      <c r="P203" s="162">
        <v>0</v>
      </c>
      <c r="Q203" s="162">
        <f t="shared" si="54"/>
        <v>0</v>
      </c>
      <c r="R203" s="163" t="s">
        <v>727</v>
      </c>
      <c r="S203" s="163" t="s">
        <v>371</v>
      </c>
      <c r="T203" s="163" t="s">
        <v>371</v>
      </c>
      <c r="U203" s="163">
        <v>0</v>
      </c>
      <c r="V203" s="163">
        <f t="shared" si="55"/>
        <v>0</v>
      </c>
      <c r="W203" s="163"/>
      <c r="X203" s="163" t="s">
        <v>254</v>
      </c>
      <c r="Y203" s="152"/>
      <c r="Z203" s="152"/>
      <c r="AA203" s="152"/>
      <c r="AB203" s="152"/>
      <c r="AC203" s="152"/>
      <c r="AD203" s="152"/>
      <c r="AE203" s="152"/>
      <c r="AF203" s="152"/>
      <c r="AG203" s="152" t="s">
        <v>724</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c r="A204" s="159"/>
      <c r="B204" s="160"/>
      <c r="C204" s="275" t="s">
        <v>763</v>
      </c>
      <c r="D204" s="276"/>
      <c r="E204" s="276"/>
      <c r="F204" s="276"/>
      <c r="G204" s="276"/>
      <c r="H204" s="163"/>
      <c r="I204" s="163"/>
      <c r="J204" s="163"/>
      <c r="K204" s="163"/>
      <c r="L204" s="163"/>
      <c r="M204" s="163"/>
      <c r="N204" s="162"/>
      <c r="O204" s="162"/>
      <c r="P204" s="162"/>
      <c r="Q204" s="162"/>
      <c r="R204" s="163"/>
      <c r="S204" s="163"/>
      <c r="T204" s="163"/>
      <c r="U204" s="163"/>
      <c r="V204" s="163"/>
      <c r="W204" s="163"/>
      <c r="X204" s="163"/>
      <c r="Y204" s="152"/>
      <c r="Z204" s="152"/>
      <c r="AA204" s="152"/>
      <c r="AB204" s="152"/>
      <c r="AC204" s="152"/>
      <c r="AD204" s="152"/>
      <c r="AE204" s="152"/>
      <c r="AF204" s="152"/>
      <c r="AG204" s="152" t="s">
        <v>444</v>
      </c>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c r="A205" s="169" t="s">
        <v>366</v>
      </c>
      <c r="B205" s="170" t="s">
        <v>271</v>
      </c>
      <c r="C205" s="184" t="s">
        <v>272</v>
      </c>
      <c r="D205" s="171"/>
      <c r="E205" s="172"/>
      <c r="F205" s="173"/>
      <c r="G205" s="173">
        <f>SUMIF(AG206:AG213,"&lt;&gt;NOR",G206:G213)</f>
        <v>0</v>
      </c>
      <c r="H205" s="173"/>
      <c r="I205" s="173">
        <f>SUM(I206:I213)</f>
        <v>0</v>
      </c>
      <c r="J205" s="173"/>
      <c r="K205" s="173">
        <f>SUM(K206:K213)</f>
        <v>0</v>
      </c>
      <c r="L205" s="173"/>
      <c r="M205" s="173">
        <f>SUM(M206:M213)</f>
        <v>0</v>
      </c>
      <c r="N205" s="172"/>
      <c r="O205" s="172">
        <f>SUM(O206:O213)</f>
        <v>0.19999999999999998</v>
      </c>
      <c r="P205" s="172"/>
      <c r="Q205" s="172">
        <f>SUM(Q206:Q213)</f>
        <v>0</v>
      </c>
      <c r="R205" s="173"/>
      <c r="S205" s="173"/>
      <c r="T205" s="174"/>
      <c r="U205" s="168"/>
      <c r="V205" s="168">
        <f>SUM(V206:V213)</f>
        <v>1.76</v>
      </c>
      <c r="W205" s="168"/>
      <c r="X205" s="168"/>
      <c r="AG205" t="s">
        <v>367</v>
      </c>
    </row>
    <row r="206" spans="1:60" outlineLevel="1">
      <c r="A206" s="189">
        <v>149</v>
      </c>
      <c r="B206" s="190" t="s">
        <v>764</v>
      </c>
      <c r="C206" s="197" t="s">
        <v>765</v>
      </c>
      <c r="D206" s="191" t="s">
        <v>439</v>
      </c>
      <c r="E206" s="192">
        <v>21.965</v>
      </c>
      <c r="F206" s="193"/>
      <c r="G206" s="194">
        <f t="shared" ref="G206:G212" si="56">ROUND(E206*F206,2)</f>
        <v>0</v>
      </c>
      <c r="H206" s="193"/>
      <c r="I206" s="194">
        <f t="shared" ref="I206:I212" si="57">ROUND(E206*H206,2)</f>
        <v>0</v>
      </c>
      <c r="J206" s="193"/>
      <c r="K206" s="194">
        <f t="shared" ref="K206:K212" si="58">ROUND(E206*J206,2)</f>
        <v>0</v>
      </c>
      <c r="L206" s="194">
        <v>21</v>
      </c>
      <c r="M206" s="194">
        <f t="shared" ref="M206:M212" si="59">G206*(1+L206/100)</f>
        <v>0</v>
      </c>
      <c r="N206" s="192">
        <v>0</v>
      </c>
      <c r="O206" s="192">
        <f t="shared" ref="O206:O212" si="60">ROUND(E206*N206,2)</f>
        <v>0</v>
      </c>
      <c r="P206" s="192">
        <v>0</v>
      </c>
      <c r="Q206" s="192">
        <f t="shared" ref="Q206:Q212" si="61">ROUND(E206*P206,2)</f>
        <v>0</v>
      </c>
      <c r="R206" s="194" t="s">
        <v>766</v>
      </c>
      <c r="S206" s="194" t="s">
        <v>371</v>
      </c>
      <c r="T206" s="195" t="s">
        <v>371</v>
      </c>
      <c r="U206" s="163">
        <v>0.08</v>
      </c>
      <c r="V206" s="163">
        <f t="shared" ref="V206:V212" si="62">ROUND(E206*U206,2)</f>
        <v>1.76</v>
      </c>
      <c r="W206" s="163"/>
      <c r="X206" s="163" t="s">
        <v>431</v>
      </c>
      <c r="Y206" s="152"/>
      <c r="Z206" s="152"/>
      <c r="AA206" s="152"/>
      <c r="AB206" s="152"/>
      <c r="AC206" s="152"/>
      <c r="AD206" s="152"/>
      <c r="AE206" s="152"/>
      <c r="AF206" s="152"/>
      <c r="AG206" s="152" t="s">
        <v>728</v>
      </c>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c r="A207" s="189">
        <v>150</v>
      </c>
      <c r="B207" s="190" t="s">
        <v>767</v>
      </c>
      <c r="C207" s="197" t="s">
        <v>768</v>
      </c>
      <c r="D207" s="191" t="s">
        <v>439</v>
      </c>
      <c r="E207" s="192">
        <v>9.2520000000000007</v>
      </c>
      <c r="F207" s="193"/>
      <c r="G207" s="194">
        <f t="shared" si="56"/>
        <v>0</v>
      </c>
      <c r="H207" s="193"/>
      <c r="I207" s="194">
        <f t="shared" si="57"/>
        <v>0</v>
      </c>
      <c r="J207" s="193"/>
      <c r="K207" s="194">
        <f t="shared" si="58"/>
        <v>0</v>
      </c>
      <c r="L207" s="194">
        <v>21</v>
      </c>
      <c r="M207" s="194">
        <f t="shared" si="59"/>
        <v>0</v>
      </c>
      <c r="N207" s="192">
        <v>2.8999999999999998E-3</v>
      </c>
      <c r="O207" s="192">
        <f t="shared" si="60"/>
        <v>0.03</v>
      </c>
      <c r="P207" s="192">
        <v>0</v>
      </c>
      <c r="Q207" s="192">
        <f t="shared" si="61"/>
        <v>0</v>
      </c>
      <c r="R207" s="194"/>
      <c r="S207" s="194" t="s">
        <v>430</v>
      </c>
      <c r="T207" s="195" t="s">
        <v>372</v>
      </c>
      <c r="U207" s="163">
        <v>0</v>
      </c>
      <c r="V207" s="163">
        <f t="shared" si="62"/>
        <v>0</v>
      </c>
      <c r="W207" s="163"/>
      <c r="X207" s="163" t="s">
        <v>464</v>
      </c>
      <c r="Y207" s="152"/>
      <c r="Z207" s="152"/>
      <c r="AA207" s="152"/>
      <c r="AB207" s="152"/>
      <c r="AC207" s="152"/>
      <c r="AD207" s="152"/>
      <c r="AE207" s="152"/>
      <c r="AF207" s="152"/>
      <c r="AG207" s="152" t="s">
        <v>465</v>
      </c>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c r="A208" s="189">
        <v>151</v>
      </c>
      <c r="B208" s="190" t="s">
        <v>769</v>
      </c>
      <c r="C208" s="197" t="s">
        <v>770</v>
      </c>
      <c r="D208" s="191" t="s">
        <v>439</v>
      </c>
      <c r="E208" s="192">
        <v>12.705</v>
      </c>
      <c r="F208" s="193"/>
      <c r="G208" s="194">
        <f t="shared" si="56"/>
        <v>0</v>
      </c>
      <c r="H208" s="193"/>
      <c r="I208" s="194">
        <f t="shared" si="57"/>
        <v>0</v>
      </c>
      <c r="J208" s="193"/>
      <c r="K208" s="194">
        <f t="shared" si="58"/>
        <v>0</v>
      </c>
      <c r="L208" s="194">
        <v>21</v>
      </c>
      <c r="M208" s="194">
        <f t="shared" si="59"/>
        <v>0</v>
      </c>
      <c r="N208" s="192">
        <v>6.0000000000000001E-3</v>
      </c>
      <c r="O208" s="192">
        <f t="shared" si="60"/>
        <v>0.08</v>
      </c>
      <c r="P208" s="192">
        <v>0</v>
      </c>
      <c r="Q208" s="192">
        <f t="shared" si="61"/>
        <v>0</v>
      </c>
      <c r="R208" s="194"/>
      <c r="S208" s="194" t="s">
        <v>430</v>
      </c>
      <c r="T208" s="195" t="s">
        <v>372</v>
      </c>
      <c r="U208" s="163">
        <v>0</v>
      </c>
      <c r="V208" s="163">
        <f t="shared" si="62"/>
        <v>0</v>
      </c>
      <c r="W208" s="163"/>
      <c r="X208" s="163" t="s">
        <v>464</v>
      </c>
      <c r="Y208" s="152"/>
      <c r="Z208" s="152"/>
      <c r="AA208" s="152"/>
      <c r="AB208" s="152"/>
      <c r="AC208" s="152"/>
      <c r="AD208" s="152"/>
      <c r="AE208" s="152"/>
      <c r="AF208" s="152"/>
      <c r="AG208" s="152" t="s">
        <v>465</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ht="22.5" outlineLevel="1">
      <c r="A209" s="189">
        <v>152</v>
      </c>
      <c r="B209" s="190" t="s">
        <v>771</v>
      </c>
      <c r="C209" s="197" t="s">
        <v>772</v>
      </c>
      <c r="D209" s="191" t="s">
        <v>439</v>
      </c>
      <c r="E209" s="192">
        <v>3.0030000000000001</v>
      </c>
      <c r="F209" s="193"/>
      <c r="G209" s="194">
        <f t="shared" si="56"/>
        <v>0</v>
      </c>
      <c r="H209" s="193"/>
      <c r="I209" s="194">
        <f t="shared" si="57"/>
        <v>0</v>
      </c>
      <c r="J209" s="193"/>
      <c r="K209" s="194">
        <f t="shared" si="58"/>
        <v>0</v>
      </c>
      <c r="L209" s="194">
        <v>21</v>
      </c>
      <c r="M209" s="194">
        <f t="shared" si="59"/>
        <v>0</v>
      </c>
      <c r="N209" s="192">
        <v>4.4999999999999997E-3</v>
      </c>
      <c r="O209" s="192">
        <f t="shared" si="60"/>
        <v>0.01</v>
      </c>
      <c r="P209" s="192">
        <v>0</v>
      </c>
      <c r="Q209" s="192">
        <f t="shared" si="61"/>
        <v>0</v>
      </c>
      <c r="R209" s="194"/>
      <c r="S209" s="194" t="s">
        <v>430</v>
      </c>
      <c r="T209" s="195" t="s">
        <v>372</v>
      </c>
      <c r="U209" s="163">
        <v>0</v>
      </c>
      <c r="V209" s="163">
        <f t="shared" si="62"/>
        <v>0</v>
      </c>
      <c r="W209" s="163"/>
      <c r="X209" s="163" t="s">
        <v>464</v>
      </c>
      <c r="Y209" s="152"/>
      <c r="Z209" s="152"/>
      <c r="AA209" s="152"/>
      <c r="AB209" s="152"/>
      <c r="AC209" s="152"/>
      <c r="AD209" s="152"/>
      <c r="AE209" s="152"/>
      <c r="AF209" s="152"/>
      <c r="AG209" s="152" t="s">
        <v>465</v>
      </c>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1">
      <c r="A210" s="189">
        <v>153</v>
      </c>
      <c r="B210" s="190" t="s">
        <v>773</v>
      </c>
      <c r="C210" s="197" t="s">
        <v>774</v>
      </c>
      <c r="D210" s="191" t="s">
        <v>439</v>
      </c>
      <c r="E210" s="192">
        <v>14.1</v>
      </c>
      <c r="F210" s="193"/>
      <c r="G210" s="194">
        <f t="shared" si="56"/>
        <v>0</v>
      </c>
      <c r="H210" s="193"/>
      <c r="I210" s="194">
        <f t="shared" si="57"/>
        <v>0</v>
      </c>
      <c r="J210" s="193"/>
      <c r="K210" s="194">
        <f t="shared" si="58"/>
        <v>0</v>
      </c>
      <c r="L210" s="194">
        <v>21</v>
      </c>
      <c r="M210" s="194">
        <f t="shared" si="59"/>
        <v>0</v>
      </c>
      <c r="N210" s="192">
        <v>1.16E-3</v>
      </c>
      <c r="O210" s="192">
        <f t="shared" si="60"/>
        <v>0.02</v>
      </c>
      <c r="P210" s="192">
        <v>0</v>
      </c>
      <c r="Q210" s="192">
        <f t="shared" si="61"/>
        <v>0</v>
      </c>
      <c r="R210" s="194"/>
      <c r="S210" s="194" t="s">
        <v>430</v>
      </c>
      <c r="T210" s="195" t="s">
        <v>372</v>
      </c>
      <c r="U210" s="163">
        <v>0</v>
      </c>
      <c r="V210" s="163">
        <f t="shared" si="62"/>
        <v>0</v>
      </c>
      <c r="W210" s="163"/>
      <c r="X210" s="163" t="s">
        <v>431</v>
      </c>
      <c r="Y210" s="152"/>
      <c r="Z210" s="152"/>
      <c r="AA210" s="152"/>
      <c r="AB210" s="152"/>
      <c r="AC210" s="152"/>
      <c r="AD210" s="152"/>
      <c r="AE210" s="152"/>
      <c r="AF210" s="152"/>
      <c r="AG210" s="152" t="s">
        <v>728</v>
      </c>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1">
      <c r="A211" s="175">
        <v>154</v>
      </c>
      <c r="B211" s="176" t="s">
        <v>775</v>
      </c>
      <c r="C211" s="185" t="s">
        <v>776</v>
      </c>
      <c r="D211" s="177" t="s">
        <v>439</v>
      </c>
      <c r="E211" s="178">
        <v>15.51</v>
      </c>
      <c r="F211" s="179"/>
      <c r="G211" s="180">
        <f t="shared" si="56"/>
        <v>0</v>
      </c>
      <c r="H211" s="179"/>
      <c r="I211" s="180">
        <f t="shared" si="57"/>
        <v>0</v>
      </c>
      <c r="J211" s="179"/>
      <c r="K211" s="180">
        <f t="shared" si="58"/>
        <v>0</v>
      </c>
      <c r="L211" s="180">
        <v>21</v>
      </c>
      <c r="M211" s="180">
        <f t="shared" si="59"/>
        <v>0</v>
      </c>
      <c r="N211" s="178">
        <v>3.7000000000000002E-3</v>
      </c>
      <c r="O211" s="178">
        <f t="shared" si="60"/>
        <v>0.06</v>
      </c>
      <c r="P211" s="178">
        <v>0</v>
      </c>
      <c r="Q211" s="178">
        <f t="shared" si="61"/>
        <v>0</v>
      </c>
      <c r="R211" s="180"/>
      <c r="S211" s="180" t="s">
        <v>430</v>
      </c>
      <c r="T211" s="181" t="s">
        <v>372</v>
      </c>
      <c r="U211" s="163">
        <v>0</v>
      </c>
      <c r="V211" s="163">
        <f t="shared" si="62"/>
        <v>0</v>
      </c>
      <c r="W211" s="163"/>
      <c r="X211" s="163" t="s">
        <v>464</v>
      </c>
      <c r="Y211" s="152"/>
      <c r="Z211" s="152"/>
      <c r="AA211" s="152"/>
      <c r="AB211" s="152"/>
      <c r="AC211" s="152"/>
      <c r="AD211" s="152"/>
      <c r="AE211" s="152"/>
      <c r="AF211" s="152"/>
      <c r="AG211" s="152" t="s">
        <v>465</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c r="A212" s="159">
        <v>155</v>
      </c>
      <c r="B212" s="160" t="s">
        <v>777</v>
      </c>
      <c r="C212" s="198" t="s">
        <v>778</v>
      </c>
      <c r="D212" s="161" t="s">
        <v>0</v>
      </c>
      <c r="E212" s="196"/>
      <c r="F212" s="164"/>
      <c r="G212" s="163">
        <f t="shared" si="56"/>
        <v>0</v>
      </c>
      <c r="H212" s="164"/>
      <c r="I212" s="163">
        <f t="shared" si="57"/>
        <v>0</v>
      </c>
      <c r="J212" s="164"/>
      <c r="K212" s="163">
        <f t="shared" si="58"/>
        <v>0</v>
      </c>
      <c r="L212" s="163">
        <v>21</v>
      </c>
      <c r="M212" s="163">
        <f t="shared" si="59"/>
        <v>0</v>
      </c>
      <c r="N212" s="162">
        <v>0</v>
      </c>
      <c r="O212" s="162">
        <f t="shared" si="60"/>
        <v>0</v>
      </c>
      <c r="P212" s="162">
        <v>0</v>
      </c>
      <c r="Q212" s="162">
        <f t="shared" si="61"/>
        <v>0</v>
      </c>
      <c r="R212" s="163" t="s">
        <v>766</v>
      </c>
      <c r="S212" s="163" t="s">
        <v>371</v>
      </c>
      <c r="T212" s="163" t="s">
        <v>371</v>
      </c>
      <c r="U212" s="163">
        <v>0</v>
      </c>
      <c r="V212" s="163">
        <f t="shared" si="62"/>
        <v>0</v>
      </c>
      <c r="W212" s="163"/>
      <c r="X212" s="163" t="s">
        <v>254</v>
      </c>
      <c r="Y212" s="152"/>
      <c r="Z212" s="152"/>
      <c r="AA212" s="152"/>
      <c r="AB212" s="152"/>
      <c r="AC212" s="152"/>
      <c r="AD212" s="152"/>
      <c r="AE212" s="152"/>
      <c r="AF212" s="152"/>
      <c r="AG212" s="152" t="s">
        <v>724</v>
      </c>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1">
      <c r="A213" s="159"/>
      <c r="B213" s="160"/>
      <c r="C213" s="275" t="s">
        <v>763</v>
      </c>
      <c r="D213" s="276"/>
      <c r="E213" s="276"/>
      <c r="F213" s="276"/>
      <c r="G213" s="276"/>
      <c r="H213" s="163"/>
      <c r="I213" s="163"/>
      <c r="J213" s="163"/>
      <c r="K213" s="163"/>
      <c r="L213" s="163"/>
      <c r="M213" s="163"/>
      <c r="N213" s="162"/>
      <c r="O213" s="162"/>
      <c r="P213" s="162"/>
      <c r="Q213" s="162"/>
      <c r="R213" s="163"/>
      <c r="S213" s="163"/>
      <c r="T213" s="163"/>
      <c r="U213" s="163"/>
      <c r="V213" s="163"/>
      <c r="W213" s="163"/>
      <c r="X213" s="163"/>
      <c r="Y213" s="152"/>
      <c r="Z213" s="152"/>
      <c r="AA213" s="152"/>
      <c r="AB213" s="152"/>
      <c r="AC213" s="152"/>
      <c r="AD213" s="152"/>
      <c r="AE213" s="152"/>
      <c r="AF213" s="152"/>
      <c r="AG213" s="152" t="s">
        <v>444</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c r="A214" s="169" t="s">
        <v>366</v>
      </c>
      <c r="B214" s="170" t="s">
        <v>281</v>
      </c>
      <c r="C214" s="184" t="s">
        <v>282</v>
      </c>
      <c r="D214" s="171"/>
      <c r="E214" s="172"/>
      <c r="F214" s="173"/>
      <c r="G214" s="173">
        <f>SUMIF(AG215:AG244,"&lt;&gt;NOR",G215:G244)</f>
        <v>0</v>
      </c>
      <c r="H214" s="173"/>
      <c r="I214" s="173">
        <f>SUM(I215:I244)</f>
        <v>0</v>
      </c>
      <c r="J214" s="173"/>
      <c r="K214" s="173">
        <f>SUM(K215:K244)</f>
        <v>0</v>
      </c>
      <c r="L214" s="173"/>
      <c r="M214" s="173">
        <f>SUM(M215:M244)</f>
        <v>0</v>
      </c>
      <c r="N214" s="172"/>
      <c r="O214" s="172">
        <f>SUM(O215:O244)</f>
        <v>0</v>
      </c>
      <c r="P214" s="172"/>
      <c r="Q214" s="172">
        <f>SUM(Q215:Q244)</f>
        <v>1.0700000000000003</v>
      </c>
      <c r="R214" s="173"/>
      <c r="S214" s="173"/>
      <c r="T214" s="174"/>
      <c r="U214" s="168"/>
      <c r="V214" s="168">
        <f>SUM(V215:V244)</f>
        <v>41.840000000000011</v>
      </c>
      <c r="W214" s="168"/>
      <c r="X214" s="168"/>
      <c r="AG214" t="s">
        <v>367</v>
      </c>
    </row>
    <row r="215" spans="1:60" outlineLevel="1">
      <c r="A215" s="175">
        <v>156</v>
      </c>
      <c r="B215" s="176" t="s">
        <v>779</v>
      </c>
      <c r="C215" s="185" t="s">
        <v>780</v>
      </c>
      <c r="D215" s="177" t="s">
        <v>524</v>
      </c>
      <c r="E215" s="178">
        <v>30</v>
      </c>
      <c r="F215" s="179"/>
      <c r="G215" s="180">
        <f>ROUND(E215*F215,2)</f>
        <v>0</v>
      </c>
      <c r="H215" s="179"/>
      <c r="I215" s="180">
        <f>ROUND(E215*H215,2)</f>
        <v>0</v>
      </c>
      <c r="J215" s="179"/>
      <c r="K215" s="180">
        <f>ROUND(E215*J215,2)</f>
        <v>0</v>
      </c>
      <c r="L215" s="180">
        <v>21</v>
      </c>
      <c r="M215" s="180">
        <f>G215*(1+L215/100)</f>
        <v>0</v>
      </c>
      <c r="N215" s="178">
        <v>0</v>
      </c>
      <c r="O215" s="178">
        <f>ROUND(E215*N215,2)</f>
        <v>0</v>
      </c>
      <c r="P215" s="178">
        <v>1.4919999999999999E-2</v>
      </c>
      <c r="Q215" s="178">
        <f>ROUND(E215*P215,2)</f>
        <v>0.45</v>
      </c>
      <c r="R215" s="180" t="s">
        <v>781</v>
      </c>
      <c r="S215" s="180" t="s">
        <v>371</v>
      </c>
      <c r="T215" s="181" t="s">
        <v>371</v>
      </c>
      <c r="U215" s="163">
        <v>0.41299999999999998</v>
      </c>
      <c r="V215" s="163">
        <f>ROUND(E215*U215,2)</f>
        <v>12.39</v>
      </c>
      <c r="W215" s="163"/>
      <c r="X215" s="163" t="s">
        <v>431</v>
      </c>
      <c r="Y215" s="152"/>
      <c r="Z215" s="152"/>
      <c r="AA215" s="152"/>
      <c r="AB215" s="152"/>
      <c r="AC215" s="152"/>
      <c r="AD215" s="152"/>
      <c r="AE215" s="152"/>
      <c r="AF215" s="152"/>
      <c r="AG215" s="152" t="s">
        <v>728</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1">
      <c r="A216" s="159"/>
      <c r="B216" s="160"/>
      <c r="C216" s="273" t="s">
        <v>782</v>
      </c>
      <c r="D216" s="274"/>
      <c r="E216" s="274"/>
      <c r="F216" s="274"/>
      <c r="G216" s="274"/>
      <c r="H216" s="163"/>
      <c r="I216" s="163"/>
      <c r="J216" s="163"/>
      <c r="K216" s="163"/>
      <c r="L216" s="163"/>
      <c r="M216" s="163"/>
      <c r="N216" s="162"/>
      <c r="O216" s="162"/>
      <c r="P216" s="162"/>
      <c r="Q216" s="162"/>
      <c r="R216" s="163"/>
      <c r="S216" s="163"/>
      <c r="T216" s="163"/>
      <c r="U216" s="163"/>
      <c r="V216" s="163"/>
      <c r="W216" s="163"/>
      <c r="X216" s="163"/>
      <c r="Y216" s="152"/>
      <c r="Z216" s="152"/>
      <c r="AA216" s="152"/>
      <c r="AB216" s="152"/>
      <c r="AC216" s="152"/>
      <c r="AD216" s="152"/>
      <c r="AE216" s="152"/>
      <c r="AF216" s="152"/>
      <c r="AG216" s="152" t="s">
        <v>444</v>
      </c>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c r="A217" s="175">
        <v>157</v>
      </c>
      <c r="B217" s="176" t="s">
        <v>783</v>
      </c>
      <c r="C217" s="185" t="s">
        <v>784</v>
      </c>
      <c r="D217" s="177" t="s">
        <v>524</v>
      </c>
      <c r="E217" s="178">
        <v>70</v>
      </c>
      <c r="F217" s="179"/>
      <c r="G217" s="180">
        <f>ROUND(E217*F217,2)</f>
        <v>0</v>
      </c>
      <c r="H217" s="179"/>
      <c r="I217" s="180">
        <f>ROUND(E217*H217,2)</f>
        <v>0</v>
      </c>
      <c r="J217" s="179"/>
      <c r="K217" s="180">
        <f>ROUND(E217*J217,2)</f>
        <v>0</v>
      </c>
      <c r="L217" s="180">
        <v>21</v>
      </c>
      <c r="M217" s="180">
        <f>G217*(1+L217/100)</f>
        <v>0</v>
      </c>
      <c r="N217" s="178">
        <v>0</v>
      </c>
      <c r="O217" s="178">
        <f>ROUND(E217*N217,2)</f>
        <v>0</v>
      </c>
      <c r="P217" s="178">
        <v>1.98E-3</v>
      </c>
      <c r="Q217" s="178">
        <f>ROUND(E217*P217,2)</f>
        <v>0.14000000000000001</v>
      </c>
      <c r="R217" s="180" t="s">
        <v>781</v>
      </c>
      <c r="S217" s="180" t="s">
        <v>371</v>
      </c>
      <c r="T217" s="181" t="s">
        <v>371</v>
      </c>
      <c r="U217" s="163">
        <v>8.3000000000000004E-2</v>
      </c>
      <c r="V217" s="163">
        <f>ROUND(E217*U217,2)</f>
        <v>5.81</v>
      </c>
      <c r="W217" s="163"/>
      <c r="X217" s="163" t="s">
        <v>431</v>
      </c>
      <c r="Y217" s="152"/>
      <c r="Z217" s="152"/>
      <c r="AA217" s="152"/>
      <c r="AB217" s="152"/>
      <c r="AC217" s="152"/>
      <c r="AD217" s="152"/>
      <c r="AE217" s="152"/>
      <c r="AF217" s="152"/>
      <c r="AG217" s="152" t="s">
        <v>728</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1">
      <c r="A218" s="159"/>
      <c r="B218" s="160"/>
      <c r="C218" s="273" t="s">
        <v>785</v>
      </c>
      <c r="D218" s="274"/>
      <c r="E218" s="274"/>
      <c r="F218" s="274"/>
      <c r="G218" s="274"/>
      <c r="H218" s="163"/>
      <c r="I218" s="163"/>
      <c r="J218" s="163"/>
      <c r="K218" s="163"/>
      <c r="L218" s="163"/>
      <c r="M218" s="163"/>
      <c r="N218" s="162"/>
      <c r="O218" s="162"/>
      <c r="P218" s="162"/>
      <c r="Q218" s="162"/>
      <c r="R218" s="163"/>
      <c r="S218" s="163"/>
      <c r="T218" s="163"/>
      <c r="U218" s="163"/>
      <c r="V218" s="163"/>
      <c r="W218" s="163"/>
      <c r="X218" s="163"/>
      <c r="Y218" s="152"/>
      <c r="Z218" s="152"/>
      <c r="AA218" s="152"/>
      <c r="AB218" s="152"/>
      <c r="AC218" s="152"/>
      <c r="AD218" s="152"/>
      <c r="AE218" s="152"/>
      <c r="AF218" s="152"/>
      <c r="AG218" s="152" t="s">
        <v>444</v>
      </c>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1">
      <c r="A219" s="189">
        <v>158</v>
      </c>
      <c r="B219" s="190" t="s">
        <v>786</v>
      </c>
      <c r="C219" s="197" t="s">
        <v>787</v>
      </c>
      <c r="D219" s="191" t="s">
        <v>524</v>
      </c>
      <c r="E219" s="192">
        <v>20</v>
      </c>
      <c r="F219" s="193"/>
      <c r="G219" s="194">
        <f t="shared" ref="G219:G229" si="63">ROUND(E219*F219,2)</f>
        <v>0</v>
      </c>
      <c r="H219" s="193"/>
      <c r="I219" s="194">
        <f t="shared" ref="I219:I229" si="64">ROUND(E219*H219,2)</f>
        <v>0</v>
      </c>
      <c r="J219" s="193"/>
      <c r="K219" s="194">
        <f t="shared" ref="K219:K229" si="65">ROUND(E219*J219,2)</f>
        <v>0</v>
      </c>
      <c r="L219" s="194">
        <v>21</v>
      </c>
      <c r="M219" s="194">
        <f t="shared" ref="M219:M229" si="66">G219*(1+L219/100)</f>
        <v>0</v>
      </c>
      <c r="N219" s="192">
        <v>0</v>
      </c>
      <c r="O219" s="192">
        <f t="shared" ref="O219:O229" si="67">ROUND(E219*N219,2)</f>
        <v>0</v>
      </c>
      <c r="P219" s="192">
        <v>4.9699999999999996E-3</v>
      </c>
      <c r="Q219" s="192">
        <f t="shared" ref="Q219:Q229" si="68">ROUND(E219*P219,2)</f>
        <v>0.1</v>
      </c>
      <c r="R219" s="194" t="s">
        <v>781</v>
      </c>
      <c r="S219" s="194" t="s">
        <v>371</v>
      </c>
      <c r="T219" s="195" t="s">
        <v>371</v>
      </c>
      <c r="U219" s="163">
        <v>0.20399999999999999</v>
      </c>
      <c r="V219" s="163">
        <f t="shared" ref="V219:V229" si="69">ROUND(E219*U219,2)</f>
        <v>4.08</v>
      </c>
      <c r="W219" s="163"/>
      <c r="X219" s="163" t="s">
        <v>431</v>
      </c>
      <c r="Y219" s="152"/>
      <c r="Z219" s="152"/>
      <c r="AA219" s="152"/>
      <c r="AB219" s="152"/>
      <c r="AC219" s="152"/>
      <c r="AD219" s="152"/>
      <c r="AE219" s="152"/>
      <c r="AF219" s="152"/>
      <c r="AG219" s="152" t="s">
        <v>728</v>
      </c>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c r="A220" s="189">
        <v>159</v>
      </c>
      <c r="B220" s="190" t="s">
        <v>788</v>
      </c>
      <c r="C220" s="197" t="s">
        <v>789</v>
      </c>
      <c r="D220" s="191" t="s">
        <v>524</v>
      </c>
      <c r="E220" s="192">
        <v>75</v>
      </c>
      <c r="F220" s="193"/>
      <c r="G220" s="194">
        <f t="shared" si="63"/>
        <v>0</v>
      </c>
      <c r="H220" s="193"/>
      <c r="I220" s="194">
        <f t="shared" si="64"/>
        <v>0</v>
      </c>
      <c r="J220" s="193"/>
      <c r="K220" s="194">
        <f t="shared" si="65"/>
        <v>0</v>
      </c>
      <c r="L220" s="194">
        <v>21</v>
      </c>
      <c r="M220" s="194">
        <f t="shared" si="66"/>
        <v>0</v>
      </c>
      <c r="N220" s="192">
        <v>0</v>
      </c>
      <c r="O220" s="192">
        <f t="shared" si="67"/>
        <v>0</v>
      </c>
      <c r="P220" s="192">
        <v>2.9E-4</v>
      </c>
      <c r="Q220" s="192">
        <f t="shared" si="68"/>
        <v>0.02</v>
      </c>
      <c r="R220" s="194" t="s">
        <v>781</v>
      </c>
      <c r="S220" s="194" t="s">
        <v>371</v>
      </c>
      <c r="T220" s="195" t="s">
        <v>371</v>
      </c>
      <c r="U220" s="163">
        <v>8.3000000000000004E-2</v>
      </c>
      <c r="V220" s="163">
        <f t="shared" si="69"/>
        <v>6.23</v>
      </c>
      <c r="W220" s="163"/>
      <c r="X220" s="163" t="s">
        <v>431</v>
      </c>
      <c r="Y220" s="152"/>
      <c r="Z220" s="152"/>
      <c r="AA220" s="152"/>
      <c r="AB220" s="152"/>
      <c r="AC220" s="152"/>
      <c r="AD220" s="152"/>
      <c r="AE220" s="152"/>
      <c r="AF220" s="152"/>
      <c r="AG220" s="152" t="s">
        <v>728</v>
      </c>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c r="A221" s="189">
        <v>160</v>
      </c>
      <c r="B221" s="190" t="s">
        <v>790</v>
      </c>
      <c r="C221" s="197" t="s">
        <v>791</v>
      </c>
      <c r="D221" s="191" t="s">
        <v>524</v>
      </c>
      <c r="E221" s="192">
        <v>75</v>
      </c>
      <c r="F221" s="193"/>
      <c r="G221" s="194">
        <f t="shared" si="63"/>
        <v>0</v>
      </c>
      <c r="H221" s="193"/>
      <c r="I221" s="194">
        <f t="shared" si="64"/>
        <v>0</v>
      </c>
      <c r="J221" s="193"/>
      <c r="K221" s="194">
        <f t="shared" si="65"/>
        <v>0</v>
      </c>
      <c r="L221" s="194">
        <v>21</v>
      </c>
      <c r="M221" s="194">
        <f t="shared" si="66"/>
        <v>0</v>
      </c>
      <c r="N221" s="192">
        <v>0</v>
      </c>
      <c r="O221" s="192">
        <f t="shared" si="67"/>
        <v>0</v>
      </c>
      <c r="P221" s="192">
        <v>2.3000000000000001E-4</v>
      </c>
      <c r="Q221" s="192">
        <f t="shared" si="68"/>
        <v>0.02</v>
      </c>
      <c r="R221" s="194" t="s">
        <v>781</v>
      </c>
      <c r="S221" s="194" t="s">
        <v>371</v>
      </c>
      <c r="T221" s="195" t="s">
        <v>371</v>
      </c>
      <c r="U221" s="163">
        <v>7.1999999999999995E-2</v>
      </c>
      <c r="V221" s="163">
        <f t="shared" si="69"/>
        <v>5.4</v>
      </c>
      <c r="W221" s="163"/>
      <c r="X221" s="163" t="s">
        <v>431</v>
      </c>
      <c r="Y221" s="152"/>
      <c r="Z221" s="152"/>
      <c r="AA221" s="152"/>
      <c r="AB221" s="152"/>
      <c r="AC221" s="152"/>
      <c r="AD221" s="152"/>
      <c r="AE221" s="152"/>
      <c r="AF221" s="152"/>
      <c r="AG221" s="152" t="s">
        <v>728</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1">
      <c r="A222" s="189">
        <v>161</v>
      </c>
      <c r="B222" s="190" t="s">
        <v>792</v>
      </c>
      <c r="C222" s="197" t="s">
        <v>793</v>
      </c>
      <c r="D222" s="191" t="s">
        <v>508</v>
      </c>
      <c r="E222" s="192">
        <v>20</v>
      </c>
      <c r="F222" s="193"/>
      <c r="G222" s="194">
        <f t="shared" si="63"/>
        <v>0</v>
      </c>
      <c r="H222" s="193"/>
      <c r="I222" s="194">
        <f t="shared" si="64"/>
        <v>0</v>
      </c>
      <c r="J222" s="193"/>
      <c r="K222" s="194">
        <f t="shared" si="65"/>
        <v>0</v>
      </c>
      <c r="L222" s="194">
        <v>21</v>
      </c>
      <c r="M222" s="194">
        <f t="shared" si="66"/>
        <v>0</v>
      </c>
      <c r="N222" s="192">
        <v>0</v>
      </c>
      <c r="O222" s="192">
        <f t="shared" si="67"/>
        <v>0</v>
      </c>
      <c r="P222" s="192">
        <v>6.8999999999999997E-4</v>
      </c>
      <c r="Q222" s="192">
        <f t="shared" si="68"/>
        <v>0.01</v>
      </c>
      <c r="R222" s="194" t="s">
        <v>781</v>
      </c>
      <c r="S222" s="194" t="s">
        <v>371</v>
      </c>
      <c r="T222" s="195" t="s">
        <v>371</v>
      </c>
      <c r="U222" s="163">
        <v>4.1000000000000002E-2</v>
      </c>
      <c r="V222" s="163">
        <f t="shared" si="69"/>
        <v>0.82</v>
      </c>
      <c r="W222" s="163"/>
      <c r="X222" s="163" t="s">
        <v>431</v>
      </c>
      <c r="Y222" s="152"/>
      <c r="Z222" s="152"/>
      <c r="AA222" s="152"/>
      <c r="AB222" s="152"/>
      <c r="AC222" s="152"/>
      <c r="AD222" s="152"/>
      <c r="AE222" s="152"/>
      <c r="AF222" s="152"/>
      <c r="AG222" s="152" t="s">
        <v>728</v>
      </c>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1">
      <c r="A223" s="189">
        <v>162</v>
      </c>
      <c r="B223" s="190" t="s">
        <v>794</v>
      </c>
      <c r="C223" s="197" t="s">
        <v>795</v>
      </c>
      <c r="D223" s="191" t="s">
        <v>508</v>
      </c>
      <c r="E223" s="192">
        <v>20</v>
      </c>
      <c r="F223" s="193"/>
      <c r="G223" s="194">
        <f t="shared" si="63"/>
        <v>0</v>
      </c>
      <c r="H223" s="193"/>
      <c r="I223" s="194">
        <f t="shared" si="64"/>
        <v>0</v>
      </c>
      <c r="J223" s="193"/>
      <c r="K223" s="194">
        <f t="shared" si="65"/>
        <v>0</v>
      </c>
      <c r="L223" s="194">
        <v>21</v>
      </c>
      <c r="M223" s="194">
        <f t="shared" si="66"/>
        <v>0</v>
      </c>
      <c r="N223" s="192">
        <v>0</v>
      </c>
      <c r="O223" s="192">
        <f t="shared" si="67"/>
        <v>0</v>
      </c>
      <c r="P223" s="192">
        <v>5.2999999999999998E-4</v>
      </c>
      <c r="Q223" s="192">
        <f t="shared" si="68"/>
        <v>0.01</v>
      </c>
      <c r="R223" s="194" t="s">
        <v>781</v>
      </c>
      <c r="S223" s="194" t="s">
        <v>371</v>
      </c>
      <c r="T223" s="195" t="s">
        <v>371</v>
      </c>
      <c r="U223" s="163">
        <v>6.2E-2</v>
      </c>
      <c r="V223" s="163">
        <f t="shared" si="69"/>
        <v>1.24</v>
      </c>
      <c r="W223" s="163"/>
      <c r="X223" s="163" t="s">
        <v>431</v>
      </c>
      <c r="Y223" s="152"/>
      <c r="Z223" s="152"/>
      <c r="AA223" s="152"/>
      <c r="AB223" s="152"/>
      <c r="AC223" s="152"/>
      <c r="AD223" s="152"/>
      <c r="AE223" s="152"/>
      <c r="AF223" s="152"/>
      <c r="AG223" s="152" t="s">
        <v>728</v>
      </c>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1">
      <c r="A224" s="189">
        <v>163</v>
      </c>
      <c r="B224" s="190" t="s">
        <v>796</v>
      </c>
      <c r="C224" s="197" t="s">
        <v>797</v>
      </c>
      <c r="D224" s="191" t="s">
        <v>798</v>
      </c>
      <c r="E224" s="192">
        <v>3</v>
      </c>
      <c r="F224" s="193"/>
      <c r="G224" s="194">
        <f t="shared" si="63"/>
        <v>0</v>
      </c>
      <c r="H224" s="193"/>
      <c r="I224" s="194">
        <f t="shared" si="64"/>
        <v>0</v>
      </c>
      <c r="J224" s="193"/>
      <c r="K224" s="194">
        <f t="shared" si="65"/>
        <v>0</v>
      </c>
      <c r="L224" s="194">
        <v>21</v>
      </c>
      <c r="M224" s="194">
        <f t="shared" si="66"/>
        <v>0</v>
      </c>
      <c r="N224" s="192">
        <v>0</v>
      </c>
      <c r="O224" s="192">
        <f t="shared" si="67"/>
        <v>0</v>
      </c>
      <c r="P224" s="192">
        <v>3.4200000000000001E-2</v>
      </c>
      <c r="Q224" s="192">
        <f t="shared" si="68"/>
        <v>0.1</v>
      </c>
      <c r="R224" s="194" t="s">
        <v>781</v>
      </c>
      <c r="S224" s="194" t="s">
        <v>371</v>
      </c>
      <c r="T224" s="195" t="s">
        <v>371</v>
      </c>
      <c r="U224" s="163">
        <v>0.46500000000000002</v>
      </c>
      <c r="V224" s="163">
        <f t="shared" si="69"/>
        <v>1.4</v>
      </c>
      <c r="W224" s="163"/>
      <c r="X224" s="163" t="s">
        <v>431</v>
      </c>
      <c r="Y224" s="152"/>
      <c r="Z224" s="152"/>
      <c r="AA224" s="152"/>
      <c r="AB224" s="152"/>
      <c r="AC224" s="152"/>
      <c r="AD224" s="152"/>
      <c r="AE224" s="152"/>
      <c r="AF224" s="152"/>
      <c r="AG224" s="152" t="s">
        <v>728</v>
      </c>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c r="A225" s="189">
        <v>164</v>
      </c>
      <c r="B225" s="190" t="s">
        <v>799</v>
      </c>
      <c r="C225" s="197" t="s">
        <v>800</v>
      </c>
      <c r="D225" s="191" t="s">
        <v>798</v>
      </c>
      <c r="E225" s="192">
        <v>3</v>
      </c>
      <c r="F225" s="193"/>
      <c r="G225" s="194">
        <f t="shared" si="63"/>
        <v>0</v>
      </c>
      <c r="H225" s="193"/>
      <c r="I225" s="194">
        <f t="shared" si="64"/>
        <v>0</v>
      </c>
      <c r="J225" s="193"/>
      <c r="K225" s="194">
        <f t="shared" si="65"/>
        <v>0</v>
      </c>
      <c r="L225" s="194">
        <v>21</v>
      </c>
      <c r="M225" s="194">
        <f t="shared" si="66"/>
        <v>0</v>
      </c>
      <c r="N225" s="192">
        <v>0</v>
      </c>
      <c r="O225" s="192">
        <f t="shared" si="67"/>
        <v>0</v>
      </c>
      <c r="P225" s="192">
        <v>1.9460000000000002E-2</v>
      </c>
      <c r="Q225" s="192">
        <f t="shared" si="68"/>
        <v>0.06</v>
      </c>
      <c r="R225" s="194" t="s">
        <v>781</v>
      </c>
      <c r="S225" s="194" t="s">
        <v>371</v>
      </c>
      <c r="T225" s="195" t="s">
        <v>371</v>
      </c>
      <c r="U225" s="163">
        <v>0.38200000000000001</v>
      </c>
      <c r="V225" s="163">
        <f t="shared" si="69"/>
        <v>1.1499999999999999</v>
      </c>
      <c r="W225" s="163"/>
      <c r="X225" s="163" t="s">
        <v>431</v>
      </c>
      <c r="Y225" s="152"/>
      <c r="Z225" s="152"/>
      <c r="AA225" s="152"/>
      <c r="AB225" s="152"/>
      <c r="AC225" s="152"/>
      <c r="AD225" s="152"/>
      <c r="AE225" s="152"/>
      <c r="AF225" s="152"/>
      <c r="AG225" s="152" t="s">
        <v>728</v>
      </c>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c r="A226" s="189">
        <v>165</v>
      </c>
      <c r="B226" s="190" t="s">
        <v>801</v>
      </c>
      <c r="C226" s="197" t="s">
        <v>802</v>
      </c>
      <c r="D226" s="191" t="s">
        <v>803</v>
      </c>
      <c r="E226" s="192">
        <v>3</v>
      </c>
      <c r="F226" s="193"/>
      <c r="G226" s="194">
        <f t="shared" si="63"/>
        <v>0</v>
      </c>
      <c r="H226" s="193"/>
      <c r="I226" s="194">
        <f t="shared" si="64"/>
        <v>0</v>
      </c>
      <c r="J226" s="193"/>
      <c r="K226" s="194">
        <f t="shared" si="65"/>
        <v>0</v>
      </c>
      <c r="L226" s="194">
        <v>21</v>
      </c>
      <c r="M226" s="194">
        <f t="shared" si="66"/>
        <v>0</v>
      </c>
      <c r="N226" s="192">
        <v>0</v>
      </c>
      <c r="O226" s="192">
        <f t="shared" si="67"/>
        <v>0</v>
      </c>
      <c r="P226" s="192">
        <v>0</v>
      </c>
      <c r="Q226" s="192">
        <f t="shared" si="68"/>
        <v>0</v>
      </c>
      <c r="R226" s="194"/>
      <c r="S226" s="194" t="s">
        <v>430</v>
      </c>
      <c r="T226" s="195" t="s">
        <v>372</v>
      </c>
      <c r="U226" s="163">
        <v>0</v>
      </c>
      <c r="V226" s="163">
        <f t="shared" si="69"/>
        <v>0</v>
      </c>
      <c r="W226" s="163"/>
      <c r="X226" s="163" t="s">
        <v>431</v>
      </c>
      <c r="Y226" s="152"/>
      <c r="Z226" s="152"/>
      <c r="AA226" s="152"/>
      <c r="AB226" s="152"/>
      <c r="AC226" s="152"/>
      <c r="AD226" s="152"/>
      <c r="AE226" s="152"/>
      <c r="AF226" s="152"/>
      <c r="AG226" s="152" t="s">
        <v>728</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1">
      <c r="A227" s="189">
        <v>166</v>
      </c>
      <c r="B227" s="190" t="s">
        <v>804</v>
      </c>
      <c r="C227" s="197" t="s">
        <v>805</v>
      </c>
      <c r="D227" s="191" t="s">
        <v>798</v>
      </c>
      <c r="E227" s="192">
        <v>1</v>
      </c>
      <c r="F227" s="193"/>
      <c r="G227" s="194">
        <f t="shared" si="63"/>
        <v>0</v>
      </c>
      <c r="H227" s="193"/>
      <c r="I227" s="194">
        <f t="shared" si="64"/>
        <v>0</v>
      </c>
      <c r="J227" s="193"/>
      <c r="K227" s="194">
        <f t="shared" si="65"/>
        <v>0</v>
      </c>
      <c r="L227" s="194">
        <v>21</v>
      </c>
      <c r="M227" s="194">
        <f t="shared" si="66"/>
        <v>0</v>
      </c>
      <c r="N227" s="192">
        <v>0</v>
      </c>
      <c r="O227" s="192">
        <f t="shared" si="67"/>
        <v>0</v>
      </c>
      <c r="P227" s="192">
        <v>8.7999999999999995E-2</v>
      </c>
      <c r="Q227" s="192">
        <f t="shared" si="68"/>
        <v>0.09</v>
      </c>
      <c r="R227" s="194" t="s">
        <v>781</v>
      </c>
      <c r="S227" s="194" t="s">
        <v>371</v>
      </c>
      <c r="T227" s="195" t="s">
        <v>371</v>
      </c>
      <c r="U227" s="163">
        <v>0.69299999999999995</v>
      </c>
      <c r="V227" s="163">
        <f t="shared" si="69"/>
        <v>0.69</v>
      </c>
      <c r="W227" s="163"/>
      <c r="X227" s="163" t="s">
        <v>431</v>
      </c>
      <c r="Y227" s="152"/>
      <c r="Z227" s="152"/>
      <c r="AA227" s="152"/>
      <c r="AB227" s="152"/>
      <c r="AC227" s="152"/>
      <c r="AD227" s="152"/>
      <c r="AE227" s="152"/>
      <c r="AF227" s="152"/>
      <c r="AG227" s="152" t="s">
        <v>728</v>
      </c>
      <c r="AH227" s="152"/>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1">
      <c r="A228" s="189">
        <v>167</v>
      </c>
      <c r="B228" s="190" t="s">
        <v>806</v>
      </c>
      <c r="C228" s="197" t="s">
        <v>807</v>
      </c>
      <c r="D228" s="191" t="s">
        <v>798</v>
      </c>
      <c r="E228" s="192">
        <v>1</v>
      </c>
      <c r="F228" s="193"/>
      <c r="G228" s="194">
        <f t="shared" si="63"/>
        <v>0</v>
      </c>
      <c r="H228" s="193"/>
      <c r="I228" s="194">
        <f t="shared" si="64"/>
        <v>0</v>
      </c>
      <c r="J228" s="193"/>
      <c r="K228" s="194">
        <f t="shared" si="65"/>
        <v>0</v>
      </c>
      <c r="L228" s="194">
        <v>21</v>
      </c>
      <c r="M228" s="194">
        <f t="shared" si="66"/>
        <v>0</v>
      </c>
      <c r="N228" s="192">
        <v>0</v>
      </c>
      <c r="O228" s="192">
        <f t="shared" si="67"/>
        <v>0</v>
      </c>
      <c r="P228" s="192">
        <v>2.4500000000000001E-2</v>
      </c>
      <c r="Q228" s="192">
        <f t="shared" si="68"/>
        <v>0.02</v>
      </c>
      <c r="R228" s="194" t="s">
        <v>781</v>
      </c>
      <c r="S228" s="194" t="s">
        <v>371</v>
      </c>
      <c r="T228" s="195" t="s">
        <v>371</v>
      </c>
      <c r="U228" s="163">
        <v>0.38300000000000001</v>
      </c>
      <c r="V228" s="163">
        <f t="shared" si="69"/>
        <v>0.38</v>
      </c>
      <c r="W228" s="163"/>
      <c r="X228" s="163" t="s">
        <v>431</v>
      </c>
      <c r="Y228" s="152"/>
      <c r="Z228" s="152"/>
      <c r="AA228" s="152"/>
      <c r="AB228" s="152"/>
      <c r="AC228" s="152"/>
      <c r="AD228" s="152"/>
      <c r="AE228" s="152"/>
      <c r="AF228" s="152"/>
      <c r="AG228" s="152" t="s">
        <v>728</v>
      </c>
      <c r="AH228" s="152"/>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1">
      <c r="A229" s="175">
        <v>168</v>
      </c>
      <c r="B229" s="176" t="s">
        <v>808</v>
      </c>
      <c r="C229" s="185" t="s">
        <v>809</v>
      </c>
      <c r="D229" s="177" t="s">
        <v>798</v>
      </c>
      <c r="E229" s="178">
        <v>1</v>
      </c>
      <c r="F229" s="179"/>
      <c r="G229" s="180">
        <f t="shared" si="63"/>
        <v>0</v>
      </c>
      <c r="H229" s="179"/>
      <c r="I229" s="180">
        <f t="shared" si="64"/>
        <v>0</v>
      </c>
      <c r="J229" s="179"/>
      <c r="K229" s="180">
        <f t="shared" si="65"/>
        <v>0</v>
      </c>
      <c r="L229" s="180">
        <v>21</v>
      </c>
      <c r="M229" s="180">
        <f t="shared" si="66"/>
        <v>0</v>
      </c>
      <c r="N229" s="178">
        <v>0</v>
      </c>
      <c r="O229" s="178">
        <f t="shared" si="67"/>
        <v>0</v>
      </c>
      <c r="P229" s="178">
        <v>3.4700000000000002E-2</v>
      </c>
      <c r="Q229" s="178">
        <f t="shared" si="68"/>
        <v>0.03</v>
      </c>
      <c r="R229" s="180" t="s">
        <v>781</v>
      </c>
      <c r="S229" s="180" t="s">
        <v>371</v>
      </c>
      <c r="T229" s="181" t="s">
        <v>371</v>
      </c>
      <c r="U229" s="163">
        <v>0.56899999999999995</v>
      </c>
      <c r="V229" s="163">
        <f t="shared" si="69"/>
        <v>0.56999999999999995</v>
      </c>
      <c r="W229" s="163"/>
      <c r="X229" s="163" t="s">
        <v>431</v>
      </c>
      <c r="Y229" s="152"/>
      <c r="Z229" s="152"/>
      <c r="AA229" s="152"/>
      <c r="AB229" s="152"/>
      <c r="AC229" s="152"/>
      <c r="AD229" s="152"/>
      <c r="AE229" s="152"/>
      <c r="AF229" s="152"/>
      <c r="AG229" s="152" t="s">
        <v>728</v>
      </c>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c r="A230" s="159"/>
      <c r="B230" s="160"/>
      <c r="C230" s="273" t="s">
        <v>810</v>
      </c>
      <c r="D230" s="274"/>
      <c r="E230" s="274"/>
      <c r="F230" s="274"/>
      <c r="G230" s="274"/>
      <c r="H230" s="163"/>
      <c r="I230" s="163"/>
      <c r="J230" s="163"/>
      <c r="K230" s="163"/>
      <c r="L230" s="163"/>
      <c r="M230" s="163"/>
      <c r="N230" s="162"/>
      <c r="O230" s="162"/>
      <c r="P230" s="162"/>
      <c r="Q230" s="162"/>
      <c r="R230" s="163"/>
      <c r="S230" s="163"/>
      <c r="T230" s="163"/>
      <c r="U230" s="163"/>
      <c r="V230" s="163"/>
      <c r="W230" s="163"/>
      <c r="X230" s="163"/>
      <c r="Y230" s="152"/>
      <c r="Z230" s="152"/>
      <c r="AA230" s="152"/>
      <c r="AB230" s="152"/>
      <c r="AC230" s="152"/>
      <c r="AD230" s="152"/>
      <c r="AE230" s="152"/>
      <c r="AF230" s="152"/>
      <c r="AG230" s="152" t="s">
        <v>444</v>
      </c>
      <c r="AH230" s="152"/>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1">
      <c r="A231" s="189">
        <v>169</v>
      </c>
      <c r="B231" s="190" t="s">
        <v>811</v>
      </c>
      <c r="C231" s="197" t="s">
        <v>812</v>
      </c>
      <c r="D231" s="191" t="s">
        <v>798</v>
      </c>
      <c r="E231" s="192">
        <v>5</v>
      </c>
      <c r="F231" s="193"/>
      <c r="G231" s="194">
        <f>ROUND(E231*F231,2)</f>
        <v>0</v>
      </c>
      <c r="H231" s="193"/>
      <c r="I231" s="194">
        <f>ROUND(E231*H231,2)</f>
        <v>0</v>
      </c>
      <c r="J231" s="193"/>
      <c r="K231" s="194">
        <f>ROUND(E231*J231,2)</f>
        <v>0</v>
      </c>
      <c r="L231" s="194">
        <v>21</v>
      </c>
      <c r="M231" s="194">
        <f>G231*(1+L231/100)</f>
        <v>0</v>
      </c>
      <c r="N231" s="192">
        <v>0</v>
      </c>
      <c r="O231" s="192">
        <f>ROUND(E231*N231,2)</f>
        <v>0</v>
      </c>
      <c r="P231" s="192">
        <v>1.56E-3</v>
      </c>
      <c r="Q231" s="192">
        <f>ROUND(E231*P231,2)</f>
        <v>0.01</v>
      </c>
      <c r="R231" s="194" t="s">
        <v>781</v>
      </c>
      <c r="S231" s="194" t="s">
        <v>371</v>
      </c>
      <c r="T231" s="195" t="s">
        <v>371</v>
      </c>
      <c r="U231" s="163">
        <v>0.217</v>
      </c>
      <c r="V231" s="163">
        <f>ROUND(E231*U231,2)</f>
        <v>1.0900000000000001</v>
      </c>
      <c r="W231" s="163"/>
      <c r="X231" s="163" t="s">
        <v>431</v>
      </c>
      <c r="Y231" s="152"/>
      <c r="Z231" s="152"/>
      <c r="AA231" s="152"/>
      <c r="AB231" s="152"/>
      <c r="AC231" s="152"/>
      <c r="AD231" s="152"/>
      <c r="AE231" s="152"/>
      <c r="AF231" s="152"/>
      <c r="AG231" s="152" t="s">
        <v>728</v>
      </c>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1">
      <c r="A232" s="189">
        <v>170</v>
      </c>
      <c r="B232" s="190" t="s">
        <v>813</v>
      </c>
      <c r="C232" s="197" t="s">
        <v>814</v>
      </c>
      <c r="D232" s="191" t="s">
        <v>815</v>
      </c>
      <c r="E232" s="192">
        <v>2</v>
      </c>
      <c r="F232" s="193"/>
      <c r="G232" s="194">
        <f>ROUND(E232*F232,2)</f>
        <v>0</v>
      </c>
      <c r="H232" s="193"/>
      <c r="I232" s="194">
        <f>ROUND(E232*H232,2)</f>
        <v>0</v>
      </c>
      <c r="J232" s="193"/>
      <c r="K232" s="194">
        <f>ROUND(E232*J232,2)</f>
        <v>0</v>
      </c>
      <c r="L232" s="194">
        <v>21</v>
      </c>
      <c r="M232" s="194">
        <f>G232*(1+L232/100)</f>
        <v>0</v>
      </c>
      <c r="N232" s="192">
        <v>0</v>
      </c>
      <c r="O232" s="192">
        <f>ROUND(E232*N232,2)</f>
        <v>0</v>
      </c>
      <c r="P232" s="192">
        <v>0</v>
      </c>
      <c r="Q232" s="192">
        <f>ROUND(E232*P232,2)</f>
        <v>0</v>
      </c>
      <c r="R232" s="194"/>
      <c r="S232" s="194" t="s">
        <v>430</v>
      </c>
      <c r="T232" s="195" t="s">
        <v>372</v>
      </c>
      <c r="U232" s="163">
        <v>0</v>
      </c>
      <c r="V232" s="163">
        <f>ROUND(E232*U232,2)</f>
        <v>0</v>
      </c>
      <c r="W232" s="163"/>
      <c r="X232" s="163" t="s">
        <v>431</v>
      </c>
      <c r="Y232" s="152"/>
      <c r="Z232" s="152"/>
      <c r="AA232" s="152"/>
      <c r="AB232" s="152"/>
      <c r="AC232" s="152"/>
      <c r="AD232" s="152"/>
      <c r="AE232" s="152"/>
      <c r="AF232" s="152"/>
      <c r="AG232" s="152" t="s">
        <v>728</v>
      </c>
      <c r="AH232" s="152"/>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1">
      <c r="A233" s="189">
        <v>171</v>
      </c>
      <c r="B233" s="190" t="s">
        <v>816</v>
      </c>
      <c r="C233" s="197" t="s">
        <v>817</v>
      </c>
      <c r="D233" s="191" t="s">
        <v>508</v>
      </c>
      <c r="E233" s="192">
        <v>15</v>
      </c>
      <c r="F233" s="193"/>
      <c r="G233" s="194">
        <f>ROUND(E233*F233,2)</f>
        <v>0</v>
      </c>
      <c r="H233" s="193"/>
      <c r="I233" s="194">
        <f>ROUND(E233*H233,2)</f>
        <v>0</v>
      </c>
      <c r="J233" s="193"/>
      <c r="K233" s="194">
        <f>ROUND(E233*J233,2)</f>
        <v>0</v>
      </c>
      <c r="L233" s="194">
        <v>21</v>
      </c>
      <c r="M233" s="194">
        <f>G233*(1+L233/100)</f>
        <v>0</v>
      </c>
      <c r="N233" s="192">
        <v>0</v>
      </c>
      <c r="O233" s="192">
        <f>ROUND(E233*N233,2)</f>
        <v>0</v>
      </c>
      <c r="P233" s="192">
        <v>8.4999999999999995E-4</v>
      </c>
      <c r="Q233" s="192">
        <f>ROUND(E233*P233,2)</f>
        <v>0.01</v>
      </c>
      <c r="R233" s="194" t="s">
        <v>781</v>
      </c>
      <c r="S233" s="194" t="s">
        <v>371</v>
      </c>
      <c r="T233" s="195" t="s">
        <v>371</v>
      </c>
      <c r="U233" s="163">
        <v>3.7999999999999999E-2</v>
      </c>
      <c r="V233" s="163">
        <f>ROUND(E233*U233,2)</f>
        <v>0.56999999999999995</v>
      </c>
      <c r="W233" s="163"/>
      <c r="X233" s="163" t="s">
        <v>431</v>
      </c>
      <c r="Y233" s="152"/>
      <c r="Z233" s="152"/>
      <c r="AA233" s="152"/>
      <c r="AB233" s="152"/>
      <c r="AC233" s="152"/>
      <c r="AD233" s="152"/>
      <c r="AE233" s="152"/>
      <c r="AF233" s="152"/>
      <c r="AG233" s="152" t="s">
        <v>728</v>
      </c>
      <c r="AH233" s="152"/>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ht="33.75" outlineLevel="1">
      <c r="A234" s="175">
        <v>172</v>
      </c>
      <c r="B234" s="176" t="s">
        <v>818</v>
      </c>
      <c r="C234" s="185" t="s">
        <v>819</v>
      </c>
      <c r="D234" s="177" t="s">
        <v>820</v>
      </c>
      <c r="E234" s="178">
        <v>2</v>
      </c>
      <c r="F234" s="179"/>
      <c r="G234" s="180">
        <f>ROUND(E234*F234,2)</f>
        <v>0</v>
      </c>
      <c r="H234" s="179"/>
      <c r="I234" s="180">
        <f>ROUND(E234*H234,2)</f>
        <v>0</v>
      </c>
      <c r="J234" s="179"/>
      <c r="K234" s="180">
        <f>ROUND(E234*J234,2)</f>
        <v>0</v>
      </c>
      <c r="L234" s="180">
        <v>21</v>
      </c>
      <c r="M234" s="180">
        <f>G234*(1+L234/100)</f>
        <v>0</v>
      </c>
      <c r="N234" s="178">
        <v>0</v>
      </c>
      <c r="O234" s="178">
        <f>ROUND(E234*N234,2)</f>
        <v>0</v>
      </c>
      <c r="P234" s="178">
        <v>0</v>
      </c>
      <c r="Q234" s="178">
        <f>ROUND(E234*P234,2)</f>
        <v>0</v>
      </c>
      <c r="R234" s="180"/>
      <c r="S234" s="180" t="s">
        <v>430</v>
      </c>
      <c r="T234" s="181" t="s">
        <v>372</v>
      </c>
      <c r="U234" s="163">
        <v>0</v>
      </c>
      <c r="V234" s="163">
        <f>ROUND(E234*U234,2)</f>
        <v>0</v>
      </c>
      <c r="W234" s="163"/>
      <c r="X234" s="163" t="s">
        <v>431</v>
      </c>
      <c r="Y234" s="152"/>
      <c r="Z234" s="152"/>
      <c r="AA234" s="152"/>
      <c r="AB234" s="152"/>
      <c r="AC234" s="152"/>
      <c r="AD234" s="152"/>
      <c r="AE234" s="152"/>
      <c r="AF234" s="152"/>
      <c r="AG234" s="152" t="s">
        <v>728</v>
      </c>
      <c r="AH234" s="152"/>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1">
      <c r="A235" s="159"/>
      <c r="B235" s="160"/>
      <c r="C235" s="262" t="s">
        <v>821</v>
      </c>
      <c r="D235" s="263"/>
      <c r="E235" s="263"/>
      <c r="F235" s="263"/>
      <c r="G235" s="263"/>
      <c r="H235" s="163"/>
      <c r="I235" s="163"/>
      <c r="J235" s="163"/>
      <c r="K235" s="163"/>
      <c r="L235" s="163"/>
      <c r="M235" s="163"/>
      <c r="N235" s="162"/>
      <c r="O235" s="162"/>
      <c r="P235" s="162"/>
      <c r="Q235" s="162"/>
      <c r="R235" s="163"/>
      <c r="S235" s="163"/>
      <c r="T235" s="163"/>
      <c r="U235" s="163"/>
      <c r="V235" s="163"/>
      <c r="W235" s="163"/>
      <c r="X235" s="163"/>
      <c r="Y235" s="152"/>
      <c r="Z235" s="152"/>
      <c r="AA235" s="152"/>
      <c r="AB235" s="152"/>
      <c r="AC235" s="152"/>
      <c r="AD235" s="152"/>
      <c r="AE235" s="152"/>
      <c r="AF235" s="152"/>
      <c r="AG235" s="152" t="s">
        <v>375</v>
      </c>
      <c r="AH235" s="152"/>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ht="22.5" outlineLevel="1">
      <c r="A236" s="189">
        <v>173</v>
      </c>
      <c r="B236" s="190" t="s">
        <v>822</v>
      </c>
      <c r="C236" s="197" t="s">
        <v>823</v>
      </c>
      <c r="D236" s="191" t="s">
        <v>815</v>
      </c>
      <c r="E236" s="192">
        <v>3</v>
      </c>
      <c r="F236" s="193"/>
      <c r="G236" s="194">
        <f>ROUND(E236*F236,2)</f>
        <v>0</v>
      </c>
      <c r="H236" s="193"/>
      <c r="I236" s="194">
        <f>ROUND(E236*H236,2)</f>
        <v>0</v>
      </c>
      <c r="J236" s="193"/>
      <c r="K236" s="194">
        <f>ROUND(E236*J236,2)</f>
        <v>0</v>
      </c>
      <c r="L236" s="194">
        <v>21</v>
      </c>
      <c r="M236" s="194">
        <f>G236*(1+L236/100)</f>
        <v>0</v>
      </c>
      <c r="N236" s="192">
        <v>0</v>
      </c>
      <c r="O236" s="192">
        <f>ROUND(E236*N236,2)</f>
        <v>0</v>
      </c>
      <c r="P236" s="192">
        <v>0</v>
      </c>
      <c r="Q236" s="192">
        <f>ROUND(E236*P236,2)</f>
        <v>0</v>
      </c>
      <c r="R236" s="194"/>
      <c r="S236" s="194" t="s">
        <v>430</v>
      </c>
      <c r="T236" s="195" t="s">
        <v>372</v>
      </c>
      <c r="U236" s="163">
        <v>0</v>
      </c>
      <c r="V236" s="163">
        <f>ROUND(E236*U236,2)</f>
        <v>0</v>
      </c>
      <c r="W236" s="163"/>
      <c r="X236" s="163" t="s">
        <v>431</v>
      </c>
      <c r="Y236" s="152"/>
      <c r="Z236" s="152"/>
      <c r="AA236" s="152"/>
      <c r="AB236" s="152"/>
      <c r="AC236" s="152"/>
      <c r="AD236" s="152"/>
      <c r="AE236" s="152"/>
      <c r="AF236" s="152"/>
      <c r="AG236" s="152" t="s">
        <v>728</v>
      </c>
      <c r="AH236" s="152"/>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ht="22.5" outlineLevel="1">
      <c r="A237" s="189">
        <v>174</v>
      </c>
      <c r="B237" s="190" t="s">
        <v>824</v>
      </c>
      <c r="C237" s="197" t="s">
        <v>825</v>
      </c>
      <c r="D237" s="191" t="s">
        <v>820</v>
      </c>
      <c r="E237" s="192">
        <v>8</v>
      </c>
      <c r="F237" s="193"/>
      <c r="G237" s="194">
        <f>ROUND(E237*F237,2)</f>
        <v>0</v>
      </c>
      <c r="H237" s="193"/>
      <c r="I237" s="194">
        <f>ROUND(E237*H237,2)</f>
        <v>0</v>
      </c>
      <c r="J237" s="193"/>
      <c r="K237" s="194">
        <f>ROUND(E237*J237,2)</f>
        <v>0</v>
      </c>
      <c r="L237" s="194">
        <v>21</v>
      </c>
      <c r="M237" s="194">
        <f>G237*(1+L237/100)</f>
        <v>0</v>
      </c>
      <c r="N237" s="192">
        <v>0</v>
      </c>
      <c r="O237" s="192">
        <f>ROUND(E237*N237,2)</f>
        <v>0</v>
      </c>
      <c r="P237" s="192">
        <v>0</v>
      </c>
      <c r="Q237" s="192">
        <f>ROUND(E237*P237,2)</f>
        <v>0</v>
      </c>
      <c r="R237" s="194"/>
      <c r="S237" s="194" t="s">
        <v>430</v>
      </c>
      <c r="T237" s="195" t="s">
        <v>372</v>
      </c>
      <c r="U237" s="163">
        <v>0</v>
      </c>
      <c r="V237" s="163">
        <f>ROUND(E237*U237,2)</f>
        <v>0</v>
      </c>
      <c r="W237" s="163"/>
      <c r="X237" s="163" t="s">
        <v>431</v>
      </c>
      <c r="Y237" s="152"/>
      <c r="Z237" s="152"/>
      <c r="AA237" s="152"/>
      <c r="AB237" s="152"/>
      <c r="AC237" s="152"/>
      <c r="AD237" s="152"/>
      <c r="AE237" s="152"/>
      <c r="AF237" s="152"/>
      <c r="AG237" s="152" t="s">
        <v>728</v>
      </c>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ht="33.75" outlineLevel="1">
      <c r="A238" s="189">
        <v>175</v>
      </c>
      <c r="B238" s="190" t="s">
        <v>826</v>
      </c>
      <c r="C238" s="197" t="s">
        <v>827</v>
      </c>
      <c r="D238" s="191" t="s">
        <v>820</v>
      </c>
      <c r="E238" s="192">
        <v>16</v>
      </c>
      <c r="F238" s="193"/>
      <c r="G238" s="194">
        <f>ROUND(E238*F238,2)</f>
        <v>0</v>
      </c>
      <c r="H238" s="193"/>
      <c r="I238" s="194">
        <f>ROUND(E238*H238,2)</f>
        <v>0</v>
      </c>
      <c r="J238" s="193"/>
      <c r="K238" s="194">
        <f>ROUND(E238*J238,2)</f>
        <v>0</v>
      </c>
      <c r="L238" s="194">
        <v>21</v>
      </c>
      <c r="M238" s="194">
        <f>G238*(1+L238/100)</f>
        <v>0</v>
      </c>
      <c r="N238" s="192">
        <v>0</v>
      </c>
      <c r="O238" s="192">
        <f>ROUND(E238*N238,2)</f>
        <v>0</v>
      </c>
      <c r="P238" s="192">
        <v>0</v>
      </c>
      <c r="Q238" s="192">
        <f>ROUND(E238*P238,2)</f>
        <v>0</v>
      </c>
      <c r="R238" s="194"/>
      <c r="S238" s="194" t="s">
        <v>430</v>
      </c>
      <c r="T238" s="195" t="s">
        <v>372</v>
      </c>
      <c r="U238" s="163">
        <v>0</v>
      </c>
      <c r="V238" s="163">
        <f>ROUND(E238*U238,2)</f>
        <v>0</v>
      </c>
      <c r="W238" s="163"/>
      <c r="X238" s="163" t="s">
        <v>431</v>
      </c>
      <c r="Y238" s="152"/>
      <c r="Z238" s="152"/>
      <c r="AA238" s="152"/>
      <c r="AB238" s="152"/>
      <c r="AC238" s="152"/>
      <c r="AD238" s="152"/>
      <c r="AE238" s="152"/>
      <c r="AF238" s="152"/>
      <c r="AG238" s="152" t="s">
        <v>728</v>
      </c>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ht="33.75" outlineLevel="1">
      <c r="A239" s="175">
        <v>176</v>
      </c>
      <c r="B239" s="176" t="s">
        <v>828</v>
      </c>
      <c r="C239" s="185" t="s">
        <v>829</v>
      </c>
      <c r="D239" s="177" t="s">
        <v>815</v>
      </c>
      <c r="E239" s="178">
        <v>1</v>
      </c>
      <c r="F239" s="179"/>
      <c r="G239" s="180">
        <f>ROUND(E239*F239,2)</f>
        <v>0</v>
      </c>
      <c r="H239" s="179"/>
      <c r="I239" s="180">
        <f>ROUND(E239*H239,2)</f>
        <v>0</v>
      </c>
      <c r="J239" s="179"/>
      <c r="K239" s="180">
        <f>ROUND(E239*J239,2)</f>
        <v>0</v>
      </c>
      <c r="L239" s="180">
        <v>21</v>
      </c>
      <c r="M239" s="180">
        <f>G239*(1+L239/100)</f>
        <v>0</v>
      </c>
      <c r="N239" s="178">
        <v>0</v>
      </c>
      <c r="O239" s="178">
        <f>ROUND(E239*N239,2)</f>
        <v>0</v>
      </c>
      <c r="P239" s="178">
        <v>0</v>
      </c>
      <c r="Q239" s="178">
        <f>ROUND(E239*P239,2)</f>
        <v>0</v>
      </c>
      <c r="R239" s="180"/>
      <c r="S239" s="180" t="s">
        <v>430</v>
      </c>
      <c r="T239" s="181" t="s">
        <v>372</v>
      </c>
      <c r="U239" s="163">
        <v>0</v>
      </c>
      <c r="V239" s="163">
        <f>ROUND(E239*U239,2)</f>
        <v>0</v>
      </c>
      <c r="W239" s="163"/>
      <c r="X239" s="163" t="s">
        <v>431</v>
      </c>
      <c r="Y239" s="152"/>
      <c r="Z239" s="152"/>
      <c r="AA239" s="152"/>
      <c r="AB239" s="152"/>
      <c r="AC239" s="152"/>
      <c r="AD239" s="152"/>
      <c r="AE239" s="152"/>
      <c r="AF239" s="152"/>
      <c r="AG239" s="152" t="s">
        <v>728</v>
      </c>
      <c r="AH239" s="152"/>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1">
      <c r="A240" s="159"/>
      <c r="B240" s="160"/>
      <c r="C240" s="262" t="s">
        <v>830</v>
      </c>
      <c r="D240" s="263"/>
      <c r="E240" s="263"/>
      <c r="F240" s="263"/>
      <c r="G240" s="263"/>
      <c r="H240" s="163"/>
      <c r="I240" s="163"/>
      <c r="J240" s="163"/>
      <c r="K240" s="163"/>
      <c r="L240" s="163"/>
      <c r="M240" s="163"/>
      <c r="N240" s="162"/>
      <c r="O240" s="162"/>
      <c r="P240" s="162"/>
      <c r="Q240" s="162"/>
      <c r="R240" s="163"/>
      <c r="S240" s="163"/>
      <c r="T240" s="163"/>
      <c r="U240" s="163"/>
      <c r="V240" s="163"/>
      <c r="W240" s="163"/>
      <c r="X240" s="163"/>
      <c r="Y240" s="152"/>
      <c r="Z240" s="152"/>
      <c r="AA240" s="152"/>
      <c r="AB240" s="152"/>
      <c r="AC240" s="152"/>
      <c r="AD240" s="152"/>
      <c r="AE240" s="152"/>
      <c r="AF240" s="152"/>
      <c r="AG240" s="152" t="s">
        <v>375</v>
      </c>
      <c r="AH240" s="152"/>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ht="22.5" outlineLevel="1">
      <c r="A241" s="189">
        <v>177</v>
      </c>
      <c r="B241" s="190" t="s">
        <v>831</v>
      </c>
      <c r="C241" s="197" t="s">
        <v>832</v>
      </c>
      <c r="D241" s="191" t="s">
        <v>815</v>
      </c>
      <c r="E241" s="192">
        <v>1</v>
      </c>
      <c r="F241" s="193"/>
      <c r="G241" s="194">
        <f>ROUND(E241*F241,2)</f>
        <v>0</v>
      </c>
      <c r="H241" s="193"/>
      <c r="I241" s="194">
        <f>ROUND(E241*H241,2)</f>
        <v>0</v>
      </c>
      <c r="J241" s="193"/>
      <c r="K241" s="194">
        <f>ROUND(E241*J241,2)</f>
        <v>0</v>
      </c>
      <c r="L241" s="194">
        <v>21</v>
      </c>
      <c r="M241" s="194">
        <f>G241*(1+L241/100)</f>
        <v>0</v>
      </c>
      <c r="N241" s="192">
        <v>0</v>
      </c>
      <c r="O241" s="192">
        <f>ROUND(E241*N241,2)</f>
        <v>0</v>
      </c>
      <c r="P241" s="192">
        <v>0</v>
      </c>
      <c r="Q241" s="192">
        <f>ROUND(E241*P241,2)</f>
        <v>0</v>
      </c>
      <c r="R241" s="194"/>
      <c r="S241" s="194" t="s">
        <v>430</v>
      </c>
      <c r="T241" s="195" t="s">
        <v>372</v>
      </c>
      <c r="U241" s="163">
        <v>0</v>
      </c>
      <c r="V241" s="163">
        <f>ROUND(E241*U241,2)</f>
        <v>0</v>
      </c>
      <c r="W241" s="163"/>
      <c r="X241" s="163" t="s">
        <v>431</v>
      </c>
      <c r="Y241" s="152"/>
      <c r="Z241" s="152"/>
      <c r="AA241" s="152"/>
      <c r="AB241" s="152"/>
      <c r="AC241" s="152"/>
      <c r="AD241" s="152"/>
      <c r="AE241" s="152"/>
      <c r="AF241" s="152"/>
      <c r="AG241" s="152" t="s">
        <v>728</v>
      </c>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ht="22.5" outlineLevel="1">
      <c r="A242" s="189">
        <v>178</v>
      </c>
      <c r="B242" s="190" t="s">
        <v>833</v>
      </c>
      <c r="C242" s="197" t="s">
        <v>834</v>
      </c>
      <c r="D242" s="191" t="s">
        <v>815</v>
      </c>
      <c r="E242" s="192">
        <v>2</v>
      </c>
      <c r="F242" s="193"/>
      <c r="G242" s="194">
        <f>ROUND(E242*F242,2)</f>
        <v>0</v>
      </c>
      <c r="H242" s="193"/>
      <c r="I242" s="194">
        <f>ROUND(E242*H242,2)</f>
        <v>0</v>
      </c>
      <c r="J242" s="193"/>
      <c r="K242" s="194">
        <f>ROUND(E242*J242,2)</f>
        <v>0</v>
      </c>
      <c r="L242" s="194">
        <v>21</v>
      </c>
      <c r="M242" s="194">
        <f>G242*(1+L242/100)</f>
        <v>0</v>
      </c>
      <c r="N242" s="192">
        <v>0</v>
      </c>
      <c r="O242" s="192">
        <f>ROUND(E242*N242,2)</f>
        <v>0</v>
      </c>
      <c r="P242" s="192">
        <v>0</v>
      </c>
      <c r="Q242" s="192">
        <f>ROUND(E242*P242,2)</f>
        <v>0</v>
      </c>
      <c r="R242" s="194"/>
      <c r="S242" s="194" t="s">
        <v>430</v>
      </c>
      <c r="T242" s="195" t="s">
        <v>372</v>
      </c>
      <c r="U242" s="163">
        <v>0</v>
      </c>
      <c r="V242" s="163">
        <f>ROUND(E242*U242,2)</f>
        <v>0</v>
      </c>
      <c r="W242" s="163"/>
      <c r="X242" s="163" t="s">
        <v>431</v>
      </c>
      <c r="Y242" s="152"/>
      <c r="Z242" s="152"/>
      <c r="AA242" s="152"/>
      <c r="AB242" s="152"/>
      <c r="AC242" s="152"/>
      <c r="AD242" s="152"/>
      <c r="AE242" s="152"/>
      <c r="AF242" s="152"/>
      <c r="AG242" s="152" t="s">
        <v>728</v>
      </c>
      <c r="AH242" s="152"/>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ht="22.5" outlineLevel="1">
      <c r="A243" s="175">
        <v>179</v>
      </c>
      <c r="B243" s="176" t="s">
        <v>835</v>
      </c>
      <c r="C243" s="185" t="s">
        <v>836</v>
      </c>
      <c r="D243" s="177" t="s">
        <v>459</v>
      </c>
      <c r="E243" s="178">
        <v>4.5799999999999999E-3</v>
      </c>
      <c r="F243" s="179"/>
      <c r="G243" s="180">
        <f>ROUND(E243*F243,2)</f>
        <v>0</v>
      </c>
      <c r="H243" s="179"/>
      <c r="I243" s="180">
        <f>ROUND(E243*H243,2)</f>
        <v>0</v>
      </c>
      <c r="J243" s="179"/>
      <c r="K243" s="180">
        <f>ROUND(E243*J243,2)</f>
        <v>0</v>
      </c>
      <c r="L243" s="180">
        <v>21</v>
      </c>
      <c r="M243" s="180">
        <f>G243*(1+L243/100)</f>
        <v>0</v>
      </c>
      <c r="N243" s="178">
        <v>0</v>
      </c>
      <c r="O243" s="178">
        <f>ROUND(E243*N243,2)</f>
        <v>0</v>
      </c>
      <c r="P243" s="178">
        <v>0</v>
      </c>
      <c r="Q243" s="178">
        <f>ROUND(E243*P243,2)</f>
        <v>0</v>
      </c>
      <c r="R243" s="180" t="s">
        <v>781</v>
      </c>
      <c r="S243" s="180" t="s">
        <v>371</v>
      </c>
      <c r="T243" s="181" t="s">
        <v>371</v>
      </c>
      <c r="U243" s="163">
        <v>4.93</v>
      </c>
      <c r="V243" s="163">
        <f>ROUND(E243*U243,2)</f>
        <v>0.02</v>
      </c>
      <c r="W243" s="163"/>
      <c r="X243" s="163" t="s">
        <v>254</v>
      </c>
      <c r="Y243" s="152"/>
      <c r="Z243" s="152"/>
      <c r="AA243" s="152"/>
      <c r="AB243" s="152"/>
      <c r="AC243" s="152"/>
      <c r="AD243" s="152"/>
      <c r="AE243" s="152"/>
      <c r="AF243" s="152"/>
      <c r="AG243" s="152" t="s">
        <v>724</v>
      </c>
      <c r="AH243" s="152"/>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outlineLevel="1">
      <c r="A244" s="159"/>
      <c r="B244" s="160"/>
      <c r="C244" s="273" t="s">
        <v>837</v>
      </c>
      <c r="D244" s="274"/>
      <c r="E244" s="274"/>
      <c r="F244" s="274"/>
      <c r="G244" s="274"/>
      <c r="H244" s="163"/>
      <c r="I244" s="163"/>
      <c r="J244" s="163"/>
      <c r="K244" s="163"/>
      <c r="L244" s="163"/>
      <c r="M244" s="163"/>
      <c r="N244" s="162"/>
      <c r="O244" s="162"/>
      <c r="P244" s="162"/>
      <c r="Q244" s="162"/>
      <c r="R244" s="163"/>
      <c r="S244" s="163"/>
      <c r="T244" s="163"/>
      <c r="U244" s="163"/>
      <c r="V244" s="163"/>
      <c r="W244" s="163"/>
      <c r="X244" s="163"/>
      <c r="Y244" s="152"/>
      <c r="Z244" s="152"/>
      <c r="AA244" s="152"/>
      <c r="AB244" s="152"/>
      <c r="AC244" s="152"/>
      <c r="AD244" s="152"/>
      <c r="AE244" s="152"/>
      <c r="AF244" s="152"/>
      <c r="AG244" s="152" t="s">
        <v>444</v>
      </c>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c r="A245" s="169" t="s">
        <v>366</v>
      </c>
      <c r="B245" s="170" t="s">
        <v>273</v>
      </c>
      <c r="C245" s="184" t="s">
        <v>274</v>
      </c>
      <c r="D245" s="171"/>
      <c r="E245" s="172"/>
      <c r="F245" s="173"/>
      <c r="G245" s="173">
        <f>SUMIF(AG246:AG294,"&lt;&gt;NOR",G246:G294)</f>
        <v>0</v>
      </c>
      <c r="H245" s="173"/>
      <c r="I245" s="173">
        <f>SUM(I246:I294)</f>
        <v>0</v>
      </c>
      <c r="J245" s="173"/>
      <c r="K245" s="173">
        <f>SUM(K246:K294)</f>
        <v>0</v>
      </c>
      <c r="L245" s="173"/>
      <c r="M245" s="173">
        <f>SUM(M246:M294)</f>
        <v>0</v>
      </c>
      <c r="N245" s="172"/>
      <c r="O245" s="172">
        <f>SUM(O246:O294)</f>
        <v>2.0499999999999998</v>
      </c>
      <c r="P245" s="172"/>
      <c r="Q245" s="172">
        <f>SUM(Q246:Q294)</f>
        <v>2.7</v>
      </c>
      <c r="R245" s="173"/>
      <c r="S245" s="173"/>
      <c r="T245" s="174"/>
      <c r="U245" s="168"/>
      <c r="V245" s="168">
        <f>SUM(V246:V294)</f>
        <v>103.78</v>
      </c>
      <c r="W245" s="168"/>
      <c r="X245" s="168"/>
      <c r="AG245" t="s">
        <v>367</v>
      </c>
    </row>
    <row r="246" spans="1:60" ht="22.5" outlineLevel="1">
      <c r="A246" s="189">
        <v>180</v>
      </c>
      <c r="B246" s="190" t="s">
        <v>838</v>
      </c>
      <c r="C246" s="197" t="s">
        <v>839</v>
      </c>
      <c r="D246" s="191" t="s">
        <v>524</v>
      </c>
      <c r="E246" s="192">
        <v>30</v>
      </c>
      <c r="F246" s="193"/>
      <c r="G246" s="194">
        <f t="shared" ref="G246:G262" si="70">ROUND(E246*F246,2)</f>
        <v>0</v>
      </c>
      <c r="H246" s="193"/>
      <c r="I246" s="194">
        <f t="shared" ref="I246:I262" si="71">ROUND(E246*H246,2)</f>
        <v>0</v>
      </c>
      <c r="J246" s="193"/>
      <c r="K246" s="194">
        <f t="shared" ref="K246:K262" si="72">ROUND(E246*J246,2)</f>
        <v>0</v>
      </c>
      <c r="L246" s="194">
        <v>21</v>
      </c>
      <c r="M246" s="194">
        <f t="shared" ref="M246:M262" si="73">G246*(1+L246/100)</f>
        <v>0</v>
      </c>
      <c r="N246" s="192">
        <v>0</v>
      </c>
      <c r="O246" s="192">
        <f t="shared" ref="O246:O262" si="74">ROUND(E246*N246,2)</f>
        <v>0</v>
      </c>
      <c r="P246" s="192">
        <v>0</v>
      </c>
      <c r="Q246" s="192">
        <f t="shared" ref="Q246:Q262" si="75">ROUND(E246*P246,2)</f>
        <v>0</v>
      </c>
      <c r="R246" s="194"/>
      <c r="S246" s="194" t="s">
        <v>430</v>
      </c>
      <c r="T246" s="195" t="s">
        <v>372</v>
      </c>
      <c r="U246" s="163">
        <v>0</v>
      </c>
      <c r="V246" s="163">
        <f t="shared" ref="V246:V262" si="76">ROUND(E246*U246,2)</f>
        <v>0</v>
      </c>
      <c r="W246" s="163"/>
      <c r="X246" s="163" t="s">
        <v>431</v>
      </c>
      <c r="Y246" s="152"/>
      <c r="Z246" s="152"/>
      <c r="AA246" s="152"/>
      <c r="AB246" s="152"/>
      <c r="AC246" s="152"/>
      <c r="AD246" s="152"/>
      <c r="AE246" s="152"/>
      <c r="AF246" s="152"/>
      <c r="AG246" s="152" t="s">
        <v>728</v>
      </c>
      <c r="AH246" s="152"/>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ht="22.5" outlineLevel="1">
      <c r="A247" s="189">
        <v>181</v>
      </c>
      <c r="B247" s="190" t="s">
        <v>840</v>
      </c>
      <c r="C247" s="197" t="s">
        <v>841</v>
      </c>
      <c r="D247" s="191" t="s">
        <v>524</v>
      </c>
      <c r="E247" s="192">
        <v>25</v>
      </c>
      <c r="F247" s="193"/>
      <c r="G247" s="194">
        <f t="shared" si="70"/>
        <v>0</v>
      </c>
      <c r="H247" s="193"/>
      <c r="I247" s="194">
        <f t="shared" si="71"/>
        <v>0</v>
      </c>
      <c r="J247" s="193"/>
      <c r="K247" s="194">
        <f t="shared" si="72"/>
        <v>0</v>
      </c>
      <c r="L247" s="194">
        <v>21</v>
      </c>
      <c r="M247" s="194">
        <f t="shared" si="73"/>
        <v>0</v>
      </c>
      <c r="N247" s="192">
        <v>0</v>
      </c>
      <c r="O247" s="192">
        <f t="shared" si="74"/>
        <v>0</v>
      </c>
      <c r="P247" s="192">
        <v>0</v>
      </c>
      <c r="Q247" s="192">
        <f t="shared" si="75"/>
        <v>0</v>
      </c>
      <c r="R247" s="194"/>
      <c r="S247" s="194" t="s">
        <v>430</v>
      </c>
      <c r="T247" s="195" t="s">
        <v>372</v>
      </c>
      <c r="U247" s="163">
        <v>0</v>
      </c>
      <c r="V247" s="163">
        <f t="shared" si="76"/>
        <v>0</v>
      </c>
      <c r="W247" s="163"/>
      <c r="X247" s="163" t="s">
        <v>431</v>
      </c>
      <c r="Y247" s="152"/>
      <c r="Z247" s="152"/>
      <c r="AA247" s="152"/>
      <c r="AB247" s="152"/>
      <c r="AC247" s="152"/>
      <c r="AD247" s="152"/>
      <c r="AE247" s="152"/>
      <c r="AF247" s="152"/>
      <c r="AG247" s="152" t="s">
        <v>728</v>
      </c>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ht="22.5" outlineLevel="1">
      <c r="A248" s="189">
        <v>182</v>
      </c>
      <c r="B248" s="190" t="s">
        <v>842</v>
      </c>
      <c r="C248" s="197" t="s">
        <v>843</v>
      </c>
      <c r="D248" s="191" t="s">
        <v>524</v>
      </c>
      <c r="E248" s="192">
        <v>20</v>
      </c>
      <c r="F248" s="193"/>
      <c r="G248" s="194">
        <f t="shared" si="70"/>
        <v>0</v>
      </c>
      <c r="H248" s="193"/>
      <c r="I248" s="194">
        <f t="shared" si="71"/>
        <v>0</v>
      </c>
      <c r="J248" s="193"/>
      <c r="K248" s="194">
        <f t="shared" si="72"/>
        <v>0</v>
      </c>
      <c r="L248" s="194">
        <v>21</v>
      </c>
      <c r="M248" s="194">
        <f t="shared" si="73"/>
        <v>0</v>
      </c>
      <c r="N248" s="192">
        <v>0</v>
      </c>
      <c r="O248" s="192">
        <f t="shared" si="74"/>
        <v>0</v>
      </c>
      <c r="P248" s="192">
        <v>0</v>
      </c>
      <c r="Q248" s="192">
        <f t="shared" si="75"/>
        <v>0</v>
      </c>
      <c r="R248" s="194"/>
      <c r="S248" s="194" t="s">
        <v>430</v>
      </c>
      <c r="T248" s="195" t="s">
        <v>372</v>
      </c>
      <c r="U248" s="163">
        <v>0</v>
      </c>
      <c r="V248" s="163">
        <f t="shared" si="76"/>
        <v>0</v>
      </c>
      <c r="W248" s="163"/>
      <c r="X248" s="163" t="s">
        <v>431</v>
      </c>
      <c r="Y248" s="152"/>
      <c r="Z248" s="152"/>
      <c r="AA248" s="152"/>
      <c r="AB248" s="152"/>
      <c r="AC248" s="152"/>
      <c r="AD248" s="152"/>
      <c r="AE248" s="152"/>
      <c r="AF248" s="152"/>
      <c r="AG248" s="152" t="s">
        <v>728</v>
      </c>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ht="22.5" outlineLevel="1">
      <c r="A249" s="189">
        <v>183</v>
      </c>
      <c r="B249" s="190" t="s">
        <v>844</v>
      </c>
      <c r="C249" s="197" t="s">
        <v>845</v>
      </c>
      <c r="D249" s="191" t="s">
        <v>524</v>
      </c>
      <c r="E249" s="192">
        <v>50</v>
      </c>
      <c r="F249" s="193"/>
      <c r="G249" s="194">
        <f t="shared" si="70"/>
        <v>0</v>
      </c>
      <c r="H249" s="193"/>
      <c r="I249" s="194">
        <f t="shared" si="71"/>
        <v>0</v>
      </c>
      <c r="J249" s="193"/>
      <c r="K249" s="194">
        <f t="shared" si="72"/>
        <v>0</v>
      </c>
      <c r="L249" s="194">
        <v>21</v>
      </c>
      <c r="M249" s="194">
        <f t="shared" si="73"/>
        <v>0</v>
      </c>
      <c r="N249" s="192">
        <v>0</v>
      </c>
      <c r="O249" s="192">
        <f t="shared" si="74"/>
        <v>0</v>
      </c>
      <c r="P249" s="192">
        <v>0</v>
      </c>
      <c r="Q249" s="192">
        <f t="shared" si="75"/>
        <v>0</v>
      </c>
      <c r="R249" s="194"/>
      <c r="S249" s="194" t="s">
        <v>430</v>
      </c>
      <c r="T249" s="195" t="s">
        <v>372</v>
      </c>
      <c r="U249" s="163">
        <v>0</v>
      </c>
      <c r="V249" s="163">
        <f t="shared" si="76"/>
        <v>0</v>
      </c>
      <c r="W249" s="163"/>
      <c r="X249" s="163" t="s">
        <v>431</v>
      </c>
      <c r="Y249" s="152"/>
      <c r="Z249" s="152"/>
      <c r="AA249" s="152"/>
      <c r="AB249" s="152"/>
      <c r="AC249" s="152"/>
      <c r="AD249" s="152"/>
      <c r="AE249" s="152"/>
      <c r="AF249" s="152"/>
      <c r="AG249" s="152" t="s">
        <v>728</v>
      </c>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outlineLevel="1">
      <c r="A250" s="189">
        <v>184</v>
      </c>
      <c r="B250" s="190" t="s">
        <v>846</v>
      </c>
      <c r="C250" s="197" t="s">
        <v>847</v>
      </c>
      <c r="D250" s="191" t="s">
        <v>815</v>
      </c>
      <c r="E250" s="192">
        <v>3</v>
      </c>
      <c r="F250" s="193"/>
      <c r="G250" s="194">
        <f t="shared" si="70"/>
        <v>0</v>
      </c>
      <c r="H250" s="193"/>
      <c r="I250" s="194">
        <f t="shared" si="71"/>
        <v>0</v>
      </c>
      <c r="J250" s="193"/>
      <c r="K250" s="194">
        <f t="shared" si="72"/>
        <v>0</v>
      </c>
      <c r="L250" s="194">
        <v>21</v>
      </c>
      <c r="M250" s="194">
        <f t="shared" si="73"/>
        <v>0</v>
      </c>
      <c r="N250" s="192">
        <v>0</v>
      </c>
      <c r="O250" s="192">
        <f t="shared" si="74"/>
        <v>0</v>
      </c>
      <c r="P250" s="192">
        <v>0</v>
      </c>
      <c r="Q250" s="192">
        <f t="shared" si="75"/>
        <v>0</v>
      </c>
      <c r="R250" s="194"/>
      <c r="S250" s="194" t="s">
        <v>430</v>
      </c>
      <c r="T250" s="195" t="s">
        <v>372</v>
      </c>
      <c r="U250" s="163">
        <v>0</v>
      </c>
      <c r="V250" s="163">
        <f t="shared" si="76"/>
        <v>0</v>
      </c>
      <c r="W250" s="163"/>
      <c r="X250" s="163" t="s">
        <v>431</v>
      </c>
      <c r="Y250" s="152"/>
      <c r="Z250" s="152"/>
      <c r="AA250" s="152"/>
      <c r="AB250" s="152"/>
      <c r="AC250" s="152"/>
      <c r="AD250" s="152"/>
      <c r="AE250" s="152"/>
      <c r="AF250" s="152"/>
      <c r="AG250" s="152" t="s">
        <v>728</v>
      </c>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1">
      <c r="A251" s="189">
        <v>185</v>
      </c>
      <c r="B251" s="190" t="s">
        <v>848</v>
      </c>
      <c r="C251" s="197" t="s">
        <v>849</v>
      </c>
      <c r="D251" s="191" t="s">
        <v>815</v>
      </c>
      <c r="E251" s="192">
        <v>3</v>
      </c>
      <c r="F251" s="193"/>
      <c r="G251" s="194">
        <f t="shared" si="70"/>
        <v>0</v>
      </c>
      <c r="H251" s="193"/>
      <c r="I251" s="194">
        <f t="shared" si="71"/>
        <v>0</v>
      </c>
      <c r="J251" s="193"/>
      <c r="K251" s="194">
        <f t="shared" si="72"/>
        <v>0</v>
      </c>
      <c r="L251" s="194">
        <v>21</v>
      </c>
      <c r="M251" s="194">
        <f t="shared" si="73"/>
        <v>0</v>
      </c>
      <c r="N251" s="192">
        <v>0</v>
      </c>
      <c r="O251" s="192">
        <f t="shared" si="74"/>
        <v>0</v>
      </c>
      <c r="P251" s="192">
        <v>0</v>
      </c>
      <c r="Q251" s="192">
        <f t="shared" si="75"/>
        <v>0</v>
      </c>
      <c r="R251" s="194"/>
      <c r="S251" s="194" t="s">
        <v>430</v>
      </c>
      <c r="T251" s="195" t="s">
        <v>372</v>
      </c>
      <c r="U251" s="163">
        <v>0</v>
      </c>
      <c r="V251" s="163">
        <f t="shared" si="76"/>
        <v>0</v>
      </c>
      <c r="W251" s="163"/>
      <c r="X251" s="163" t="s">
        <v>431</v>
      </c>
      <c r="Y251" s="152"/>
      <c r="Z251" s="152"/>
      <c r="AA251" s="152"/>
      <c r="AB251" s="152"/>
      <c r="AC251" s="152"/>
      <c r="AD251" s="152"/>
      <c r="AE251" s="152"/>
      <c r="AF251" s="152"/>
      <c r="AG251" s="152" t="s">
        <v>728</v>
      </c>
      <c r="AH251" s="152"/>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ht="22.5" outlineLevel="1">
      <c r="A252" s="189">
        <v>186</v>
      </c>
      <c r="B252" s="190" t="s">
        <v>850</v>
      </c>
      <c r="C252" s="197" t="s">
        <v>851</v>
      </c>
      <c r="D252" s="191" t="s">
        <v>633</v>
      </c>
      <c r="E252" s="192">
        <v>1</v>
      </c>
      <c r="F252" s="193"/>
      <c r="G252" s="194">
        <f t="shared" si="70"/>
        <v>0</v>
      </c>
      <c r="H252" s="193"/>
      <c r="I252" s="194">
        <f t="shared" si="71"/>
        <v>0</v>
      </c>
      <c r="J252" s="193"/>
      <c r="K252" s="194">
        <f t="shared" si="72"/>
        <v>0</v>
      </c>
      <c r="L252" s="194">
        <v>21</v>
      </c>
      <c r="M252" s="194">
        <f t="shared" si="73"/>
        <v>0</v>
      </c>
      <c r="N252" s="192">
        <v>0</v>
      </c>
      <c r="O252" s="192">
        <f t="shared" si="74"/>
        <v>0</v>
      </c>
      <c r="P252" s="192">
        <v>0</v>
      </c>
      <c r="Q252" s="192">
        <f t="shared" si="75"/>
        <v>0</v>
      </c>
      <c r="R252" s="194"/>
      <c r="S252" s="194" t="s">
        <v>430</v>
      </c>
      <c r="T252" s="195" t="s">
        <v>372</v>
      </c>
      <c r="U252" s="163">
        <v>0</v>
      </c>
      <c r="V252" s="163">
        <f t="shared" si="76"/>
        <v>0</v>
      </c>
      <c r="W252" s="163"/>
      <c r="X252" s="163" t="s">
        <v>431</v>
      </c>
      <c r="Y252" s="152"/>
      <c r="Z252" s="152"/>
      <c r="AA252" s="152"/>
      <c r="AB252" s="152"/>
      <c r="AC252" s="152"/>
      <c r="AD252" s="152"/>
      <c r="AE252" s="152"/>
      <c r="AF252" s="152"/>
      <c r="AG252" s="152" t="s">
        <v>728</v>
      </c>
      <c r="AH252" s="152"/>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outlineLevel="1">
      <c r="A253" s="189">
        <v>187</v>
      </c>
      <c r="B253" s="190" t="s">
        <v>852</v>
      </c>
      <c r="C253" s="197" t="s">
        <v>853</v>
      </c>
      <c r="D253" s="191" t="s">
        <v>815</v>
      </c>
      <c r="E253" s="192">
        <v>3</v>
      </c>
      <c r="F253" s="193"/>
      <c r="G253" s="194">
        <f t="shared" si="70"/>
        <v>0</v>
      </c>
      <c r="H253" s="193"/>
      <c r="I253" s="194">
        <f t="shared" si="71"/>
        <v>0</v>
      </c>
      <c r="J253" s="193"/>
      <c r="K253" s="194">
        <f t="shared" si="72"/>
        <v>0</v>
      </c>
      <c r="L253" s="194">
        <v>21</v>
      </c>
      <c r="M253" s="194">
        <f t="shared" si="73"/>
        <v>0</v>
      </c>
      <c r="N253" s="192">
        <v>0</v>
      </c>
      <c r="O253" s="192">
        <f t="shared" si="74"/>
        <v>0</v>
      </c>
      <c r="P253" s="192">
        <v>0</v>
      </c>
      <c r="Q253" s="192">
        <f t="shared" si="75"/>
        <v>0</v>
      </c>
      <c r="R253" s="194"/>
      <c r="S253" s="194" t="s">
        <v>430</v>
      </c>
      <c r="T253" s="195" t="s">
        <v>372</v>
      </c>
      <c r="U253" s="163">
        <v>0</v>
      </c>
      <c r="V253" s="163">
        <f t="shared" si="76"/>
        <v>0</v>
      </c>
      <c r="W253" s="163"/>
      <c r="X253" s="163" t="s">
        <v>431</v>
      </c>
      <c r="Y253" s="152"/>
      <c r="Z253" s="152"/>
      <c r="AA253" s="152"/>
      <c r="AB253" s="152"/>
      <c r="AC253" s="152"/>
      <c r="AD253" s="152"/>
      <c r="AE253" s="152"/>
      <c r="AF253" s="152"/>
      <c r="AG253" s="152" t="s">
        <v>728</v>
      </c>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1">
      <c r="A254" s="189">
        <v>188</v>
      </c>
      <c r="B254" s="190" t="s">
        <v>854</v>
      </c>
      <c r="C254" s="197" t="s">
        <v>855</v>
      </c>
      <c r="D254" s="191" t="s">
        <v>815</v>
      </c>
      <c r="E254" s="192">
        <v>10</v>
      </c>
      <c r="F254" s="193"/>
      <c r="G254" s="194">
        <f t="shared" si="70"/>
        <v>0</v>
      </c>
      <c r="H254" s="193"/>
      <c r="I254" s="194">
        <f t="shared" si="71"/>
        <v>0</v>
      </c>
      <c r="J254" s="193"/>
      <c r="K254" s="194">
        <f t="shared" si="72"/>
        <v>0</v>
      </c>
      <c r="L254" s="194">
        <v>21</v>
      </c>
      <c r="M254" s="194">
        <f t="shared" si="73"/>
        <v>0</v>
      </c>
      <c r="N254" s="192">
        <v>0</v>
      </c>
      <c r="O254" s="192">
        <f t="shared" si="74"/>
        <v>0</v>
      </c>
      <c r="P254" s="192">
        <v>0</v>
      </c>
      <c r="Q254" s="192">
        <f t="shared" si="75"/>
        <v>0</v>
      </c>
      <c r="R254" s="194"/>
      <c r="S254" s="194" t="s">
        <v>430</v>
      </c>
      <c r="T254" s="195" t="s">
        <v>372</v>
      </c>
      <c r="U254" s="163">
        <v>0</v>
      </c>
      <c r="V254" s="163">
        <f t="shared" si="76"/>
        <v>0</v>
      </c>
      <c r="W254" s="163"/>
      <c r="X254" s="163" t="s">
        <v>431</v>
      </c>
      <c r="Y254" s="152"/>
      <c r="Z254" s="152"/>
      <c r="AA254" s="152"/>
      <c r="AB254" s="152"/>
      <c r="AC254" s="152"/>
      <c r="AD254" s="152"/>
      <c r="AE254" s="152"/>
      <c r="AF254" s="152"/>
      <c r="AG254" s="152" t="s">
        <v>728</v>
      </c>
      <c r="AH254" s="152"/>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outlineLevel="1">
      <c r="A255" s="189">
        <v>189</v>
      </c>
      <c r="B255" s="190" t="s">
        <v>856</v>
      </c>
      <c r="C255" s="197" t="s">
        <v>857</v>
      </c>
      <c r="D255" s="191" t="s">
        <v>815</v>
      </c>
      <c r="E255" s="192">
        <v>1</v>
      </c>
      <c r="F255" s="193"/>
      <c r="G255" s="194">
        <f t="shared" si="70"/>
        <v>0</v>
      </c>
      <c r="H255" s="193"/>
      <c r="I255" s="194">
        <f t="shared" si="71"/>
        <v>0</v>
      </c>
      <c r="J255" s="193"/>
      <c r="K255" s="194">
        <f t="shared" si="72"/>
        <v>0</v>
      </c>
      <c r="L255" s="194">
        <v>21</v>
      </c>
      <c r="M255" s="194">
        <f t="shared" si="73"/>
        <v>0</v>
      </c>
      <c r="N255" s="192">
        <v>0</v>
      </c>
      <c r="O255" s="192">
        <f t="shared" si="74"/>
        <v>0</v>
      </c>
      <c r="P255" s="192">
        <v>0</v>
      </c>
      <c r="Q255" s="192">
        <f t="shared" si="75"/>
        <v>0</v>
      </c>
      <c r="R255" s="194"/>
      <c r="S255" s="194" t="s">
        <v>430</v>
      </c>
      <c r="T255" s="195" t="s">
        <v>372</v>
      </c>
      <c r="U255" s="163">
        <v>0</v>
      </c>
      <c r="V255" s="163">
        <f t="shared" si="76"/>
        <v>0</v>
      </c>
      <c r="W255" s="163"/>
      <c r="X255" s="163" t="s">
        <v>431</v>
      </c>
      <c r="Y255" s="152"/>
      <c r="Z255" s="152"/>
      <c r="AA255" s="152"/>
      <c r="AB255" s="152"/>
      <c r="AC255" s="152"/>
      <c r="AD255" s="152"/>
      <c r="AE255" s="152"/>
      <c r="AF255" s="152"/>
      <c r="AG255" s="152" t="s">
        <v>728</v>
      </c>
      <c r="AH255" s="152"/>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1">
      <c r="A256" s="189">
        <v>190</v>
      </c>
      <c r="B256" s="190" t="s">
        <v>858</v>
      </c>
      <c r="C256" s="197" t="s">
        <v>859</v>
      </c>
      <c r="D256" s="191" t="s">
        <v>815</v>
      </c>
      <c r="E256" s="192">
        <v>8</v>
      </c>
      <c r="F256" s="193"/>
      <c r="G256" s="194">
        <f t="shared" si="70"/>
        <v>0</v>
      </c>
      <c r="H256" s="193"/>
      <c r="I256" s="194">
        <f t="shared" si="71"/>
        <v>0</v>
      </c>
      <c r="J256" s="193"/>
      <c r="K256" s="194">
        <f t="shared" si="72"/>
        <v>0</v>
      </c>
      <c r="L256" s="194">
        <v>21</v>
      </c>
      <c r="M256" s="194">
        <f t="shared" si="73"/>
        <v>0</v>
      </c>
      <c r="N256" s="192">
        <v>0</v>
      </c>
      <c r="O256" s="192">
        <f t="shared" si="74"/>
        <v>0</v>
      </c>
      <c r="P256" s="192">
        <v>0</v>
      </c>
      <c r="Q256" s="192">
        <f t="shared" si="75"/>
        <v>0</v>
      </c>
      <c r="R256" s="194"/>
      <c r="S256" s="194" t="s">
        <v>430</v>
      </c>
      <c r="T256" s="195" t="s">
        <v>372</v>
      </c>
      <c r="U256" s="163">
        <v>0</v>
      </c>
      <c r="V256" s="163">
        <f t="shared" si="76"/>
        <v>0</v>
      </c>
      <c r="W256" s="163"/>
      <c r="X256" s="163" t="s">
        <v>431</v>
      </c>
      <c r="Y256" s="152"/>
      <c r="Z256" s="152"/>
      <c r="AA256" s="152"/>
      <c r="AB256" s="152"/>
      <c r="AC256" s="152"/>
      <c r="AD256" s="152"/>
      <c r="AE256" s="152"/>
      <c r="AF256" s="152"/>
      <c r="AG256" s="152" t="s">
        <v>728</v>
      </c>
      <c r="AH256" s="152"/>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outlineLevel="1">
      <c r="A257" s="189">
        <v>191</v>
      </c>
      <c r="B257" s="190" t="s">
        <v>860</v>
      </c>
      <c r="C257" s="197" t="s">
        <v>861</v>
      </c>
      <c r="D257" s="191" t="s">
        <v>524</v>
      </c>
      <c r="E257" s="192">
        <v>30</v>
      </c>
      <c r="F257" s="193"/>
      <c r="G257" s="194">
        <f t="shared" si="70"/>
        <v>0</v>
      </c>
      <c r="H257" s="193"/>
      <c r="I257" s="194">
        <f t="shared" si="71"/>
        <v>0</v>
      </c>
      <c r="J257" s="193"/>
      <c r="K257" s="194">
        <f t="shared" si="72"/>
        <v>0</v>
      </c>
      <c r="L257" s="194">
        <v>21</v>
      </c>
      <c r="M257" s="194">
        <f t="shared" si="73"/>
        <v>0</v>
      </c>
      <c r="N257" s="192">
        <v>2.3000000000000001E-4</v>
      </c>
      <c r="O257" s="192">
        <f t="shared" si="74"/>
        <v>0.01</v>
      </c>
      <c r="P257" s="192">
        <v>0</v>
      </c>
      <c r="Q257" s="192">
        <f t="shared" si="75"/>
        <v>0</v>
      </c>
      <c r="R257" s="194" t="s">
        <v>781</v>
      </c>
      <c r="S257" s="194" t="s">
        <v>371</v>
      </c>
      <c r="T257" s="195" t="s">
        <v>371</v>
      </c>
      <c r="U257" s="163">
        <v>9.2999999999999999E-2</v>
      </c>
      <c r="V257" s="163">
        <f t="shared" si="76"/>
        <v>2.79</v>
      </c>
      <c r="W257" s="163"/>
      <c r="X257" s="163" t="s">
        <v>431</v>
      </c>
      <c r="Y257" s="152"/>
      <c r="Z257" s="152"/>
      <c r="AA257" s="152"/>
      <c r="AB257" s="152"/>
      <c r="AC257" s="152"/>
      <c r="AD257" s="152"/>
      <c r="AE257" s="152"/>
      <c r="AF257" s="152"/>
      <c r="AG257" s="152" t="s">
        <v>728</v>
      </c>
      <c r="AH257" s="152"/>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outlineLevel="1">
      <c r="A258" s="189">
        <v>192</v>
      </c>
      <c r="B258" s="190" t="s">
        <v>862</v>
      </c>
      <c r="C258" s="197" t="s">
        <v>863</v>
      </c>
      <c r="D258" s="191" t="s">
        <v>524</v>
      </c>
      <c r="E258" s="192">
        <v>25</v>
      </c>
      <c r="F258" s="193"/>
      <c r="G258" s="194">
        <f t="shared" si="70"/>
        <v>0</v>
      </c>
      <c r="H258" s="193"/>
      <c r="I258" s="194">
        <f t="shared" si="71"/>
        <v>0</v>
      </c>
      <c r="J258" s="193"/>
      <c r="K258" s="194">
        <f t="shared" si="72"/>
        <v>0</v>
      </c>
      <c r="L258" s="194">
        <v>21</v>
      </c>
      <c r="M258" s="194">
        <f t="shared" si="73"/>
        <v>0</v>
      </c>
      <c r="N258" s="192">
        <v>3.2000000000000003E-4</v>
      </c>
      <c r="O258" s="192">
        <f t="shared" si="74"/>
        <v>0.01</v>
      </c>
      <c r="P258" s="192">
        <v>0</v>
      </c>
      <c r="Q258" s="192">
        <f t="shared" si="75"/>
        <v>0</v>
      </c>
      <c r="R258" s="194" t="s">
        <v>781</v>
      </c>
      <c r="S258" s="194" t="s">
        <v>371</v>
      </c>
      <c r="T258" s="195" t="s">
        <v>371</v>
      </c>
      <c r="U258" s="163">
        <v>0.13400000000000001</v>
      </c>
      <c r="V258" s="163">
        <f t="shared" si="76"/>
        <v>3.35</v>
      </c>
      <c r="W258" s="163"/>
      <c r="X258" s="163" t="s">
        <v>431</v>
      </c>
      <c r="Y258" s="152"/>
      <c r="Z258" s="152"/>
      <c r="AA258" s="152"/>
      <c r="AB258" s="152"/>
      <c r="AC258" s="152"/>
      <c r="AD258" s="152"/>
      <c r="AE258" s="152"/>
      <c r="AF258" s="152"/>
      <c r="AG258" s="152" t="s">
        <v>728</v>
      </c>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1">
      <c r="A259" s="189">
        <v>193</v>
      </c>
      <c r="B259" s="190" t="s">
        <v>864</v>
      </c>
      <c r="C259" s="197" t="s">
        <v>865</v>
      </c>
      <c r="D259" s="191" t="s">
        <v>524</v>
      </c>
      <c r="E259" s="192">
        <v>20</v>
      </c>
      <c r="F259" s="193"/>
      <c r="G259" s="194">
        <f t="shared" si="70"/>
        <v>0</v>
      </c>
      <c r="H259" s="193"/>
      <c r="I259" s="194">
        <f t="shared" si="71"/>
        <v>0</v>
      </c>
      <c r="J259" s="193"/>
      <c r="K259" s="194">
        <f t="shared" si="72"/>
        <v>0</v>
      </c>
      <c r="L259" s="194">
        <v>21</v>
      </c>
      <c r="M259" s="194">
        <f t="shared" si="73"/>
        <v>0</v>
      </c>
      <c r="N259" s="192">
        <v>4.6999999999999999E-4</v>
      </c>
      <c r="O259" s="192">
        <f t="shared" si="74"/>
        <v>0.01</v>
      </c>
      <c r="P259" s="192">
        <v>0</v>
      </c>
      <c r="Q259" s="192">
        <f t="shared" si="75"/>
        <v>0</v>
      </c>
      <c r="R259" s="194" t="s">
        <v>781</v>
      </c>
      <c r="S259" s="194" t="s">
        <v>371</v>
      </c>
      <c r="T259" s="195" t="s">
        <v>371</v>
      </c>
      <c r="U259" s="163">
        <v>0.155</v>
      </c>
      <c r="V259" s="163">
        <f t="shared" si="76"/>
        <v>3.1</v>
      </c>
      <c r="W259" s="163"/>
      <c r="X259" s="163" t="s">
        <v>431</v>
      </c>
      <c r="Y259" s="152"/>
      <c r="Z259" s="152"/>
      <c r="AA259" s="152"/>
      <c r="AB259" s="152"/>
      <c r="AC259" s="152"/>
      <c r="AD259" s="152"/>
      <c r="AE259" s="152"/>
      <c r="AF259" s="152"/>
      <c r="AG259" s="152" t="s">
        <v>728</v>
      </c>
      <c r="AH259" s="152"/>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outlineLevel="1">
      <c r="A260" s="189">
        <v>194</v>
      </c>
      <c r="B260" s="190" t="s">
        <v>866</v>
      </c>
      <c r="C260" s="197" t="s">
        <v>867</v>
      </c>
      <c r="D260" s="191" t="s">
        <v>524</v>
      </c>
      <c r="E260" s="192">
        <v>75</v>
      </c>
      <c r="F260" s="193"/>
      <c r="G260" s="194">
        <f t="shared" si="70"/>
        <v>0</v>
      </c>
      <c r="H260" s="193"/>
      <c r="I260" s="194">
        <f t="shared" si="71"/>
        <v>0</v>
      </c>
      <c r="J260" s="193"/>
      <c r="K260" s="194">
        <f t="shared" si="72"/>
        <v>0</v>
      </c>
      <c r="L260" s="194">
        <v>21</v>
      </c>
      <c r="M260" s="194">
        <f t="shared" si="73"/>
        <v>0</v>
      </c>
      <c r="N260" s="192">
        <v>5.9999999999999995E-4</v>
      </c>
      <c r="O260" s="192">
        <f t="shared" si="74"/>
        <v>0.05</v>
      </c>
      <c r="P260" s="192">
        <v>0</v>
      </c>
      <c r="Q260" s="192">
        <f t="shared" si="75"/>
        <v>0</v>
      </c>
      <c r="R260" s="194" t="s">
        <v>781</v>
      </c>
      <c r="S260" s="194" t="s">
        <v>371</v>
      </c>
      <c r="T260" s="195" t="s">
        <v>371</v>
      </c>
      <c r="U260" s="163">
        <v>0.16500000000000001</v>
      </c>
      <c r="V260" s="163">
        <f t="shared" si="76"/>
        <v>12.38</v>
      </c>
      <c r="W260" s="163"/>
      <c r="X260" s="163" t="s">
        <v>431</v>
      </c>
      <c r="Y260" s="152"/>
      <c r="Z260" s="152"/>
      <c r="AA260" s="152"/>
      <c r="AB260" s="152"/>
      <c r="AC260" s="152"/>
      <c r="AD260" s="152"/>
      <c r="AE260" s="152"/>
      <c r="AF260" s="152"/>
      <c r="AG260" s="152" t="s">
        <v>728</v>
      </c>
      <c r="AH260" s="152"/>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ht="22.5" outlineLevel="1">
      <c r="A261" s="189">
        <v>195</v>
      </c>
      <c r="B261" s="190" t="s">
        <v>868</v>
      </c>
      <c r="C261" s="197" t="s">
        <v>869</v>
      </c>
      <c r="D261" s="191" t="s">
        <v>439</v>
      </c>
      <c r="E261" s="192">
        <v>30</v>
      </c>
      <c r="F261" s="193"/>
      <c r="G261" s="194">
        <f t="shared" si="70"/>
        <v>0</v>
      </c>
      <c r="H261" s="193"/>
      <c r="I261" s="194">
        <f t="shared" si="71"/>
        <v>0</v>
      </c>
      <c r="J261" s="193"/>
      <c r="K261" s="194">
        <f t="shared" si="72"/>
        <v>0</v>
      </c>
      <c r="L261" s="194">
        <v>21</v>
      </c>
      <c r="M261" s="194">
        <f t="shared" si="73"/>
        <v>0</v>
      </c>
      <c r="N261" s="192">
        <v>0</v>
      </c>
      <c r="O261" s="192">
        <f t="shared" si="74"/>
        <v>0</v>
      </c>
      <c r="P261" s="192">
        <v>0</v>
      </c>
      <c r="Q261" s="192">
        <f t="shared" si="75"/>
        <v>0</v>
      </c>
      <c r="R261" s="194"/>
      <c r="S261" s="194" t="s">
        <v>430</v>
      </c>
      <c r="T261" s="195" t="s">
        <v>372</v>
      </c>
      <c r="U261" s="163">
        <v>0</v>
      </c>
      <c r="V261" s="163">
        <f t="shared" si="76"/>
        <v>0</v>
      </c>
      <c r="W261" s="163"/>
      <c r="X261" s="163" t="s">
        <v>431</v>
      </c>
      <c r="Y261" s="152"/>
      <c r="Z261" s="152"/>
      <c r="AA261" s="152"/>
      <c r="AB261" s="152"/>
      <c r="AC261" s="152"/>
      <c r="AD261" s="152"/>
      <c r="AE261" s="152"/>
      <c r="AF261" s="152"/>
      <c r="AG261" s="152" t="s">
        <v>728</v>
      </c>
      <c r="AH261" s="152"/>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1">
      <c r="A262" s="175">
        <v>196</v>
      </c>
      <c r="B262" s="176" t="s">
        <v>870</v>
      </c>
      <c r="C262" s="185" t="s">
        <v>871</v>
      </c>
      <c r="D262" s="177" t="s">
        <v>508</v>
      </c>
      <c r="E262" s="178">
        <v>17</v>
      </c>
      <c r="F262" s="179"/>
      <c r="G262" s="180">
        <f t="shared" si="70"/>
        <v>0</v>
      </c>
      <c r="H262" s="179"/>
      <c r="I262" s="180">
        <f t="shared" si="71"/>
        <v>0</v>
      </c>
      <c r="J262" s="179"/>
      <c r="K262" s="180">
        <f t="shared" si="72"/>
        <v>0</v>
      </c>
      <c r="L262" s="180">
        <v>21</v>
      </c>
      <c r="M262" s="180">
        <f t="shared" si="73"/>
        <v>0</v>
      </c>
      <c r="N262" s="178">
        <v>0</v>
      </c>
      <c r="O262" s="178">
        <f t="shared" si="74"/>
        <v>0</v>
      </c>
      <c r="P262" s="178">
        <v>0</v>
      </c>
      <c r="Q262" s="178">
        <f t="shared" si="75"/>
        <v>0</v>
      </c>
      <c r="R262" s="180" t="s">
        <v>781</v>
      </c>
      <c r="S262" s="180" t="s">
        <v>371</v>
      </c>
      <c r="T262" s="181" t="s">
        <v>371</v>
      </c>
      <c r="U262" s="163">
        <v>0.157</v>
      </c>
      <c r="V262" s="163">
        <f t="shared" si="76"/>
        <v>2.67</v>
      </c>
      <c r="W262" s="163"/>
      <c r="X262" s="163" t="s">
        <v>431</v>
      </c>
      <c r="Y262" s="152"/>
      <c r="Z262" s="152"/>
      <c r="AA262" s="152"/>
      <c r="AB262" s="152"/>
      <c r="AC262" s="152"/>
      <c r="AD262" s="152"/>
      <c r="AE262" s="152"/>
      <c r="AF262" s="152"/>
      <c r="AG262" s="152" t="s">
        <v>728</v>
      </c>
      <c r="AH262" s="152"/>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outlineLevel="1">
      <c r="A263" s="159"/>
      <c r="B263" s="160"/>
      <c r="C263" s="273" t="s">
        <v>872</v>
      </c>
      <c r="D263" s="274"/>
      <c r="E263" s="274"/>
      <c r="F263" s="274"/>
      <c r="G263" s="274"/>
      <c r="H263" s="163"/>
      <c r="I263" s="163"/>
      <c r="J263" s="163"/>
      <c r="K263" s="163"/>
      <c r="L263" s="163"/>
      <c r="M263" s="163"/>
      <c r="N263" s="162"/>
      <c r="O263" s="162"/>
      <c r="P263" s="162"/>
      <c r="Q263" s="162"/>
      <c r="R263" s="163"/>
      <c r="S263" s="163"/>
      <c r="T263" s="163"/>
      <c r="U263" s="163"/>
      <c r="V263" s="163"/>
      <c r="W263" s="163"/>
      <c r="X263" s="163"/>
      <c r="Y263" s="152"/>
      <c r="Z263" s="152"/>
      <c r="AA263" s="152"/>
      <c r="AB263" s="152"/>
      <c r="AC263" s="152"/>
      <c r="AD263" s="152"/>
      <c r="AE263" s="152"/>
      <c r="AF263" s="152"/>
      <c r="AG263" s="152" t="s">
        <v>444</v>
      </c>
      <c r="AH263" s="152"/>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outlineLevel="1">
      <c r="A264" s="175">
        <v>197</v>
      </c>
      <c r="B264" s="176" t="s">
        <v>873</v>
      </c>
      <c r="C264" s="185" t="s">
        <v>874</v>
      </c>
      <c r="D264" s="177" t="s">
        <v>508</v>
      </c>
      <c r="E264" s="178">
        <v>14</v>
      </c>
      <c r="F264" s="179"/>
      <c r="G264" s="180">
        <f>ROUND(E264*F264,2)</f>
        <v>0</v>
      </c>
      <c r="H264" s="179"/>
      <c r="I264" s="180">
        <f>ROUND(E264*H264,2)</f>
        <v>0</v>
      </c>
      <c r="J264" s="179"/>
      <c r="K264" s="180">
        <f>ROUND(E264*J264,2)</f>
        <v>0</v>
      </c>
      <c r="L264" s="180">
        <v>21</v>
      </c>
      <c r="M264" s="180">
        <f>G264*(1+L264/100)</f>
        <v>0</v>
      </c>
      <c r="N264" s="178">
        <v>0</v>
      </c>
      <c r="O264" s="178">
        <f>ROUND(E264*N264,2)</f>
        <v>0</v>
      </c>
      <c r="P264" s="178">
        <v>0</v>
      </c>
      <c r="Q264" s="178">
        <f>ROUND(E264*P264,2)</f>
        <v>0</v>
      </c>
      <c r="R264" s="180" t="s">
        <v>781</v>
      </c>
      <c r="S264" s="180" t="s">
        <v>371</v>
      </c>
      <c r="T264" s="181" t="s">
        <v>371</v>
      </c>
      <c r="U264" s="163">
        <v>0.17399999999999999</v>
      </c>
      <c r="V264" s="163">
        <f>ROUND(E264*U264,2)</f>
        <v>2.44</v>
      </c>
      <c r="W264" s="163"/>
      <c r="X264" s="163" t="s">
        <v>431</v>
      </c>
      <c r="Y264" s="152"/>
      <c r="Z264" s="152"/>
      <c r="AA264" s="152"/>
      <c r="AB264" s="152"/>
      <c r="AC264" s="152"/>
      <c r="AD264" s="152"/>
      <c r="AE264" s="152"/>
      <c r="AF264" s="152"/>
      <c r="AG264" s="152" t="s">
        <v>728</v>
      </c>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1">
      <c r="A265" s="159"/>
      <c r="B265" s="160"/>
      <c r="C265" s="273" t="s">
        <v>872</v>
      </c>
      <c r="D265" s="274"/>
      <c r="E265" s="274"/>
      <c r="F265" s="274"/>
      <c r="G265" s="274"/>
      <c r="H265" s="163"/>
      <c r="I265" s="163"/>
      <c r="J265" s="163"/>
      <c r="K265" s="163"/>
      <c r="L265" s="163"/>
      <c r="M265" s="163"/>
      <c r="N265" s="162"/>
      <c r="O265" s="162"/>
      <c r="P265" s="162"/>
      <c r="Q265" s="162"/>
      <c r="R265" s="163"/>
      <c r="S265" s="163"/>
      <c r="T265" s="163"/>
      <c r="U265" s="163"/>
      <c r="V265" s="163"/>
      <c r="W265" s="163"/>
      <c r="X265" s="163"/>
      <c r="Y265" s="152"/>
      <c r="Z265" s="152"/>
      <c r="AA265" s="152"/>
      <c r="AB265" s="152"/>
      <c r="AC265" s="152"/>
      <c r="AD265" s="152"/>
      <c r="AE265" s="152"/>
      <c r="AF265" s="152"/>
      <c r="AG265" s="152" t="s">
        <v>444</v>
      </c>
      <c r="AH265" s="152"/>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outlineLevel="1">
      <c r="A266" s="175">
        <v>198</v>
      </c>
      <c r="B266" s="176" t="s">
        <v>875</v>
      </c>
      <c r="C266" s="185" t="s">
        <v>876</v>
      </c>
      <c r="D266" s="177" t="s">
        <v>508</v>
      </c>
      <c r="E266" s="178">
        <v>8</v>
      </c>
      <c r="F266" s="179"/>
      <c r="G266" s="180">
        <f>ROUND(E266*F266,2)</f>
        <v>0</v>
      </c>
      <c r="H266" s="179"/>
      <c r="I266" s="180">
        <f>ROUND(E266*H266,2)</f>
        <v>0</v>
      </c>
      <c r="J266" s="179"/>
      <c r="K266" s="180">
        <f>ROUND(E266*J266,2)</f>
        <v>0</v>
      </c>
      <c r="L266" s="180">
        <v>21</v>
      </c>
      <c r="M266" s="180">
        <f>G266*(1+L266/100)</f>
        <v>0</v>
      </c>
      <c r="N266" s="178">
        <v>0</v>
      </c>
      <c r="O266" s="178">
        <f>ROUND(E266*N266,2)</f>
        <v>0</v>
      </c>
      <c r="P266" s="178">
        <v>0</v>
      </c>
      <c r="Q266" s="178">
        <f>ROUND(E266*P266,2)</f>
        <v>0</v>
      </c>
      <c r="R266" s="180" t="s">
        <v>781</v>
      </c>
      <c r="S266" s="180" t="s">
        <v>371</v>
      </c>
      <c r="T266" s="181" t="s">
        <v>371</v>
      </c>
      <c r="U266" s="163">
        <v>0.25900000000000001</v>
      </c>
      <c r="V266" s="163">
        <f>ROUND(E266*U266,2)</f>
        <v>2.0699999999999998</v>
      </c>
      <c r="W266" s="163"/>
      <c r="X266" s="163" t="s">
        <v>431</v>
      </c>
      <c r="Y266" s="152"/>
      <c r="Z266" s="152"/>
      <c r="AA266" s="152"/>
      <c r="AB266" s="152"/>
      <c r="AC266" s="152"/>
      <c r="AD266" s="152"/>
      <c r="AE266" s="152"/>
      <c r="AF266" s="152"/>
      <c r="AG266" s="152" t="s">
        <v>728</v>
      </c>
      <c r="AH266" s="152"/>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outlineLevel="1">
      <c r="A267" s="159"/>
      <c r="B267" s="160"/>
      <c r="C267" s="273" t="s">
        <v>872</v>
      </c>
      <c r="D267" s="274"/>
      <c r="E267" s="274"/>
      <c r="F267" s="274"/>
      <c r="G267" s="274"/>
      <c r="H267" s="163"/>
      <c r="I267" s="163"/>
      <c r="J267" s="163"/>
      <c r="K267" s="163"/>
      <c r="L267" s="163"/>
      <c r="M267" s="163"/>
      <c r="N267" s="162"/>
      <c r="O267" s="162"/>
      <c r="P267" s="162"/>
      <c r="Q267" s="162"/>
      <c r="R267" s="163"/>
      <c r="S267" s="163"/>
      <c r="T267" s="163"/>
      <c r="U267" s="163"/>
      <c r="V267" s="163"/>
      <c r="W267" s="163"/>
      <c r="X267" s="163"/>
      <c r="Y267" s="152"/>
      <c r="Z267" s="152"/>
      <c r="AA267" s="152"/>
      <c r="AB267" s="152"/>
      <c r="AC267" s="152"/>
      <c r="AD267" s="152"/>
      <c r="AE267" s="152"/>
      <c r="AF267" s="152"/>
      <c r="AG267" s="152" t="s">
        <v>444</v>
      </c>
      <c r="AH267" s="152"/>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outlineLevel="1">
      <c r="A268" s="189">
        <v>199</v>
      </c>
      <c r="B268" s="190" t="s">
        <v>877</v>
      </c>
      <c r="C268" s="197" t="s">
        <v>878</v>
      </c>
      <c r="D268" s="191" t="s">
        <v>815</v>
      </c>
      <c r="E268" s="192">
        <v>4</v>
      </c>
      <c r="F268" s="193"/>
      <c r="G268" s="194">
        <f t="shared" ref="G268:G284" si="77">ROUND(E268*F268,2)</f>
        <v>0</v>
      </c>
      <c r="H268" s="193"/>
      <c r="I268" s="194">
        <f t="shared" ref="I268:I284" si="78">ROUND(E268*H268,2)</f>
        <v>0</v>
      </c>
      <c r="J268" s="193"/>
      <c r="K268" s="194">
        <f t="shared" ref="K268:K284" si="79">ROUND(E268*J268,2)</f>
        <v>0</v>
      </c>
      <c r="L268" s="194">
        <v>21</v>
      </c>
      <c r="M268" s="194">
        <f t="shared" ref="M268:M284" si="80">G268*(1+L268/100)</f>
        <v>0</v>
      </c>
      <c r="N268" s="192">
        <v>0</v>
      </c>
      <c r="O268" s="192">
        <f t="shared" ref="O268:O284" si="81">ROUND(E268*N268,2)</f>
        <v>0</v>
      </c>
      <c r="P268" s="192">
        <v>0</v>
      </c>
      <c r="Q268" s="192">
        <f t="shared" ref="Q268:Q284" si="82">ROUND(E268*P268,2)</f>
        <v>0</v>
      </c>
      <c r="R268" s="194"/>
      <c r="S268" s="194" t="s">
        <v>430</v>
      </c>
      <c r="T268" s="195" t="s">
        <v>372</v>
      </c>
      <c r="U268" s="163">
        <v>0</v>
      </c>
      <c r="V268" s="163">
        <f t="shared" ref="V268:V284" si="83">ROUND(E268*U268,2)</f>
        <v>0</v>
      </c>
      <c r="W268" s="163"/>
      <c r="X268" s="163" t="s">
        <v>431</v>
      </c>
      <c r="Y268" s="152"/>
      <c r="Z268" s="152"/>
      <c r="AA268" s="152"/>
      <c r="AB268" s="152"/>
      <c r="AC268" s="152"/>
      <c r="AD268" s="152"/>
      <c r="AE268" s="152"/>
      <c r="AF268" s="152"/>
      <c r="AG268" s="152" t="s">
        <v>728</v>
      </c>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outlineLevel="1">
      <c r="A269" s="189">
        <v>200</v>
      </c>
      <c r="B269" s="190" t="s">
        <v>879</v>
      </c>
      <c r="C269" s="197" t="s">
        <v>880</v>
      </c>
      <c r="D269" s="191" t="s">
        <v>815</v>
      </c>
      <c r="E269" s="192">
        <v>3</v>
      </c>
      <c r="F269" s="193"/>
      <c r="G269" s="194">
        <f t="shared" si="77"/>
        <v>0</v>
      </c>
      <c r="H269" s="193"/>
      <c r="I269" s="194">
        <f t="shared" si="78"/>
        <v>0</v>
      </c>
      <c r="J269" s="193"/>
      <c r="K269" s="194">
        <f t="shared" si="79"/>
        <v>0</v>
      </c>
      <c r="L269" s="194">
        <v>21</v>
      </c>
      <c r="M269" s="194">
        <f t="shared" si="80"/>
        <v>0</v>
      </c>
      <c r="N269" s="192">
        <v>0</v>
      </c>
      <c r="O269" s="192">
        <f t="shared" si="81"/>
        <v>0</v>
      </c>
      <c r="P269" s="192">
        <v>0</v>
      </c>
      <c r="Q269" s="192">
        <f t="shared" si="82"/>
        <v>0</v>
      </c>
      <c r="R269" s="194"/>
      <c r="S269" s="194" t="s">
        <v>430</v>
      </c>
      <c r="T269" s="195" t="s">
        <v>372</v>
      </c>
      <c r="U269" s="163">
        <v>0</v>
      </c>
      <c r="V269" s="163">
        <f t="shared" si="83"/>
        <v>0</v>
      </c>
      <c r="W269" s="163"/>
      <c r="X269" s="163" t="s">
        <v>431</v>
      </c>
      <c r="Y269" s="152"/>
      <c r="Z269" s="152"/>
      <c r="AA269" s="152"/>
      <c r="AB269" s="152"/>
      <c r="AC269" s="152"/>
      <c r="AD269" s="152"/>
      <c r="AE269" s="152"/>
      <c r="AF269" s="152"/>
      <c r="AG269" s="152" t="s">
        <v>728</v>
      </c>
      <c r="AH269" s="152"/>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outlineLevel="1">
      <c r="A270" s="189">
        <v>201</v>
      </c>
      <c r="B270" s="190" t="s">
        <v>881</v>
      </c>
      <c r="C270" s="197" t="s">
        <v>882</v>
      </c>
      <c r="D270" s="191" t="s">
        <v>815</v>
      </c>
      <c r="E270" s="192">
        <v>1</v>
      </c>
      <c r="F270" s="193"/>
      <c r="G270" s="194">
        <f t="shared" si="77"/>
        <v>0</v>
      </c>
      <c r="H270" s="193"/>
      <c r="I270" s="194">
        <f t="shared" si="78"/>
        <v>0</v>
      </c>
      <c r="J270" s="193"/>
      <c r="K270" s="194">
        <f t="shared" si="79"/>
        <v>0</v>
      </c>
      <c r="L270" s="194">
        <v>21</v>
      </c>
      <c r="M270" s="194">
        <f t="shared" si="80"/>
        <v>0</v>
      </c>
      <c r="N270" s="192">
        <v>0</v>
      </c>
      <c r="O270" s="192">
        <f t="shared" si="81"/>
        <v>0</v>
      </c>
      <c r="P270" s="192">
        <v>0</v>
      </c>
      <c r="Q270" s="192">
        <f t="shared" si="82"/>
        <v>0</v>
      </c>
      <c r="R270" s="194"/>
      <c r="S270" s="194" t="s">
        <v>430</v>
      </c>
      <c r="T270" s="195" t="s">
        <v>372</v>
      </c>
      <c r="U270" s="163">
        <v>0</v>
      </c>
      <c r="V270" s="163">
        <f t="shared" si="83"/>
        <v>0</v>
      </c>
      <c r="W270" s="163"/>
      <c r="X270" s="163" t="s">
        <v>431</v>
      </c>
      <c r="Y270" s="152"/>
      <c r="Z270" s="152"/>
      <c r="AA270" s="152"/>
      <c r="AB270" s="152"/>
      <c r="AC270" s="152"/>
      <c r="AD270" s="152"/>
      <c r="AE270" s="152"/>
      <c r="AF270" s="152"/>
      <c r="AG270" s="152" t="s">
        <v>728</v>
      </c>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1">
      <c r="A271" s="189">
        <v>202</v>
      </c>
      <c r="B271" s="190" t="s">
        <v>883</v>
      </c>
      <c r="C271" s="197" t="s">
        <v>884</v>
      </c>
      <c r="D271" s="191" t="s">
        <v>815</v>
      </c>
      <c r="E271" s="192">
        <v>1</v>
      </c>
      <c r="F271" s="193"/>
      <c r="G271" s="194">
        <f t="shared" si="77"/>
        <v>0</v>
      </c>
      <c r="H271" s="193"/>
      <c r="I271" s="194">
        <f t="shared" si="78"/>
        <v>0</v>
      </c>
      <c r="J271" s="193"/>
      <c r="K271" s="194">
        <f t="shared" si="79"/>
        <v>0</v>
      </c>
      <c r="L271" s="194">
        <v>21</v>
      </c>
      <c r="M271" s="194">
        <f t="shared" si="80"/>
        <v>0</v>
      </c>
      <c r="N271" s="192">
        <v>0</v>
      </c>
      <c r="O271" s="192">
        <f t="shared" si="81"/>
        <v>0</v>
      </c>
      <c r="P271" s="192">
        <v>0</v>
      </c>
      <c r="Q271" s="192">
        <f t="shared" si="82"/>
        <v>0</v>
      </c>
      <c r="R271" s="194"/>
      <c r="S271" s="194" t="s">
        <v>430</v>
      </c>
      <c r="T271" s="195" t="s">
        <v>372</v>
      </c>
      <c r="U271" s="163">
        <v>0</v>
      </c>
      <c r="V271" s="163">
        <f t="shared" si="83"/>
        <v>0</v>
      </c>
      <c r="W271" s="163"/>
      <c r="X271" s="163" t="s">
        <v>431</v>
      </c>
      <c r="Y271" s="152"/>
      <c r="Z271" s="152"/>
      <c r="AA271" s="152"/>
      <c r="AB271" s="152"/>
      <c r="AC271" s="152"/>
      <c r="AD271" s="152"/>
      <c r="AE271" s="152"/>
      <c r="AF271" s="152"/>
      <c r="AG271" s="152" t="s">
        <v>728</v>
      </c>
      <c r="AH271" s="152"/>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outlineLevel="1">
      <c r="A272" s="189">
        <v>203</v>
      </c>
      <c r="B272" s="190" t="s">
        <v>885</v>
      </c>
      <c r="C272" s="197" t="s">
        <v>886</v>
      </c>
      <c r="D272" s="191" t="s">
        <v>524</v>
      </c>
      <c r="E272" s="192">
        <v>20</v>
      </c>
      <c r="F272" s="193"/>
      <c r="G272" s="194">
        <f t="shared" si="77"/>
        <v>0</v>
      </c>
      <c r="H272" s="193"/>
      <c r="I272" s="194">
        <f t="shared" si="78"/>
        <v>0</v>
      </c>
      <c r="J272" s="193"/>
      <c r="K272" s="194">
        <f t="shared" si="79"/>
        <v>0</v>
      </c>
      <c r="L272" s="194">
        <v>21</v>
      </c>
      <c r="M272" s="194">
        <f t="shared" si="80"/>
        <v>0</v>
      </c>
      <c r="N272" s="192">
        <v>0</v>
      </c>
      <c r="O272" s="192">
        <f t="shared" si="81"/>
        <v>0</v>
      </c>
      <c r="P272" s="192">
        <v>0</v>
      </c>
      <c r="Q272" s="192">
        <f t="shared" si="82"/>
        <v>0</v>
      </c>
      <c r="R272" s="194"/>
      <c r="S272" s="194" t="s">
        <v>430</v>
      </c>
      <c r="T272" s="195" t="s">
        <v>372</v>
      </c>
      <c r="U272" s="163">
        <v>0</v>
      </c>
      <c r="V272" s="163">
        <f t="shared" si="83"/>
        <v>0</v>
      </c>
      <c r="W272" s="163"/>
      <c r="X272" s="163" t="s">
        <v>431</v>
      </c>
      <c r="Y272" s="152"/>
      <c r="Z272" s="152"/>
      <c r="AA272" s="152"/>
      <c r="AB272" s="152"/>
      <c r="AC272" s="152"/>
      <c r="AD272" s="152"/>
      <c r="AE272" s="152"/>
      <c r="AF272" s="152"/>
      <c r="AG272" s="152" t="s">
        <v>728</v>
      </c>
      <c r="AH272" s="152"/>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outlineLevel="1">
      <c r="A273" s="189">
        <v>204</v>
      </c>
      <c r="B273" s="190" t="s">
        <v>887</v>
      </c>
      <c r="C273" s="197" t="s">
        <v>888</v>
      </c>
      <c r="D273" s="191" t="s">
        <v>524</v>
      </c>
      <c r="E273" s="192">
        <v>12</v>
      </c>
      <c r="F273" s="193"/>
      <c r="G273" s="194">
        <f t="shared" si="77"/>
        <v>0</v>
      </c>
      <c r="H273" s="193"/>
      <c r="I273" s="194">
        <f t="shared" si="78"/>
        <v>0</v>
      </c>
      <c r="J273" s="193"/>
      <c r="K273" s="194">
        <f t="shared" si="79"/>
        <v>0</v>
      </c>
      <c r="L273" s="194">
        <v>21</v>
      </c>
      <c r="M273" s="194">
        <f t="shared" si="80"/>
        <v>0</v>
      </c>
      <c r="N273" s="192">
        <v>0</v>
      </c>
      <c r="O273" s="192">
        <f t="shared" si="81"/>
        <v>0</v>
      </c>
      <c r="P273" s="192">
        <v>0</v>
      </c>
      <c r="Q273" s="192">
        <f t="shared" si="82"/>
        <v>0</v>
      </c>
      <c r="R273" s="194"/>
      <c r="S273" s="194" t="s">
        <v>430</v>
      </c>
      <c r="T273" s="195" t="s">
        <v>372</v>
      </c>
      <c r="U273" s="163">
        <v>0</v>
      </c>
      <c r="V273" s="163">
        <f t="shared" si="83"/>
        <v>0</v>
      </c>
      <c r="W273" s="163"/>
      <c r="X273" s="163" t="s">
        <v>431</v>
      </c>
      <c r="Y273" s="152"/>
      <c r="Z273" s="152"/>
      <c r="AA273" s="152"/>
      <c r="AB273" s="152"/>
      <c r="AC273" s="152"/>
      <c r="AD273" s="152"/>
      <c r="AE273" s="152"/>
      <c r="AF273" s="152"/>
      <c r="AG273" s="152" t="s">
        <v>728</v>
      </c>
      <c r="AH273" s="152"/>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outlineLevel="1">
      <c r="A274" s="189">
        <v>205</v>
      </c>
      <c r="B274" s="190" t="s">
        <v>889</v>
      </c>
      <c r="C274" s="197" t="s">
        <v>890</v>
      </c>
      <c r="D274" s="191" t="s">
        <v>524</v>
      </c>
      <c r="E274" s="192">
        <v>20</v>
      </c>
      <c r="F274" s="193"/>
      <c r="G274" s="194">
        <f t="shared" si="77"/>
        <v>0</v>
      </c>
      <c r="H274" s="193"/>
      <c r="I274" s="194">
        <f t="shared" si="78"/>
        <v>0</v>
      </c>
      <c r="J274" s="193"/>
      <c r="K274" s="194">
        <f t="shared" si="79"/>
        <v>0</v>
      </c>
      <c r="L274" s="194">
        <v>21</v>
      </c>
      <c r="M274" s="194">
        <f t="shared" si="80"/>
        <v>0</v>
      </c>
      <c r="N274" s="192">
        <v>0</v>
      </c>
      <c r="O274" s="192">
        <f t="shared" si="81"/>
        <v>0</v>
      </c>
      <c r="P274" s="192">
        <v>0</v>
      </c>
      <c r="Q274" s="192">
        <f t="shared" si="82"/>
        <v>0</v>
      </c>
      <c r="R274" s="194"/>
      <c r="S274" s="194" t="s">
        <v>430</v>
      </c>
      <c r="T274" s="195" t="s">
        <v>372</v>
      </c>
      <c r="U274" s="163">
        <v>0</v>
      </c>
      <c r="V274" s="163">
        <f t="shared" si="83"/>
        <v>0</v>
      </c>
      <c r="W274" s="163"/>
      <c r="X274" s="163" t="s">
        <v>431</v>
      </c>
      <c r="Y274" s="152"/>
      <c r="Z274" s="152"/>
      <c r="AA274" s="152"/>
      <c r="AB274" s="152"/>
      <c r="AC274" s="152"/>
      <c r="AD274" s="152"/>
      <c r="AE274" s="152"/>
      <c r="AF274" s="152"/>
      <c r="AG274" s="152" t="s">
        <v>728</v>
      </c>
      <c r="AH274" s="152"/>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outlineLevel="1">
      <c r="A275" s="189">
        <v>206</v>
      </c>
      <c r="B275" s="190" t="s">
        <v>891</v>
      </c>
      <c r="C275" s="197" t="s">
        <v>892</v>
      </c>
      <c r="D275" s="191" t="s">
        <v>524</v>
      </c>
      <c r="E275" s="192">
        <v>12</v>
      </c>
      <c r="F275" s="193"/>
      <c r="G275" s="194">
        <f t="shared" si="77"/>
        <v>0</v>
      </c>
      <c r="H275" s="193"/>
      <c r="I275" s="194">
        <f t="shared" si="78"/>
        <v>0</v>
      </c>
      <c r="J275" s="193"/>
      <c r="K275" s="194">
        <f t="shared" si="79"/>
        <v>0</v>
      </c>
      <c r="L275" s="194">
        <v>21</v>
      </c>
      <c r="M275" s="194">
        <f t="shared" si="80"/>
        <v>0</v>
      </c>
      <c r="N275" s="192">
        <v>0</v>
      </c>
      <c r="O275" s="192">
        <f t="shared" si="81"/>
        <v>0</v>
      </c>
      <c r="P275" s="192">
        <v>0</v>
      </c>
      <c r="Q275" s="192">
        <f t="shared" si="82"/>
        <v>0</v>
      </c>
      <c r="R275" s="194"/>
      <c r="S275" s="194" t="s">
        <v>430</v>
      </c>
      <c r="T275" s="195" t="s">
        <v>372</v>
      </c>
      <c r="U275" s="163">
        <v>0</v>
      </c>
      <c r="V275" s="163">
        <f t="shared" si="83"/>
        <v>0</v>
      </c>
      <c r="W275" s="163"/>
      <c r="X275" s="163" t="s">
        <v>431</v>
      </c>
      <c r="Y275" s="152"/>
      <c r="Z275" s="152"/>
      <c r="AA275" s="152"/>
      <c r="AB275" s="152"/>
      <c r="AC275" s="152"/>
      <c r="AD275" s="152"/>
      <c r="AE275" s="152"/>
      <c r="AF275" s="152"/>
      <c r="AG275" s="152" t="s">
        <v>728</v>
      </c>
      <c r="AH275" s="152"/>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row>
    <row r="276" spans="1:60" outlineLevel="1">
      <c r="A276" s="189">
        <v>207</v>
      </c>
      <c r="B276" s="190" t="s">
        <v>893</v>
      </c>
      <c r="C276" s="197" t="s">
        <v>894</v>
      </c>
      <c r="D276" s="191" t="s">
        <v>524</v>
      </c>
      <c r="E276" s="192">
        <v>20</v>
      </c>
      <c r="F276" s="193"/>
      <c r="G276" s="194">
        <f t="shared" si="77"/>
        <v>0</v>
      </c>
      <c r="H276" s="193"/>
      <c r="I276" s="194">
        <f t="shared" si="78"/>
        <v>0</v>
      </c>
      <c r="J276" s="193"/>
      <c r="K276" s="194">
        <f t="shared" si="79"/>
        <v>0</v>
      </c>
      <c r="L276" s="194">
        <v>21</v>
      </c>
      <c r="M276" s="194">
        <f t="shared" si="80"/>
        <v>0</v>
      </c>
      <c r="N276" s="192">
        <v>0</v>
      </c>
      <c r="O276" s="192">
        <f t="shared" si="81"/>
        <v>0</v>
      </c>
      <c r="P276" s="192">
        <v>0</v>
      </c>
      <c r="Q276" s="192">
        <f t="shared" si="82"/>
        <v>0</v>
      </c>
      <c r="R276" s="194"/>
      <c r="S276" s="194" t="s">
        <v>430</v>
      </c>
      <c r="T276" s="195" t="s">
        <v>372</v>
      </c>
      <c r="U276" s="163">
        <v>0</v>
      </c>
      <c r="V276" s="163">
        <f t="shared" si="83"/>
        <v>0</v>
      </c>
      <c r="W276" s="163"/>
      <c r="X276" s="163" t="s">
        <v>431</v>
      </c>
      <c r="Y276" s="152"/>
      <c r="Z276" s="152"/>
      <c r="AA276" s="152"/>
      <c r="AB276" s="152"/>
      <c r="AC276" s="152"/>
      <c r="AD276" s="152"/>
      <c r="AE276" s="152"/>
      <c r="AF276" s="152"/>
      <c r="AG276" s="152" t="s">
        <v>728</v>
      </c>
      <c r="AH276" s="152"/>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ht="22.5" outlineLevel="1">
      <c r="A277" s="189">
        <v>208</v>
      </c>
      <c r="B277" s="190" t="s">
        <v>895</v>
      </c>
      <c r="C277" s="197" t="s">
        <v>896</v>
      </c>
      <c r="D277" s="191" t="s">
        <v>508</v>
      </c>
      <c r="E277" s="192">
        <v>12</v>
      </c>
      <c r="F277" s="193"/>
      <c r="G277" s="194">
        <f t="shared" si="77"/>
        <v>0</v>
      </c>
      <c r="H277" s="193"/>
      <c r="I277" s="194">
        <f t="shared" si="78"/>
        <v>0</v>
      </c>
      <c r="J277" s="193"/>
      <c r="K277" s="194">
        <f t="shared" si="79"/>
        <v>0</v>
      </c>
      <c r="L277" s="194">
        <v>21</v>
      </c>
      <c r="M277" s="194">
        <f t="shared" si="80"/>
        <v>0</v>
      </c>
      <c r="N277" s="192">
        <v>2.4000000000000001E-4</v>
      </c>
      <c r="O277" s="192">
        <f t="shared" si="81"/>
        <v>0</v>
      </c>
      <c r="P277" s="192">
        <v>0</v>
      </c>
      <c r="Q277" s="192">
        <f t="shared" si="82"/>
        <v>0</v>
      </c>
      <c r="R277" s="194" t="s">
        <v>781</v>
      </c>
      <c r="S277" s="194" t="s">
        <v>371</v>
      </c>
      <c r="T277" s="195" t="s">
        <v>371</v>
      </c>
      <c r="U277" s="163">
        <v>3.5999999999999997E-2</v>
      </c>
      <c r="V277" s="163">
        <f t="shared" si="83"/>
        <v>0.43</v>
      </c>
      <c r="W277" s="163"/>
      <c r="X277" s="163" t="s">
        <v>431</v>
      </c>
      <c r="Y277" s="152"/>
      <c r="Z277" s="152"/>
      <c r="AA277" s="152"/>
      <c r="AB277" s="152"/>
      <c r="AC277" s="152"/>
      <c r="AD277" s="152"/>
      <c r="AE277" s="152"/>
      <c r="AF277" s="152"/>
      <c r="AG277" s="152" t="s">
        <v>728</v>
      </c>
      <c r="AH277" s="152"/>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outlineLevel="1">
      <c r="A278" s="189">
        <v>209</v>
      </c>
      <c r="B278" s="190" t="s">
        <v>897</v>
      </c>
      <c r="C278" s="197" t="s">
        <v>898</v>
      </c>
      <c r="D278" s="191" t="s">
        <v>524</v>
      </c>
      <c r="E278" s="192">
        <v>20</v>
      </c>
      <c r="F278" s="193"/>
      <c r="G278" s="194">
        <f t="shared" si="77"/>
        <v>0</v>
      </c>
      <c r="H278" s="193"/>
      <c r="I278" s="194">
        <f t="shared" si="78"/>
        <v>0</v>
      </c>
      <c r="J278" s="193"/>
      <c r="K278" s="194">
        <f t="shared" si="79"/>
        <v>0</v>
      </c>
      <c r="L278" s="194">
        <v>21</v>
      </c>
      <c r="M278" s="194">
        <f t="shared" si="80"/>
        <v>0</v>
      </c>
      <c r="N278" s="192">
        <v>0</v>
      </c>
      <c r="O278" s="192">
        <f t="shared" si="81"/>
        <v>0</v>
      </c>
      <c r="P278" s="192">
        <v>0</v>
      </c>
      <c r="Q278" s="192">
        <f t="shared" si="82"/>
        <v>0</v>
      </c>
      <c r="R278" s="194"/>
      <c r="S278" s="194" t="s">
        <v>430</v>
      </c>
      <c r="T278" s="195" t="s">
        <v>372</v>
      </c>
      <c r="U278" s="163">
        <v>0</v>
      </c>
      <c r="V278" s="163">
        <f t="shared" si="83"/>
        <v>0</v>
      </c>
      <c r="W278" s="163"/>
      <c r="X278" s="163" t="s">
        <v>431</v>
      </c>
      <c r="Y278" s="152"/>
      <c r="Z278" s="152"/>
      <c r="AA278" s="152"/>
      <c r="AB278" s="152"/>
      <c r="AC278" s="152"/>
      <c r="AD278" s="152"/>
      <c r="AE278" s="152"/>
      <c r="AF278" s="152"/>
      <c r="AG278" s="152" t="s">
        <v>728</v>
      </c>
      <c r="AH278" s="152"/>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row>
    <row r="279" spans="1:60" outlineLevel="1">
      <c r="A279" s="189">
        <v>210</v>
      </c>
      <c r="B279" s="190" t="s">
        <v>899</v>
      </c>
      <c r="C279" s="197" t="s">
        <v>900</v>
      </c>
      <c r="D279" s="191" t="s">
        <v>524</v>
      </c>
      <c r="E279" s="192">
        <v>12</v>
      </c>
      <c r="F279" s="193"/>
      <c r="G279" s="194">
        <f t="shared" si="77"/>
        <v>0</v>
      </c>
      <c r="H279" s="193"/>
      <c r="I279" s="194">
        <f t="shared" si="78"/>
        <v>0</v>
      </c>
      <c r="J279" s="193"/>
      <c r="K279" s="194">
        <f t="shared" si="79"/>
        <v>0</v>
      </c>
      <c r="L279" s="194">
        <v>21</v>
      </c>
      <c r="M279" s="194">
        <f t="shared" si="80"/>
        <v>0</v>
      </c>
      <c r="N279" s="192">
        <v>0</v>
      </c>
      <c r="O279" s="192">
        <f t="shared" si="81"/>
        <v>0</v>
      </c>
      <c r="P279" s="192">
        <v>0</v>
      </c>
      <c r="Q279" s="192">
        <f t="shared" si="82"/>
        <v>0</v>
      </c>
      <c r="R279" s="194"/>
      <c r="S279" s="194" t="s">
        <v>430</v>
      </c>
      <c r="T279" s="195" t="s">
        <v>372</v>
      </c>
      <c r="U279" s="163">
        <v>0</v>
      </c>
      <c r="V279" s="163">
        <f t="shared" si="83"/>
        <v>0</v>
      </c>
      <c r="W279" s="163"/>
      <c r="X279" s="163" t="s">
        <v>431</v>
      </c>
      <c r="Y279" s="152"/>
      <c r="Z279" s="152"/>
      <c r="AA279" s="152"/>
      <c r="AB279" s="152"/>
      <c r="AC279" s="152"/>
      <c r="AD279" s="152"/>
      <c r="AE279" s="152"/>
      <c r="AF279" s="152"/>
      <c r="AG279" s="152" t="s">
        <v>728</v>
      </c>
      <c r="AH279" s="152"/>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outlineLevel="1">
      <c r="A280" s="189">
        <v>211</v>
      </c>
      <c r="B280" s="190" t="s">
        <v>901</v>
      </c>
      <c r="C280" s="197" t="s">
        <v>902</v>
      </c>
      <c r="D280" s="191" t="s">
        <v>524</v>
      </c>
      <c r="E280" s="192">
        <v>125</v>
      </c>
      <c r="F280" s="193"/>
      <c r="G280" s="194">
        <f t="shared" si="77"/>
        <v>0</v>
      </c>
      <c r="H280" s="193"/>
      <c r="I280" s="194">
        <f t="shared" si="78"/>
        <v>0</v>
      </c>
      <c r="J280" s="193"/>
      <c r="K280" s="194">
        <f t="shared" si="79"/>
        <v>0</v>
      </c>
      <c r="L280" s="194">
        <v>21</v>
      </c>
      <c r="M280" s="194">
        <f t="shared" si="80"/>
        <v>0</v>
      </c>
      <c r="N280" s="192">
        <v>0</v>
      </c>
      <c r="O280" s="192">
        <f t="shared" si="81"/>
        <v>0</v>
      </c>
      <c r="P280" s="192">
        <v>0</v>
      </c>
      <c r="Q280" s="192">
        <f t="shared" si="82"/>
        <v>0</v>
      </c>
      <c r="R280" s="194" t="s">
        <v>781</v>
      </c>
      <c r="S280" s="194" t="s">
        <v>371</v>
      </c>
      <c r="T280" s="195" t="s">
        <v>371</v>
      </c>
      <c r="U280" s="163">
        <v>4.8000000000000001E-2</v>
      </c>
      <c r="V280" s="163">
        <f t="shared" si="83"/>
        <v>6</v>
      </c>
      <c r="W280" s="163"/>
      <c r="X280" s="163" t="s">
        <v>431</v>
      </c>
      <c r="Y280" s="152"/>
      <c r="Z280" s="152"/>
      <c r="AA280" s="152"/>
      <c r="AB280" s="152"/>
      <c r="AC280" s="152"/>
      <c r="AD280" s="152"/>
      <c r="AE280" s="152"/>
      <c r="AF280" s="152"/>
      <c r="AG280" s="152" t="s">
        <v>728</v>
      </c>
      <c r="AH280" s="152"/>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row>
    <row r="281" spans="1:60" outlineLevel="1">
      <c r="A281" s="189">
        <v>212</v>
      </c>
      <c r="B281" s="190" t="s">
        <v>903</v>
      </c>
      <c r="C281" s="197" t="s">
        <v>904</v>
      </c>
      <c r="D281" s="191" t="s">
        <v>524</v>
      </c>
      <c r="E281" s="192">
        <v>32</v>
      </c>
      <c r="F281" s="193"/>
      <c r="G281" s="194">
        <f t="shared" si="77"/>
        <v>0</v>
      </c>
      <c r="H281" s="193"/>
      <c r="I281" s="194">
        <f t="shared" si="78"/>
        <v>0</v>
      </c>
      <c r="J281" s="193"/>
      <c r="K281" s="194">
        <f t="shared" si="79"/>
        <v>0</v>
      </c>
      <c r="L281" s="194">
        <v>21</v>
      </c>
      <c r="M281" s="194">
        <f t="shared" si="80"/>
        <v>0</v>
      </c>
      <c r="N281" s="192">
        <v>0</v>
      </c>
      <c r="O281" s="192">
        <f t="shared" si="81"/>
        <v>0</v>
      </c>
      <c r="P281" s="192">
        <v>0</v>
      </c>
      <c r="Q281" s="192">
        <f t="shared" si="82"/>
        <v>0</v>
      </c>
      <c r="R281" s="194"/>
      <c r="S281" s="194" t="s">
        <v>430</v>
      </c>
      <c r="T281" s="195" t="s">
        <v>372</v>
      </c>
      <c r="U281" s="163">
        <v>0</v>
      </c>
      <c r="V281" s="163">
        <f t="shared" si="83"/>
        <v>0</v>
      </c>
      <c r="W281" s="163"/>
      <c r="X281" s="163" t="s">
        <v>431</v>
      </c>
      <c r="Y281" s="152"/>
      <c r="Z281" s="152"/>
      <c r="AA281" s="152"/>
      <c r="AB281" s="152"/>
      <c r="AC281" s="152"/>
      <c r="AD281" s="152"/>
      <c r="AE281" s="152"/>
      <c r="AF281" s="152"/>
      <c r="AG281" s="152" t="s">
        <v>728</v>
      </c>
      <c r="AH281" s="152"/>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row>
    <row r="282" spans="1:60" outlineLevel="1">
      <c r="A282" s="189">
        <v>213</v>
      </c>
      <c r="B282" s="190" t="s">
        <v>905</v>
      </c>
      <c r="C282" s="197" t="s">
        <v>906</v>
      </c>
      <c r="D282" s="191" t="s">
        <v>524</v>
      </c>
      <c r="E282" s="192">
        <v>32</v>
      </c>
      <c r="F282" s="193"/>
      <c r="G282" s="194">
        <f t="shared" si="77"/>
        <v>0</v>
      </c>
      <c r="H282" s="193"/>
      <c r="I282" s="194">
        <f t="shared" si="78"/>
        <v>0</v>
      </c>
      <c r="J282" s="193"/>
      <c r="K282" s="194">
        <f t="shared" si="79"/>
        <v>0</v>
      </c>
      <c r="L282" s="194">
        <v>21</v>
      </c>
      <c r="M282" s="194">
        <f t="shared" si="80"/>
        <v>0</v>
      </c>
      <c r="N282" s="192">
        <v>0</v>
      </c>
      <c r="O282" s="192">
        <f t="shared" si="81"/>
        <v>0</v>
      </c>
      <c r="P282" s="192">
        <v>0</v>
      </c>
      <c r="Q282" s="192">
        <f t="shared" si="82"/>
        <v>0</v>
      </c>
      <c r="R282" s="194"/>
      <c r="S282" s="194" t="s">
        <v>430</v>
      </c>
      <c r="T282" s="195" t="s">
        <v>372</v>
      </c>
      <c r="U282" s="163">
        <v>0</v>
      </c>
      <c r="V282" s="163">
        <f t="shared" si="83"/>
        <v>0</v>
      </c>
      <c r="W282" s="163"/>
      <c r="X282" s="163" t="s">
        <v>431</v>
      </c>
      <c r="Y282" s="152"/>
      <c r="Z282" s="152"/>
      <c r="AA282" s="152"/>
      <c r="AB282" s="152"/>
      <c r="AC282" s="152"/>
      <c r="AD282" s="152"/>
      <c r="AE282" s="152"/>
      <c r="AF282" s="152"/>
      <c r="AG282" s="152" t="s">
        <v>728</v>
      </c>
      <c r="AH282" s="152"/>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ht="22.5" outlineLevel="1">
      <c r="A283" s="189">
        <v>214</v>
      </c>
      <c r="B283" s="190" t="s">
        <v>907</v>
      </c>
      <c r="C283" s="197" t="s">
        <v>908</v>
      </c>
      <c r="D283" s="191" t="s">
        <v>815</v>
      </c>
      <c r="E283" s="192">
        <v>1</v>
      </c>
      <c r="F283" s="193"/>
      <c r="G283" s="194">
        <f t="shared" si="77"/>
        <v>0</v>
      </c>
      <c r="H283" s="193"/>
      <c r="I283" s="194">
        <f t="shared" si="78"/>
        <v>0</v>
      </c>
      <c r="J283" s="193"/>
      <c r="K283" s="194">
        <f t="shared" si="79"/>
        <v>0</v>
      </c>
      <c r="L283" s="194">
        <v>21</v>
      </c>
      <c r="M283" s="194">
        <f t="shared" si="80"/>
        <v>0</v>
      </c>
      <c r="N283" s="192">
        <v>0</v>
      </c>
      <c r="O283" s="192">
        <f t="shared" si="81"/>
        <v>0</v>
      </c>
      <c r="P283" s="192">
        <v>0</v>
      </c>
      <c r="Q283" s="192">
        <f t="shared" si="82"/>
        <v>0</v>
      </c>
      <c r="R283" s="194"/>
      <c r="S283" s="194" t="s">
        <v>430</v>
      </c>
      <c r="T283" s="195" t="s">
        <v>372</v>
      </c>
      <c r="U283" s="163">
        <v>0</v>
      </c>
      <c r="V283" s="163">
        <f t="shared" si="83"/>
        <v>0</v>
      </c>
      <c r="W283" s="163"/>
      <c r="X283" s="163" t="s">
        <v>431</v>
      </c>
      <c r="Y283" s="152"/>
      <c r="Z283" s="152"/>
      <c r="AA283" s="152"/>
      <c r="AB283" s="152"/>
      <c r="AC283" s="152"/>
      <c r="AD283" s="152"/>
      <c r="AE283" s="152"/>
      <c r="AF283" s="152"/>
      <c r="AG283" s="152" t="s">
        <v>728</v>
      </c>
      <c r="AH283" s="152"/>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row>
    <row r="284" spans="1:60" ht="33.75" outlineLevel="1">
      <c r="A284" s="175">
        <v>215</v>
      </c>
      <c r="B284" s="176" t="s">
        <v>909</v>
      </c>
      <c r="C284" s="185" t="s">
        <v>910</v>
      </c>
      <c r="D284" s="177" t="s">
        <v>815</v>
      </c>
      <c r="E284" s="178">
        <v>6</v>
      </c>
      <c r="F284" s="179"/>
      <c r="G284" s="180">
        <f t="shared" si="77"/>
        <v>0</v>
      </c>
      <c r="H284" s="179"/>
      <c r="I284" s="180">
        <f t="shared" si="78"/>
        <v>0</v>
      </c>
      <c r="J284" s="179"/>
      <c r="K284" s="180">
        <f t="shared" si="79"/>
        <v>0</v>
      </c>
      <c r="L284" s="180">
        <v>21</v>
      </c>
      <c r="M284" s="180">
        <f t="shared" si="80"/>
        <v>0</v>
      </c>
      <c r="N284" s="178">
        <v>0</v>
      </c>
      <c r="O284" s="178">
        <f t="shared" si="81"/>
        <v>0</v>
      </c>
      <c r="P284" s="178">
        <v>0</v>
      </c>
      <c r="Q284" s="178">
        <f t="shared" si="82"/>
        <v>0</v>
      </c>
      <c r="R284" s="180"/>
      <c r="S284" s="180" t="s">
        <v>430</v>
      </c>
      <c r="T284" s="181" t="s">
        <v>372</v>
      </c>
      <c r="U284" s="163">
        <v>0</v>
      </c>
      <c r="V284" s="163">
        <f t="shared" si="83"/>
        <v>0</v>
      </c>
      <c r="W284" s="163"/>
      <c r="X284" s="163" t="s">
        <v>431</v>
      </c>
      <c r="Y284" s="152"/>
      <c r="Z284" s="152"/>
      <c r="AA284" s="152"/>
      <c r="AB284" s="152"/>
      <c r="AC284" s="152"/>
      <c r="AD284" s="152"/>
      <c r="AE284" s="152"/>
      <c r="AF284" s="152"/>
      <c r="AG284" s="152" t="s">
        <v>728</v>
      </c>
      <c r="AH284" s="152"/>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outlineLevel="1">
      <c r="A285" s="159"/>
      <c r="B285" s="160"/>
      <c r="C285" s="262" t="s">
        <v>911</v>
      </c>
      <c r="D285" s="263"/>
      <c r="E285" s="263"/>
      <c r="F285" s="263"/>
      <c r="G285" s="263"/>
      <c r="H285" s="163"/>
      <c r="I285" s="163"/>
      <c r="J285" s="163"/>
      <c r="K285" s="163"/>
      <c r="L285" s="163"/>
      <c r="M285" s="163"/>
      <c r="N285" s="162"/>
      <c r="O285" s="162"/>
      <c r="P285" s="162"/>
      <c r="Q285" s="162"/>
      <c r="R285" s="163"/>
      <c r="S285" s="163"/>
      <c r="T285" s="163"/>
      <c r="U285" s="163"/>
      <c r="V285" s="163"/>
      <c r="W285" s="163"/>
      <c r="X285" s="163"/>
      <c r="Y285" s="152"/>
      <c r="Z285" s="152"/>
      <c r="AA285" s="152"/>
      <c r="AB285" s="152"/>
      <c r="AC285" s="152"/>
      <c r="AD285" s="152"/>
      <c r="AE285" s="152"/>
      <c r="AF285" s="152"/>
      <c r="AG285" s="152" t="s">
        <v>375</v>
      </c>
      <c r="AH285" s="152"/>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row>
    <row r="286" spans="1:60" ht="33.75" outlineLevel="1">
      <c r="A286" s="175">
        <v>216</v>
      </c>
      <c r="B286" s="176" t="s">
        <v>912</v>
      </c>
      <c r="C286" s="185" t="s">
        <v>913</v>
      </c>
      <c r="D286" s="177" t="s">
        <v>815</v>
      </c>
      <c r="E286" s="178">
        <v>10</v>
      </c>
      <c r="F286" s="179"/>
      <c r="G286" s="180">
        <f>ROUND(E286*F286,2)</f>
        <v>0</v>
      </c>
      <c r="H286" s="179"/>
      <c r="I286" s="180">
        <f>ROUND(E286*H286,2)</f>
        <v>0</v>
      </c>
      <c r="J286" s="179"/>
      <c r="K286" s="180">
        <f>ROUND(E286*J286,2)</f>
        <v>0</v>
      </c>
      <c r="L286" s="180">
        <v>21</v>
      </c>
      <c r="M286" s="180">
        <f>G286*(1+L286/100)</f>
        <v>0</v>
      </c>
      <c r="N286" s="178">
        <v>0</v>
      </c>
      <c r="O286" s="178">
        <f>ROUND(E286*N286,2)</f>
        <v>0</v>
      </c>
      <c r="P286" s="178">
        <v>0</v>
      </c>
      <c r="Q286" s="178">
        <f>ROUND(E286*P286,2)</f>
        <v>0</v>
      </c>
      <c r="R286" s="180"/>
      <c r="S286" s="180" t="s">
        <v>430</v>
      </c>
      <c r="T286" s="181" t="s">
        <v>372</v>
      </c>
      <c r="U286" s="163">
        <v>0</v>
      </c>
      <c r="V286" s="163">
        <f>ROUND(E286*U286,2)</f>
        <v>0</v>
      </c>
      <c r="W286" s="163"/>
      <c r="X286" s="163" t="s">
        <v>431</v>
      </c>
      <c r="Y286" s="152"/>
      <c r="Z286" s="152"/>
      <c r="AA286" s="152"/>
      <c r="AB286" s="152"/>
      <c r="AC286" s="152"/>
      <c r="AD286" s="152"/>
      <c r="AE286" s="152"/>
      <c r="AF286" s="152"/>
      <c r="AG286" s="152" t="s">
        <v>728</v>
      </c>
      <c r="AH286" s="152"/>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outlineLevel="1">
      <c r="A287" s="159"/>
      <c r="B287" s="160"/>
      <c r="C287" s="262" t="s">
        <v>914</v>
      </c>
      <c r="D287" s="263"/>
      <c r="E287" s="263"/>
      <c r="F287" s="263"/>
      <c r="G287" s="263"/>
      <c r="H287" s="163"/>
      <c r="I287" s="163"/>
      <c r="J287" s="163"/>
      <c r="K287" s="163"/>
      <c r="L287" s="163"/>
      <c r="M287" s="163"/>
      <c r="N287" s="162"/>
      <c r="O287" s="162"/>
      <c r="P287" s="162"/>
      <c r="Q287" s="162"/>
      <c r="R287" s="163"/>
      <c r="S287" s="163"/>
      <c r="T287" s="163"/>
      <c r="U287" s="163"/>
      <c r="V287" s="163"/>
      <c r="W287" s="163"/>
      <c r="X287" s="163"/>
      <c r="Y287" s="152"/>
      <c r="Z287" s="152"/>
      <c r="AA287" s="152"/>
      <c r="AB287" s="152"/>
      <c r="AC287" s="152"/>
      <c r="AD287" s="152"/>
      <c r="AE287" s="152"/>
      <c r="AF287" s="152"/>
      <c r="AG287" s="152" t="s">
        <v>375</v>
      </c>
      <c r="AH287" s="152"/>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ht="22.5" outlineLevel="1">
      <c r="A288" s="175">
        <v>217</v>
      </c>
      <c r="B288" s="176" t="s">
        <v>915</v>
      </c>
      <c r="C288" s="185" t="s">
        <v>916</v>
      </c>
      <c r="D288" s="177" t="s">
        <v>508</v>
      </c>
      <c r="E288" s="178">
        <v>25</v>
      </c>
      <c r="F288" s="179"/>
      <c r="G288" s="180">
        <f>ROUND(E288*F288,2)</f>
        <v>0</v>
      </c>
      <c r="H288" s="179"/>
      <c r="I288" s="180">
        <f>ROUND(E288*H288,2)</f>
        <v>0</v>
      </c>
      <c r="J288" s="179"/>
      <c r="K288" s="180">
        <f>ROUND(E288*J288,2)</f>
        <v>0</v>
      </c>
      <c r="L288" s="180">
        <v>21</v>
      </c>
      <c r="M288" s="180">
        <f>G288*(1+L288/100)</f>
        <v>0</v>
      </c>
      <c r="N288" s="178">
        <v>0</v>
      </c>
      <c r="O288" s="178">
        <f>ROUND(E288*N288,2)</f>
        <v>0</v>
      </c>
      <c r="P288" s="178">
        <v>3.2000000000000001E-2</v>
      </c>
      <c r="Q288" s="178">
        <f>ROUND(E288*P288,2)</f>
        <v>0.8</v>
      </c>
      <c r="R288" s="180" t="s">
        <v>644</v>
      </c>
      <c r="S288" s="180" t="s">
        <v>371</v>
      </c>
      <c r="T288" s="181" t="s">
        <v>371</v>
      </c>
      <c r="U288" s="163">
        <v>0.83699999999999997</v>
      </c>
      <c r="V288" s="163">
        <f>ROUND(E288*U288,2)</f>
        <v>20.93</v>
      </c>
      <c r="W288" s="163"/>
      <c r="X288" s="163" t="s">
        <v>431</v>
      </c>
      <c r="Y288" s="152"/>
      <c r="Z288" s="152"/>
      <c r="AA288" s="152"/>
      <c r="AB288" s="152"/>
      <c r="AC288" s="152"/>
      <c r="AD288" s="152"/>
      <c r="AE288" s="152"/>
      <c r="AF288" s="152"/>
      <c r="AG288" s="152" t="s">
        <v>728</v>
      </c>
      <c r="AH288" s="152"/>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outlineLevel="1">
      <c r="A289" s="159"/>
      <c r="B289" s="160"/>
      <c r="C289" s="273" t="s">
        <v>695</v>
      </c>
      <c r="D289" s="274"/>
      <c r="E289" s="274"/>
      <c r="F289" s="274"/>
      <c r="G289" s="274"/>
      <c r="H289" s="163"/>
      <c r="I289" s="163"/>
      <c r="J289" s="163"/>
      <c r="K289" s="163"/>
      <c r="L289" s="163"/>
      <c r="M289" s="163"/>
      <c r="N289" s="162"/>
      <c r="O289" s="162"/>
      <c r="P289" s="162"/>
      <c r="Q289" s="162"/>
      <c r="R289" s="163"/>
      <c r="S289" s="163"/>
      <c r="T289" s="163"/>
      <c r="U289" s="163"/>
      <c r="V289" s="163"/>
      <c r="W289" s="163"/>
      <c r="X289" s="163"/>
      <c r="Y289" s="152"/>
      <c r="Z289" s="152"/>
      <c r="AA289" s="152"/>
      <c r="AB289" s="152"/>
      <c r="AC289" s="152"/>
      <c r="AD289" s="152"/>
      <c r="AE289" s="152"/>
      <c r="AF289" s="152"/>
      <c r="AG289" s="152" t="s">
        <v>444</v>
      </c>
      <c r="AH289" s="152"/>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1">
      <c r="A290" s="189">
        <v>218</v>
      </c>
      <c r="B290" s="190" t="s">
        <v>917</v>
      </c>
      <c r="C290" s="197" t="s">
        <v>918</v>
      </c>
      <c r="D290" s="191" t="s">
        <v>524</v>
      </c>
      <c r="E290" s="192">
        <v>50</v>
      </c>
      <c r="F290" s="193"/>
      <c r="G290" s="194">
        <f>ROUND(E290*F290,2)</f>
        <v>0</v>
      </c>
      <c r="H290" s="193"/>
      <c r="I290" s="194">
        <f>ROUND(E290*H290,2)</f>
        <v>0</v>
      </c>
      <c r="J290" s="193"/>
      <c r="K290" s="194">
        <f>ROUND(E290*J290,2)</f>
        <v>0</v>
      </c>
      <c r="L290" s="194">
        <v>21</v>
      </c>
      <c r="M290" s="194">
        <f>G290*(1+L290/100)</f>
        <v>0</v>
      </c>
      <c r="N290" s="192">
        <v>4.8999999999999998E-4</v>
      </c>
      <c r="O290" s="192">
        <f>ROUND(E290*N290,2)</f>
        <v>0.02</v>
      </c>
      <c r="P290" s="192">
        <v>3.7999999999999999E-2</v>
      </c>
      <c r="Q290" s="192">
        <f>ROUND(E290*P290,2)</f>
        <v>1.9</v>
      </c>
      <c r="R290" s="194" t="s">
        <v>644</v>
      </c>
      <c r="S290" s="194" t="s">
        <v>371</v>
      </c>
      <c r="T290" s="195" t="s">
        <v>371</v>
      </c>
      <c r="U290" s="163">
        <v>0.59499999999999997</v>
      </c>
      <c r="V290" s="163">
        <f>ROUND(E290*U290,2)</f>
        <v>29.75</v>
      </c>
      <c r="W290" s="163"/>
      <c r="X290" s="163" t="s">
        <v>431</v>
      </c>
      <c r="Y290" s="152"/>
      <c r="Z290" s="152"/>
      <c r="AA290" s="152"/>
      <c r="AB290" s="152"/>
      <c r="AC290" s="152"/>
      <c r="AD290" s="152"/>
      <c r="AE290" s="152"/>
      <c r="AF290" s="152"/>
      <c r="AG290" s="152" t="s">
        <v>728</v>
      </c>
      <c r="AH290" s="152"/>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1">
      <c r="A291" s="175">
        <v>219</v>
      </c>
      <c r="B291" s="176" t="s">
        <v>919</v>
      </c>
      <c r="C291" s="185" t="s">
        <v>920</v>
      </c>
      <c r="D291" s="177" t="s">
        <v>524</v>
      </c>
      <c r="E291" s="178">
        <v>50</v>
      </c>
      <c r="F291" s="179"/>
      <c r="G291" s="180">
        <f>ROUND(E291*F291,2)</f>
        <v>0</v>
      </c>
      <c r="H291" s="179"/>
      <c r="I291" s="180">
        <f>ROUND(E291*H291,2)</f>
        <v>0</v>
      </c>
      <c r="J291" s="179"/>
      <c r="K291" s="180">
        <f>ROUND(E291*J291,2)</f>
        <v>0</v>
      </c>
      <c r="L291" s="180">
        <v>21</v>
      </c>
      <c r="M291" s="180">
        <f>G291*(1+L291/100)</f>
        <v>0</v>
      </c>
      <c r="N291" s="178">
        <v>3.8980000000000001E-2</v>
      </c>
      <c r="O291" s="178">
        <f>ROUND(E291*N291,2)</f>
        <v>1.95</v>
      </c>
      <c r="P291" s="178">
        <v>0</v>
      </c>
      <c r="Q291" s="178">
        <f>ROUND(E291*P291,2)</f>
        <v>0</v>
      </c>
      <c r="R291" s="180" t="s">
        <v>479</v>
      </c>
      <c r="S291" s="180" t="s">
        <v>371</v>
      </c>
      <c r="T291" s="181" t="s">
        <v>371</v>
      </c>
      <c r="U291" s="163">
        <v>0.29299999999999998</v>
      </c>
      <c r="V291" s="163">
        <f>ROUND(E291*U291,2)</f>
        <v>14.65</v>
      </c>
      <c r="W291" s="163"/>
      <c r="X291" s="163" t="s">
        <v>431</v>
      </c>
      <c r="Y291" s="152"/>
      <c r="Z291" s="152"/>
      <c r="AA291" s="152"/>
      <c r="AB291" s="152"/>
      <c r="AC291" s="152"/>
      <c r="AD291" s="152"/>
      <c r="AE291" s="152"/>
      <c r="AF291" s="152"/>
      <c r="AG291" s="152" t="s">
        <v>728</v>
      </c>
      <c r="AH291" s="152"/>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outlineLevel="1">
      <c r="A292" s="159"/>
      <c r="B292" s="160"/>
      <c r="C292" s="273" t="s">
        <v>921</v>
      </c>
      <c r="D292" s="274"/>
      <c r="E292" s="274"/>
      <c r="F292" s="274"/>
      <c r="G292" s="274"/>
      <c r="H292" s="163"/>
      <c r="I292" s="163"/>
      <c r="J292" s="163"/>
      <c r="K292" s="163"/>
      <c r="L292" s="163"/>
      <c r="M292" s="163"/>
      <c r="N292" s="162"/>
      <c r="O292" s="162"/>
      <c r="P292" s="162"/>
      <c r="Q292" s="162"/>
      <c r="R292" s="163"/>
      <c r="S292" s="163"/>
      <c r="T292" s="163"/>
      <c r="U292" s="163"/>
      <c r="V292" s="163"/>
      <c r="W292" s="163"/>
      <c r="X292" s="163"/>
      <c r="Y292" s="152"/>
      <c r="Z292" s="152"/>
      <c r="AA292" s="152"/>
      <c r="AB292" s="152"/>
      <c r="AC292" s="152"/>
      <c r="AD292" s="152"/>
      <c r="AE292" s="152"/>
      <c r="AF292" s="152"/>
      <c r="AG292" s="152" t="s">
        <v>444</v>
      </c>
      <c r="AH292" s="152"/>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outlineLevel="1">
      <c r="A293" s="175">
        <v>220</v>
      </c>
      <c r="B293" s="176" t="s">
        <v>922</v>
      </c>
      <c r="C293" s="185" t="s">
        <v>923</v>
      </c>
      <c r="D293" s="177" t="s">
        <v>459</v>
      </c>
      <c r="E293" s="178">
        <v>2.0456799999999999</v>
      </c>
      <c r="F293" s="179"/>
      <c r="G293" s="180">
        <f>ROUND(E293*F293,2)</f>
        <v>0</v>
      </c>
      <c r="H293" s="179"/>
      <c r="I293" s="180">
        <f>ROUND(E293*H293,2)</f>
        <v>0</v>
      </c>
      <c r="J293" s="179"/>
      <c r="K293" s="180">
        <f>ROUND(E293*J293,2)</f>
        <v>0</v>
      </c>
      <c r="L293" s="180">
        <v>21</v>
      </c>
      <c r="M293" s="180">
        <f>G293*(1+L293/100)</f>
        <v>0</v>
      </c>
      <c r="N293" s="178">
        <v>0</v>
      </c>
      <c r="O293" s="178">
        <f>ROUND(E293*N293,2)</f>
        <v>0</v>
      </c>
      <c r="P293" s="178">
        <v>0</v>
      </c>
      <c r="Q293" s="178">
        <f>ROUND(E293*P293,2)</f>
        <v>0</v>
      </c>
      <c r="R293" s="180" t="s">
        <v>781</v>
      </c>
      <c r="S293" s="180" t="s">
        <v>371</v>
      </c>
      <c r="T293" s="181" t="s">
        <v>371</v>
      </c>
      <c r="U293" s="163">
        <v>1.575</v>
      </c>
      <c r="V293" s="163">
        <f>ROUND(E293*U293,2)</f>
        <v>3.22</v>
      </c>
      <c r="W293" s="163"/>
      <c r="X293" s="163" t="s">
        <v>254</v>
      </c>
      <c r="Y293" s="152"/>
      <c r="Z293" s="152"/>
      <c r="AA293" s="152"/>
      <c r="AB293" s="152"/>
      <c r="AC293" s="152"/>
      <c r="AD293" s="152"/>
      <c r="AE293" s="152"/>
      <c r="AF293" s="152"/>
      <c r="AG293" s="152" t="s">
        <v>724</v>
      </c>
      <c r="AH293" s="152"/>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row>
    <row r="294" spans="1:60" outlineLevel="1">
      <c r="A294" s="159"/>
      <c r="B294" s="160"/>
      <c r="C294" s="273" t="s">
        <v>924</v>
      </c>
      <c r="D294" s="274"/>
      <c r="E294" s="274"/>
      <c r="F294" s="274"/>
      <c r="G294" s="274"/>
      <c r="H294" s="163"/>
      <c r="I294" s="163"/>
      <c r="J294" s="163"/>
      <c r="K294" s="163"/>
      <c r="L294" s="163"/>
      <c r="M294" s="163"/>
      <c r="N294" s="162"/>
      <c r="O294" s="162"/>
      <c r="P294" s="162"/>
      <c r="Q294" s="162"/>
      <c r="R294" s="163"/>
      <c r="S294" s="163"/>
      <c r="T294" s="163"/>
      <c r="U294" s="163"/>
      <c r="V294" s="163"/>
      <c r="W294" s="163"/>
      <c r="X294" s="163"/>
      <c r="Y294" s="152"/>
      <c r="Z294" s="152"/>
      <c r="AA294" s="152"/>
      <c r="AB294" s="152"/>
      <c r="AC294" s="152"/>
      <c r="AD294" s="152"/>
      <c r="AE294" s="152"/>
      <c r="AF294" s="152"/>
      <c r="AG294" s="152" t="s">
        <v>444</v>
      </c>
      <c r="AH294" s="152"/>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row>
    <row r="295" spans="1:60">
      <c r="A295" s="169" t="s">
        <v>366</v>
      </c>
      <c r="B295" s="170" t="s">
        <v>275</v>
      </c>
      <c r="C295" s="184" t="s">
        <v>276</v>
      </c>
      <c r="D295" s="171"/>
      <c r="E295" s="172"/>
      <c r="F295" s="173"/>
      <c r="G295" s="173">
        <f>SUMIF(AG296:AG347,"&lt;&gt;NOR",G296:G347)</f>
        <v>0</v>
      </c>
      <c r="H295" s="173"/>
      <c r="I295" s="173">
        <f>SUM(I296:I347)</f>
        <v>0</v>
      </c>
      <c r="J295" s="173"/>
      <c r="K295" s="173">
        <f>SUM(K296:K347)</f>
        <v>0</v>
      </c>
      <c r="L295" s="173"/>
      <c r="M295" s="173">
        <f>SUM(M296:M347)</f>
        <v>0</v>
      </c>
      <c r="N295" s="172"/>
      <c r="O295" s="172">
        <f>SUM(O296:O347)</f>
        <v>3.2199999999999998</v>
      </c>
      <c r="P295" s="172"/>
      <c r="Q295" s="172">
        <f>SUM(Q296:Q347)</f>
        <v>1.8900000000000001</v>
      </c>
      <c r="R295" s="173"/>
      <c r="S295" s="173"/>
      <c r="T295" s="174"/>
      <c r="U295" s="168"/>
      <c r="V295" s="168">
        <f>SUM(V296:V347)</f>
        <v>180.60000000000002</v>
      </c>
      <c r="W295" s="168"/>
      <c r="X295" s="168"/>
      <c r="AG295" t="s">
        <v>367</v>
      </c>
    </row>
    <row r="296" spans="1:60" ht="22.5" outlineLevel="1">
      <c r="A296" s="189">
        <v>221</v>
      </c>
      <c r="B296" s="190" t="s">
        <v>925</v>
      </c>
      <c r="C296" s="197" t="s">
        <v>926</v>
      </c>
      <c r="D296" s="191" t="s">
        <v>524</v>
      </c>
      <c r="E296" s="192">
        <v>65</v>
      </c>
      <c r="F296" s="193"/>
      <c r="G296" s="194">
        <f t="shared" ref="G296:G341" si="84">ROUND(E296*F296,2)</f>
        <v>0</v>
      </c>
      <c r="H296" s="193"/>
      <c r="I296" s="194">
        <f t="shared" ref="I296:I341" si="85">ROUND(E296*H296,2)</f>
        <v>0</v>
      </c>
      <c r="J296" s="193"/>
      <c r="K296" s="194">
        <f t="shared" ref="K296:K341" si="86">ROUND(E296*J296,2)</f>
        <v>0</v>
      </c>
      <c r="L296" s="194">
        <v>21</v>
      </c>
      <c r="M296" s="194">
        <f t="shared" ref="M296:M341" si="87">G296*(1+L296/100)</f>
        <v>0</v>
      </c>
      <c r="N296" s="192">
        <v>1.5900000000000001E-2</v>
      </c>
      <c r="O296" s="192">
        <f t="shared" ref="O296:O341" si="88">ROUND(E296*N296,2)</f>
        <v>1.03</v>
      </c>
      <c r="P296" s="192">
        <v>0</v>
      </c>
      <c r="Q296" s="192">
        <f t="shared" ref="Q296:Q341" si="89">ROUND(E296*P296,2)</f>
        <v>0</v>
      </c>
      <c r="R296" s="194" t="s">
        <v>781</v>
      </c>
      <c r="S296" s="194" t="s">
        <v>371</v>
      </c>
      <c r="T296" s="195" t="s">
        <v>371</v>
      </c>
      <c r="U296" s="163">
        <v>0.89700000000000002</v>
      </c>
      <c r="V296" s="163">
        <f t="shared" ref="V296:V341" si="90">ROUND(E296*U296,2)</f>
        <v>58.31</v>
      </c>
      <c r="W296" s="163"/>
      <c r="X296" s="163" t="s">
        <v>431</v>
      </c>
      <c r="Y296" s="152"/>
      <c r="Z296" s="152"/>
      <c r="AA296" s="152"/>
      <c r="AB296" s="152"/>
      <c r="AC296" s="152"/>
      <c r="AD296" s="152"/>
      <c r="AE296" s="152"/>
      <c r="AF296" s="152"/>
      <c r="AG296" s="152" t="s">
        <v>728</v>
      </c>
      <c r="AH296" s="152"/>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row>
    <row r="297" spans="1:60" ht="22.5" outlineLevel="1">
      <c r="A297" s="189">
        <v>222</v>
      </c>
      <c r="B297" s="190" t="s">
        <v>927</v>
      </c>
      <c r="C297" s="197" t="s">
        <v>928</v>
      </c>
      <c r="D297" s="191" t="s">
        <v>524</v>
      </c>
      <c r="E297" s="192">
        <v>10</v>
      </c>
      <c r="F297" s="193"/>
      <c r="G297" s="194">
        <f t="shared" si="84"/>
        <v>0</v>
      </c>
      <c r="H297" s="193"/>
      <c r="I297" s="194">
        <f t="shared" si="85"/>
        <v>0</v>
      </c>
      <c r="J297" s="193"/>
      <c r="K297" s="194">
        <f t="shared" si="86"/>
        <v>0</v>
      </c>
      <c r="L297" s="194">
        <v>21</v>
      </c>
      <c r="M297" s="194">
        <f t="shared" si="87"/>
        <v>0</v>
      </c>
      <c r="N297" s="192">
        <v>1.387E-2</v>
      </c>
      <c r="O297" s="192">
        <f t="shared" si="88"/>
        <v>0.14000000000000001</v>
      </c>
      <c r="P297" s="192">
        <v>0</v>
      </c>
      <c r="Q297" s="192">
        <f t="shared" si="89"/>
        <v>0</v>
      </c>
      <c r="R297" s="194" t="s">
        <v>781</v>
      </c>
      <c r="S297" s="194" t="s">
        <v>371</v>
      </c>
      <c r="T297" s="195" t="s">
        <v>371</v>
      </c>
      <c r="U297" s="163">
        <v>0.82899999999999996</v>
      </c>
      <c r="V297" s="163">
        <f t="shared" si="90"/>
        <v>8.2899999999999991</v>
      </c>
      <c r="W297" s="163"/>
      <c r="X297" s="163" t="s">
        <v>431</v>
      </c>
      <c r="Y297" s="152"/>
      <c r="Z297" s="152"/>
      <c r="AA297" s="152"/>
      <c r="AB297" s="152"/>
      <c r="AC297" s="152"/>
      <c r="AD297" s="152"/>
      <c r="AE297" s="152"/>
      <c r="AF297" s="152"/>
      <c r="AG297" s="152" t="s">
        <v>728</v>
      </c>
      <c r="AH297" s="152"/>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row>
    <row r="298" spans="1:60" outlineLevel="1">
      <c r="A298" s="189">
        <v>223</v>
      </c>
      <c r="B298" s="190" t="s">
        <v>929</v>
      </c>
      <c r="C298" s="197" t="s">
        <v>930</v>
      </c>
      <c r="D298" s="191" t="s">
        <v>524</v>
      </c>
      <c r="E298" s="192">
        <v>35</v>
      </c>
      <c r="F298" s="193"/>
      <c r="G298" s="194">
        <f t="shared" si="84"/>
        <v>0</v>
      </c>
      <c r="H298" s="193"/>
      <c r="I298" s="194">
        <f t="shared" si="85"/>
        <v>0</v>
      </c>
      <c r="J298" s="193"/>
      <c r="K298" s="194">
        <f t="shared" si="86"/>
        <v>0</v>
      </c>
      <c r="L298" s="194">
        <v>21</v>
      </c>
      <c r="M298" s="194">
        <f t="shared" si="87"/>
        <v>0</v>
      </c>
      <c r="N298" s="192">
        <v>0</v>
      </c>
      <c r="O298" s="192">
        <f t="shared" si="88"/>
        <v>0</v>
      </c>
      <c r="P298" s="192">
        <v>0</v>
      </c>
      <c r="Q298" s="192">
        <f t="shared" si="89"/>
        <v>0</v>
      </c>
      <c r="R298" s="194"/>
      <c r="S298" s="194" t="s">
        <v>430</v>
      </c>
      <c r="T298" s="195" t="s">
        <v>372</v>
      </c>
      <c r="U298" s="163">
        <v>0</v>
      </c>
      <c r="V298" s="163">
        <f t="shared" si="90"/>
        <v>0</v>
      </c>
      <c r="W298" s="163"/>
      <c r="X298" s="163" t="s">
        <v>431</v>
      </c>
      <c r="Y298" s="152"/>
      <c r="Z298" s="152"/>
      <c r="AA298" s="152"/>
      <c r="AB298" s="152"/>
      <c r="AC298" s="152"/>
      <c r="AD298" s="152"/>
      <c r="AE298" s="152"/>
      <c r="AF298" s="152"/>
      <c r="AG298" s="152" t="s">
        <v>728</v>
      </c>
      <c r="AH298" s="152"/>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row>
    <row r="299" spans="1:60" outlineLevel="1">
      <c r="A299" s="189">
        <v>224</v>
      </c>
      <c r="B299" s="190" t="s">
        <v>885</v>
      </c>
      <c r="C299" s="197" t="s">
        <v>886</v>
      </c>
      <c r="D299" s="191" t="s">
        <v>524</v>
      </c>
      <c r="E299" s="192">
        <v>35</v>
      </c>
      <c r="F299" s="193"/>
      <c r="G299" s="194">
        <f t="shared" si="84"/>
        <v>0</v>
      </c>
      <c r="H299" s="193"/>
      <c r="I299" s="194">
        <f t="shared" si="85"/>
        <v>0</v>
      </c>
      <c r="J299" s="193"/>
      <c r="K299" s="194">
        <f t="shared" si="86"/>
        <v>0</v>
      </c>
      <c r="L299" s="194">
        <v>21</v>
      </c>
      <c r="M299" s="194">
        <f t="shared" si="87"/>
        <v>0</v>
      </c>
      <c r="N299" s="192">
        <v>0</v>
      </c>
      <c r="O299" s="192">
        <f t="shared" si="88"/>
        <v>0</v>
      </c>
      <c r="P299" s="192">
        <v>0</v>
      </c>
      <c r="Q299" s="192">
        <f t="shared" si="89"/>
        <v>0</v>
      </c>
      <c r="R299" s="194"/>
      <c r="S299" s="194" t="s">
        <v>430</v>
      </c>
      <c r="T299" s="195" t="s">
        <v>372</v>
      </c>
      <c r="U299" s="163">
        <v>0</v>
      </c>
      <c r="V299" s="163">
        <f t="shared" si="90"/>
        <v>0</v>
      </c>
      <c r="W299" s="163"/>
      <c r="X299" s="163" t="s">
        <v>431</v>
      </c>
      <c r="Y299" s="152"/>
      <c r="Z299" s="152"/>
      <c r="AA299" s="152"/>
      <c r="AB299" s="152"/>
      <c r="AC299" s="152"/>
      <c r="AD299" s="152"/>
      <c r="AE299" s="152"/>
      <c r="AF299" s="152"/>
      <c r="AG299" s="152" t="s">
        <v>728</v>
      </c>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row>
    <row r="300" spans="1:60" outlineLevel="1">
      <c r="A300" s="189">
        <v>225</v>
      </c>
      <c r="B300" s="190" t="s">
        <v>931</v>
      </c>
      <c r="C300" s="197" t="s">
        <v>932</v>
      </c>
      <c r="D300" s="191" t="s">
        <v>524</v>
      </c>
      <c r="E300" s="192">
        <v>25</v>
      </c>
      <c r="F300" s="193"/>
      <c r="G300" s="194">
        <f t="shared" si="84"/>
        <v>0</v>
      </c>
      <c r="H300" s="193"/>
      <c r="I300" s="194">
        <f t="shared" si="85"/>
        <v>0</v>
      </c>
      <c r="J300" s="193"/>
      <c r="K300" s="194">
        <f t="shared" si="86"/>
        <v>0</v>
      </c>
      <c r="L300" s="194">
        <v>21</v>
      </c>
      <c r="M300" s="194">
        <f t="shared" si="87"/>
        <v>0</v>
      </c>
      <c r="N300" s="192">
        <v>0</v>
      </c>
      <c r="O300" s="192">
        <f t="shared" si="88"/>
        <v>0</v>
      </c>
      <c r="P300" s="192">
        <v>0</v>
      </c>
      <c r="Q300" s="192">
        <f t="shared" si="89"/>
        <v>0</v>
      </c>
      <c r="R300" s="194"/>
      <c r="S300" s="194" t="s">
        <v>430</v>
      </c>
      <c r="T300" s="195" t="s">
        <v>372</v>
      </c>
      <c r="U300" s="163">
        <v>0</v>
      </c>
      <c r="V300" s="163">
        <f t="shared" si="90"/>
        <v>0</v>
      </c>
      <c r="W300" s="163"/>
      <c r="X300" s="163" t="s">
        <v>431</v>
      </c>
      <c r="Y300" s="152"/>
      <c r="Z300" s="152"/>
      <c r="AA300" s="152"/>
      <c r="AB300" s="152"/>
      <c r="AC300" s="152"/>
      <c r="AD300" s="152"/>
      <c r="AE300" s="152"/>
      <c r="AF300" s="152"/>
      <c r="AG300" s="152" t="s">
        <v>728</v>
      </c>
      <c r="AH300" s="152"/>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row>
    <row r="301" spans="1:60" outlineLevel="1">
      <c r="A301" s="189">
        <v>226</v>
      </c>
      <c r="B301" s="190" t="s">
        <v>933</v>
      </c>
      <c r="C301" s="197" t="s">
        <v>934</v>
      </c>
      <c r="D301" s="191" t="s">
        <v>524</v>
      </c>
      <c r="E301" s="192">
        <v>25</v>
      </c>
      <c r="F301" s="193"/>
      <c r="G301" s="194">
        <f t="shared" si="84"/>
        <v>0</v>
      </c>
      <c r="H301" s="193"/>
      <c r="I301" s="194">
        <f t="shared" si="85"/>
        <v>0</v>
      </c>
      <c r="J301" s="193"/>
      <c r="K301" s="194">
        <f t="shared" si="86"/>
        <v>0</v>
      </c>
      <c r="L301" s="194">
        <v>21</v>
      </c>
      <c r="M301" s="194">
        <f t="shared" si="87"/>
        <v>0</v>
      </c>
      <c r="N301" s="192">
        <v>0</v>
      </c>
      <c r="O301" s="192">
        <f t="shared" si="88"/>
        <v>0</v>
      </c>
      <c r="P301" s="192">
        <v>0</v>
      </c>
      <c r="Q301" s="192">
        <f t="shared" si="89"/>
        <v>0</v>
      </c>
      <c r="R301" s="194"/>
      <c r="S301" s="194" t="s">
        <v>430</v>
      </c>
      <c r="T301" s="195" t="s">
        <v>372</v>
      </c>
      <c r="U301" s="163">
        <v>0</v>
      </c>
      <c r="V301" s="163">
        <f t="shared" si="90"/>
        <v>0</v>
      </c>
      <c r="W301" s="163"/>
      <c r="X301" s="163" t="s">
        <v>431</v>
      </c>
      <c r="Y301" s="152"/>
      <c r="Z301" s="152"/>
      <c r="AA301" s="152"/>
      <c r="AB301" s="152"/>
      <c r="AC301" s="152"/>
      <c r="AD301" s="152"/>
      <c r="AE301" s="152"/>
      <c r="AF301" s="152"/>
      <c r="AG301" s="152" t="s">
        <v>728</v>
      </c>
      <c r="AH301" s="152"/>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c r="BH301" s="152"/>
    </row>
    <row r="302" spans="1:60" outlineLevel="1">
      <c r="A302" s="189">
        <v>227</v>
      </c>
      <c r="B302" s="190" t="s">
        <v>935</v>
      </c>
      <c r="C302" s="197" t="s">
        <v>936</v>
      </c>
      <c r="D302" s="191" t="s">
        <v>524</v>
      </c>
      <c r="E302" s="192">
        <v>35</v>
      </c>
      <c r="F302" s="193"/>
      <c r="G302" s="194">
        <f t="shared" si="84"/>
        <v>0</v>
      </c>
      <c r="H302" s="193"/>
      <c r="I302" s="194">
        <f t="shared" si="85"/>
        <v>0</v>
      </c>
      <c r="J302" s="193"/>
      <c r="K302" s="194">
        <f t="shared" si="86"/>
        <v>0</v>
      </c>
      <c r="L302" s="194">
        <v>21</v>
      </c>
      <c r="M302" s="194">
        <f t="shared" si="87"/>
        <v>0</v>
      </c>
      <c r="N302" s="192">
        <v>0</v>
      </c>
      <c r="O302" s="192">
        <f t="shared" si="88"/>
        <v>0</v>
      </c>
      <c r="P302" s="192">
        <v>0</v>
      </c>
      <c r="Q302" s="192">
        <f t="shared" si="89"/>
        <v>0</v>
      </c>
      <c r="R302" s="194"/>
      <c r="S302" s="194" t="s">
        <v>430</v>
      </c>
      <c r="T302" s="195" t="s">
        <v>372</v>
      </c>
      <c r="U302" s="163">
        <v>0</v>
      </c>
      <c r="V302" s="163">
        <f t="shared" si="90"/>
        <v>0</v>
      </c>
      <c r="W302" s="163"/>
      <c r="X302" s="163" t="s">
        <v>431</v>
      </c>
      <c r="Y302" s="152"/>
      <c r="Z302" s="152"/>
      <c r="AA302" s="152"/>
      <c r="AB302" s="152"/>
      <c r="AC302" s="152"/>
      <c r="AD302" s="152"/>
      <c r="AE302" s="152"/>
      <c r="AF302" s="152"/>
      <c r="AG302" s="152" t="s">
        <v>728</v>
      </c>
      <c r="AH302" s="152"/>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row>
    <row r="303" spans="1:60" outlineLevel="1">
      <c r="A303" s="189">
        <v>228</v>
      </c>
      <c r="B303" s="190" t="s">
        <v>937</v>
      </c>
      <c r="C303" s="197" t="s">
        <v>938</v>
      </c>
      <c r="D303" s="191" t="s">
        <v>524</v>
      </c>
      <c r="E303" s="192">
        <v>25</v>
      </c>
      <c r="F303" s="193"/>
      <c r="G303" s="194">
        <f t="shared" si="84"/>
        <v>0</v>
      </c>
      <c r="H303" s="193"/>
      <c r="I303" s="194">
        <f t="shared" si="85"/>
        <v>0</v>
      </c>
      <c r="J303" s="193"/>
      <c r="K303" s="194">
        <f t="shared" si="86"/>
        <v>0</v>
      </c>
      <c r="L303" s="194">
        <v>21</v>
      </c>
      <c r="M303" s="194">
        <f t="shared" si="87"/>
        <v>0</v>
      </c>
      <c r="N303" s="192">
        <v>0</v>
      </c>
      <c r="O303" s="192">
        <f t="shared" si="88"/>
        <v>0</v>
      </c>
      <c r="P303" s="192">
        <v>0</v>
      </c>
      <c r="Q303" s="192">
        <f t="shared" si="89"/>
        <v>0</v>
      </c>
      <c r="R303" s="194"/>
      <c r="S303" s="194" t="s">
        <v>430</v>
      </c>
      <c r="T303" s="195" t="s">
        <v>372</v>
      </c>
      <c r="U303" s="163">
        <v>0</v>
      </c>
      <c r="V303" s="163">
        <f t="shared" si="90"/>
        <v>0</v>
      </c>
      <c r="W303" s="163"/>
      <c r="X303" s="163" t="s">
        <v>431</v>
      </c>
      <c r="Y303" s="152"/>
      <c r="Z303" s="152"/>
      <c r="AA303" s="152"/>
      <c r="AB303" s="152"/>
      <c r="AC303" s="152"/>
      <c r="AD303" s="152"/>
      <c r="AE303" s="152"/>
      <c r="AF303" s="152"/>
      <c r="AG303" s="152" t="s">
        <v>728</v>
      </c>
      <c r="AH303" s="152"/>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row>
    <row r="304" spans="1:60" outlineLevel="1">
      <c r="A304" s="189">
        <v>229</v>
      </c>
      <c r="B304" s="190" t="s">
        <v>939</v>
      </c>
      <c r="C304" s="197" t="s">
        <v>940</v>
      </c>
      <c r="D304" s="191" t="s">
        <v>524</v>
      </c>
      <c r="E304" s="192">
        <v>20</v>
      </c>
      <c r="F304" s="193"/>
      <c r="G304" s="194">
        <f t="shared" si="84"/>
        <v>0</v>
      </c>
      <c r="H304" s="193"/>
      <c r="I304" s="194">
        <f t="shared" si="85"/>
        <v>0</v>
      </c>
      <c r="J304" s="193"/>
      <c r="K304" s="194">
        <f t="shared" si="86"/>
        <v>0</v>
      </c>
      <c r="L304" s="194">
        <v>21</v>
      </c>
      <c r="M304" s="194">
        <f t="shared" si="87"/>
        <v>0</v>
      </c>
      <c r="N304" s="192">
        <v>0</v>
      </c>
      <c r="O304" s="192">
        <f t="shared" si="88"/>
        <v>0</v>
      </c>
      <c r="P304" s="192">
        <v>0</v>
      </c>
      <c r="Q304" s="192">
        <f t="shared" si="89"/>
        <v>0</v>
      </c>
      <c r="R304" s="194"/>
      <c r="S304" s="194" t="s">
        <v>430</v>
      </c>
      <c r="T304" s="195" t="s">
        <v>372</v>
      </c>
      <c r="U304" s="163">
        <v>0</v>
      </c>
      <c r="V304" s="163">
        <f t="shared" si="90"/>
        <v>0</v>
      </c>
      <c r="W304" s="163"/>
      <c r="X304" s="163" t="s">
        <v>431</v>
      </c>
      <c r="Y304" s="152"/>
      <c r="Z304" s="152"/>
      <c r="AA304" s="152"/>
      <c r="AB304" s="152"/>
      <c r="AC304" s="152"/>
      <c r="AD304" s="152"/>
      <c r="AE304" s="152"/>
      <c r="AF304" s="152"/>
      <c r="AG304" s="152" t="s">
        <v>728</v>
      </c>
      <c r="AH304" s="152"/>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row>
    <row r="305" spans="1:60" outlineLevel="1">
      <c r="A305" s="189">
        <v>230</v>
      </c>
      <c r="B305" s="190" t="s">
        <v>941</v>
      </c>
      <c r="C305" s="197" t="s">
        <v>942</v>
      </c>
      <c r="D305" s="191" t="s">
        <v>815</v>
      </c>
      <c r="E305" s="192">
        <v>18</v>
      </c>
      <c r="F305" s="193"/>
      <c r="G305" s="194">
        <f t="shared" si="84"/>
        <v>0</v>
      </c>
      <c r="H305" s="193"/>
      <c r="I305" s="194">
        <f t="shared" si="85"/>
        <v>0</v>
      </c>
      <c r="J305" s="193"/>
      <c r="K305" s="194">
        <f t="shared" si="86"/>
        <v>0</v>
      </c>
      <c r="L305" s="194">
        <v>21</v>
      </c>
      <c r="M305" s="194">
        <f t="shared" si="87"/>
        <v>0</v>
      </c>
      <c r="N305" s="192">
        <v>0</v>
      </c>
      <c r="O305" s="192">
        <f t="shared" si="88"/>
        <v>0</v>
      </c>
      <c r="P305" s="192">
        <v>0</v>
      </c>
      <c r="Q305" s="192">
        <f t="shared" si="89"/>
        <v>0</v>
      </c>
      <c r="R305" s="194"/>
      <c r="S305" s="194" t="s">
        <v>430</v>
      </c>
      <c r="T305" s="195" t="s">
        <v>372</v>
      </c>
      <c r="U305" s="163">
        <v>0</v>
      </c>
      <c r="V305" s="163">
        <f t="shared" si="90"/>
        <v>0</v>
      </c>
      <c r="W305" s="163"/>
      <c r="X305" s="163" t="s">
        <v>431</v>
      </c>
      <c r="Y305" s="152"/>
      <c r="Z305" s="152"/>
      <c r="AA305" s="152"/>
      <c r="AB305" s="152"/>
      <c r="AC305" s="152"/>
      <c r="AD305" s="152"/>
      <c r="AE305" s="152"/>
      <c r="AF305" s="152"/>
      <c r="AG305" s="152" t="s">
        <v>728</v>
      </c>
      <c r="AH305" s="152"/>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row>
    <row r="306" spans="1:60" outlineLevel="1">
      <c r="A306" s="189">
        <v>231</v>
      </c>
      <c r="B306" s="190" t="s">
        <v>943</v>
      </c>
      <c r="C306" s="197" t="s">
        <v>944</v>
      </c>
      <c r="D306" s="191" t="s">
        <v>815</v>
      </c>
      <c r="E306" s="192">
        <v>14</v>
      </c>
      <c r="F306" s="193"/>
      <c r="G306" s="194">
        <f t="shared" si="84"/>
        <v>0</v>
      </c>
      <c r="H306" s="193"/>
      <c r="I306" s="194">
        <f t="shared" si="85"/>
        <v>0</v>
      </c>
      <c r="J306" s="193"/>
      <c r="K306" s="194">
        <f t="shared" si="86"/>
        <v>0</v>
      </c>
      <c r="L306" s="194">
        <v>21</v>
      </c>
      <c r="M306" s="194">
        <f t="shared" si="87"/>
        <v>0</v>
      </c>
      <c r="N306" s="192">
        <v>0</v>
      </c>
      <c r="O306" s="192">
        <f t="shared" si="88"/>
        <v>0</v>
      </c>
      <c r="P306" s="192">
        <v>0</v>
      </c>
      <c r="Q306" s="192">
        <f t="shared" si="89"/>
        <v>0</v>
      </c>
      <c r="R306" s="194"/>
      <c r="S306" s="194" t="s">
        <v>430</v>
      </c>
      <c r="T306" s="195" t="s">
        <v>372</v>
      </c>
      <c r="U306" s="163">
        <v>0</v>
      </c>
      <c r="V306" s="163">
        <f t="shared" si="90"/>
        <v>0</v>
      </c>
      <c r="W306" s="163"/>
      <c r="X306" s="163" t="s">
        <v>431</v>
      </c>
      <c r="Y306" s="152"/>
      <c r="Z306" s="152"/>
      <c r="AA306" s="152"/>
      <c r="AB306" s="152"/>
      <c r="AC306" s="152"/>
      <c r="AD306" s="152"/>
      <c r="AE306" s="152"/>
      <c r="AF306" s="152"/>
      <c r="AG306" s="152" t="s">
        <v>728</v>
      </c>
      <c r="AH306" s="152"/>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c r="BH306" s="152"/>
    </row>
    <row r="307" spans="1:60" outlineLevel="1">
      <c r="A307" s="189">
        <v>232</v>
      </c>
      <c r="B307" s="190" t="s">
        <v>945</v>
      </c>
      <c r="C307" s="197" t="s">
        <v>946</v>
      </c>
      <c r="D307" s="191" t="s">
        <v>815</v>
      </c>
      <c r="E307" s="192">
        <v>8</v>
      </c>
      <c r="F307" s="193"/>
      <c r="G307" s="194">
        <f t="shared" si="84"/>
        <v>0</v>
      </c>
      <c r="H307" s="193"/>
      <c r="I307" s="194">
        <f t="shared" si="85"/>
        <v>0</v>
      </c>
      <c r="J307" s="193"/>
      <c r="K307" s="194">
        <f t="shared" si="86"/>
        <v>0</v>
      </c>
      <c r="L307" s="194">
        <v>21</v>
      </c>
      <c r="M307" s="194">
        <f t="shared" si="87"/>
        <v>0</v>
      </c>
      <c r="N307" s="192">
        <v>0</v>
      </c>
      <c r="O307" s="192">
        <f t="shared" si="88"/>
        <v>0</v>
      </c>
      <c r="P307" s="192">
        <v>0</v>
      </c>
      <c r="Q307" s="192">
        <f t="shared" si="89"/>
        <v>0</v>
      </c>
      <c r="R307" s="194"/>
      <c r="S307" s="194" t="s">
        <v>430</v>
      </c>
      <c r="T307" s="195" t="s">
        <v>372</v>
      </c>
      <c r="U307" s="163">
        <v>0</v>
      </c>
      <c r="V307" s="163">
        <f t="shared" si="90"/>
        <v>0</v>
      </c>
      <c r="W307" s="163"/>
      <c r="X307" s="163" t="s">
        <v>431</v>
      </c>
      <c r="Y307" s="152"/>
      <c r="Z307" s="152"/>
      <c r="AA307" s="152"/>
      <c r="AB307" s="152"/>
      <c r="AC307" s="152"/>
      <c r="AD307" s="152"/>
      <c r="AE307" s="152"/>
      <c r="AF307" s="152"/>
      <c r="AG307" s="152" t="s">
        <v>728</v>
      </c>
      <c r="AH307" s="152"/>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row>
    <row r="308" spans="1:60" outlineLevel="1">
      <c r="A308" s="189">
        <v>233</v>
      </c>
      <c r="B308" s="190" t="s">
        <v>947</v>
      </c>
      <c r="C308" s="197" t="s">
        <v>948</v>
      </c>
      <c r="D308" s="191" t="s">
        <v>524</v>
      </c>
      <c r="E308" s="192">
        <v>35</v>
      </c>
      <c r="F308" s="193"/>
      <c r="G308" s="194">
        <f t="shared" si="84"/>
        <v>0</v>
      </c>
      <c r="H308" s="193"/>
      <c r="I308" s="194">
        <f t="shared" si="85"/>
        <v>0</v>
      </c>
      <c r="J308" s="193"/>
      <c r="K308" s="194">
        <f t="shared" si="86"/>
        <v>0</v>
      </c>
      <c r="L308" s="194">
        <v>21</v>
      </c>
      <c r="M308" s="194">
        <f t="shared" si="87"/>
        <v>0</v>
      </c>
      <c r="N308" s="192">
        <v>0</v>
      </c>
      <c r="O308" s="192">
        <f t="shared" si="88"/>
        <v>0</v>
      </c>
      <c r="P308" s="192">
        <v>0</v>
      </c>
      <c r="Q308" s="192">
        <f t="shared" si="89"/>
        <v>0</v>
      </c>
      <c r="R308" s="194"/>
      <c r="S308" s="194" t="s">
        <v>430</v>
      </c>
      <c r="T308" s="195" t="s">
        <v>372</v>
      </c>
      <c r="U308" s="163">
        <v>0</v>
      </c>
      <c r="V308" s="163">
        <f t="shared" si="90"/>
        <v>0</v>
      </c>
      <c r="W308" s="163"/>
      <c r="X308" s="163" t="s">
        <v>431</v>
      </c>
      <c r="Y308" s="152"/>
      <c r="Z308" s="152"/>
      <c r="AA308" s="152"/>
      <c r="AB308" s="152"/>
      <c r="AC308" s="152"/>
      <c r="AD308" s="152"/>
      <c r="AE308" s="152"/>
      <c r="AF308" s="152"/>
      <c r="AG308" s="152" t="s">
        <v>728</v>
      </c>
      <c r="AH308" s="152"/>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row>
    <row r="309" spans="1:60" outlineLevel="1">
      <c r="A309" s="189">
        <v>234</v>
      </c>
      <c r="B309" s="190" t="s">
        <v>949</v>
      </c>
      <c r="C309" s="197" t="s">
        <v>950</v>
      </c>
      <c r="D309" s="191" t="s">
        <v>524</v>
      </c>
      <c r="E309" s="192">
        <v>70</v>
      </c>
      <c r="F309" s="193"/>
      <c r="G309" s="194">
        <f t="shared" si="84"/>
        <v>0</v>
      </c>
      <c r="H309" s="193"/>
      <c r="I309" s="194">
        <f t="shared" si="85"/>
        <v>0</v>
      </c>
      <c r="J309" s="193"/>
      <c r="K309" s="194">
        <f t="shared" si="86"/>
        <v>0</v>
      </c>
      <c r="L309" s="194">
        <v>21</v>
      </c>
      <c r="M309" s="194">
        <f t="shared" si="87"/>
        <v>0</v>
      </c>
      <c r="N309" s="192">
        <v>0</v>
      </c>
      <c r="O309" s="192">
        <f t="shared" si="88"/>
        <v>0</v>
      </c>
      <c r="P309" s="192">
        <v>0</v>
      </c>
      <c r="Q309" s="192">
        <f t="shared" si="89"/>
        <v>0</v>
      </c>
      <c r="R309" s="194"/>
      <c r="S309" s="194" t="s">
        <v>430</v>
      </c>
      <c r="T309" s="195" t="s">
        <v>372</v>
      </c>
      <c r="U309" s="163">
        <v>0</v>
      </c>
      <c r="V309" s="163">
        <f t="shared" si="90"/>
        <v>0</v>
      </c>
      <c r="W309" s="163"/>
      <c r="X309" s="163" t="s">
        <v>431</v>
      </c>
      <c r="Y309" s="152"/>
      <c r="Z309" s="152"/>
      <c r="AA309" s="152"/>
      <c r="AB309" s="152"/>
      <c r="AC309" s="152"/>
      <c r="AD309" s="152"/>
      <c r="AE309" s="152"/>
      <c r="AF309" s="152"/>
      <c r="AG309" s="152" t="s">
        <v>728</v>
      </c>
      <c r="AH309" s="152"/>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c r="BG309" s="152"/>
      <c r="BH309" s="152"/>
    </row>
    <row r="310" spans="1:60" outlineLevel="1">
      <c r="A310" s="189">
        <v>235</v>
      </c>
      <c r="B310" s="190" t="s">
        <v>951</v>
      </c>
      <c r="C310" s="197" t="s">
        <v>952</v>
      </c>
      <c r="D310" s="191" t="s">
        <v>524</v>
      </c>
      <c r="E310" s="192">
        <v>50</v>
      </c>
      <c r="F310" s="193"/>
      <c r="G310" s="194">
        <f t="shared" si="84"/>
        <v>0</v>
      </c>
      <c r="H310" s="193"/>
      <c r="I310" s="194">
        <f t="shared" si="85"/>
        <v>0</v>
      </c>
      <c r="J310" s="193"/>
      <c r="K310" s="194">
        <f t="shared" si="86"/>
        <v>0</v>
      </c>
      <c r="L310" s="194">
        <v>21</v>
      </c>
      <c r="M310" s="194">
        <f t="shared" si="87"/>
        <v>0</v>
      </c>
      <c r="N310" s="192">
        <v>0</v>
      </c>
      <c r="O310" s="192">
        <f t="shared" si="88"/>
        <v>0</v>
      </c>
      <c r="P310" s="192">
        <v>0</v>
      </c>
      <c r="Q310" s="192">
        <f t="shared" si="89"/>
        <v>0</v>
      </c>
      <c r="R310" s="194"/>
      <c r="S310" s="194" t="s">
        <v>430</v>
      </c>
      <c r="T310" s="195" t="s">
        <v>372</v>
      </c>
      <c r="U310" s="163">
        <v>0</v>
      </c>
      <c r="V310" s="163">
        <f t="shared" si="90"/>
        <v>0</v>
      </c>
      <c r="W310" s="163"/>
      <c r="X310" s="163" t="s">
        <v>431</v>
      </c>
      <c r="Y310" s="152"/>
      <c r="Z310" s="152"/>
      <c r="AA310" s="152"/>
      <c r="AB310" s="152"/>
      <c r="AC310" s="152"/>
      <c r="AD310" s="152"/>
      <c r="AE310" s="152"/>
      <c r="AF310" s="152"/>
      <c r="AG310" s="152" t="s">
        <v>728</v>
      </c>
      <c r="AH310" s="152"/>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row>
    <row r="311" spans="1:60" outlineLevel="1">
      <c r="A311" s="189">
        <v>236</v>
      </c>
      <c r="B311" s="190" t="s">
        <v>953</v>
      </c>
      <c r="C311" s="197" t="s">
        <v>954</v>
      </c>
      <c r="D311" s="191" t="s">
        <v>524</v>
      </c>
      <c r="E311" s="192">
        <v>45</v>
      </c>
      <c r="F311" s="193"/>
      <c r="G311" s="194">
        <f t="shared" si="84"/>
        <v>0</v>
      </c>
      <c r="H311" s="193"/>
      <c r="I311" s="194">
        <f t="shared" si="85"/>
        <v>0</v>
      </c>
      <c r="J311" s="193"/>
      <c r="K311" s="194">
        <f t="shared" si="86"/>
        <v>0</v>
      </c>
      <c r="L311" s="194">
        <v>21</v>
      </c>
      <c r="M311" s="194">
        <f t="shared" si="87"/>
        <v>0</v>
      </c>
      <c r="N311" s="192">
        <v>0</v>
      </c>
      <c r="O311" s="192">
        <f t="shared" si="88"/>
        <v>0</v>
      </c>
      <c r="P311" s="192">
        <v>0</v>
      </c>
      <c r="Q311" s="192">
        <f t="shared" si="89"/>
        <v>0</v>
      </c>
      <c r="R311" s="194"/>
      <c r="S311" s="194" t="s">
        <v>430</v>
      </c>
      <c r="T311" s="195" t="s">
        <v>372</v>
      </c>
      <c r="U311" s="163">
        <v>0</v>
      </c>
      <c r="V311" s="163">
        <f t="shared" si="90"/>
        <v>0</v>
      </c>
      <c r="W311" s="163"/>
      <c r="X311" s="163" t="s">
        <v>431</v>
      </c>
      <c r="Y311" s="152"/>
      <c r="Z311" s="152"/>
      <c r="AA311" s="152"/>
      <c r="AB311" s="152"/>
      <c r="AC311" s="152"/>
      <c r="AD311" s="152"/>
      <c r="AE311" s="152"/>
      <c r="AF311" s="152"/>
      <c r="AG311" s="152" t="s">
        <v>728</v>
      </c>
      <c r="AH311" s="152"/>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row>
    <row r="312" spans="1:60" outlineLevel="1">
      <c r="A312" s="189">
        <v>237</v>
      </c>
      <c r="B312" s="190" t="s">
        <v>955</v>
      </c>
      <c r="C312" s="197" t="s">
        <v>956</v>
      </c>
      <c r="D312" s="191" t="s">
        <v>524</v>
      </c>
      <c r="E312" s="192">
        <v>35</v>
      </c>
      <c r="F312" s="193"/>
      <c r="G312" s="194">
        <f t="shared" si="84"/>
        <v>0</v>
      </c>
      <c r="H312" s="193"/>
      <c r="I312" s="194">
        <f t="shared" si="85"/>
        <v>0</v>
      </c>
      <c r="J312" s="193"/>
      <c r="K312" s="194">
        <f t="shared" si="86"/>
        <v>0</v>
      </c>
      <c r="L312" s="194">
        <v>21</v>
      </c>
      <c r="M312" s="194">
        <f t="shared" si="87"/>
        <v>0</v>
      </c>
      <c r="N312" s="192">
        <v>0</v>
      </c>
      <c r="O312" s="192">
        <f t="shared" si="88"/>
        <v>0</v>
      </c>
      <c r="P312" s="192">
        <v>0</v>
      </c>
      <c r="Q312" s="192">
        <f t="shared" si="89"/>
        <v>0</v>
      </c>
      <c r="R312" s="194"/>
      <c r="S312" s="194" t="s">
        <v>430</v>
      </c>
      <c r="T312" s="195" t="s">
        <v>372</v>
      </c>
      <c r="U312" s="163">
        <v>0</v>
      </c>
      <c r="V312" s="163">
        <f t="shared" si="90"/>
        <v>0</v>
      </c>
      <c r="W312" s="163"/>
      <c r="X312" s="163" t="s">
        <v>431</v>
      </c>
      <c r="Y312" s="152"/>
      <c r="Z312" s="152"/>
      <c r="AA312" s="152"/>
      <c r="AB312" s="152"/>
      <c r="AC312" s="152"/>
      <c r="AD312" s="152"/>
      <c r="AE312" s="152"/>
      <c r="AF312" s="152"/>
      <c r="AG312" s="152" t="s">
        <v>728</v>
      </c>
      <c r="AH312" s="152"/>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row>
    <row r="313" spans="1:60" outlineLevel="1">
      <c r="A313" s="189">
        <v>238</v>
      </c>
      <c r="B313" s="190" t="s">
        <v>957</v>
      </c>
      <c r="C313" s="197" t="s">
        <v>958</v>
      </c>
      <c r="D313" s="191" t="s">
        <v>524</v>
      </c>
      <c r="E313" s="192">
        <v>10</v>
      </c>
      <c r="F313" s="193"/>
      <c r="G313" s="194">
        <f t="shared" si="84"/>
        <v>0</v>
      </c>
      <c r="H313" s="193"/>
      <c r="I313" s="194">
        <f t="shared" si="85"/>
        <v>0</v>
      </c>
      <c r="J313" s="193"/>
      <c r="K313" s="194">
        <f t="shared" si="86"/>
        <v>0</v>
      </c>
      <c r="L313" s="194">
        <v>21</v>
      </c>
      <c r="M313" s="194">
        <f t="shared" si="87"/>
        <v>0</v>
      </c>
      <c r="N313" s="192">
        <v>0</v>
      </c>
      <c r="O313" s="192">
        <f t="shared" si="88"/>
        <v>0</v>
      </c>
      <c r="P313" s="192">
        <v>0</v>
      </c>
      <c r="Q313" s="192">
        <f t="shared" si="89"/>
        <v>0</v>
      </c>
      <c r="R313" s="194"/>
      <c r="S313" s="194" t="s">
        <v>430</v>
      </c>
      <c r="T313" s="195" t="s">
        <v>372</v>
      </c>
      <c r="U313" s="163">
        <v>0</v>
      </c>
      <c r="V313" s="163">
        <f t="shared" si="90"/>
        <v>0</v>
      </c>
      <c r="W313" s="163"/>
      <c r="X313" s="163" t="s">
        <v>431</v>
      </c>
      <c r="Y313" s="152"/>
      <c r="Z313" s="152"/>
      <c r="AA313" s="152"/>
      <c r="AB313" s="152"/>
      <c r="AC313" s="152"/>
      <c r="AD313" s="152"/>
      <c r="AE313" s="152"/>
      <c r="AF313" s="152"/>
      <c r="AG313" s="152" t="s">
        <v>728</v>
      </c>
      <c r="AH313" s="152"/>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c r="BH313" s="152"/>
    </row>
    <row r="314" spans="1:60" outlineLevel="1">
      <c r="A314" s="189">
        <v>239</v>
      </c>
      <c r="B314" s="190" t="s">
        <v>893</v>
      </c>
      <c r="C314" s="197" t="s">
        <v>894</v>
      </c>
      <c r="D314" s="191" t="s">
        <v>524</v>
      </c>
      <c r="E314" s="192">
        <v>120</v>
      </c>
      <c r="F314" s="193"/>
      <c r="G314" s="194">
        <f t="shared" si="84"/>
        <v>0</v>
      </c>
      <c r="H314" s="193"/>
      <c r="I314" s="194">
        <f t="shared" si="85"/>
        <v>0</v>
      </c>
      <c r="J314" s="193"/>
      <c r="K314" s="194">
        <f t="shared" si="86"/>
        <v>0</v>
      </c>
      <c r="L314" s="194">
        <v>21</v>
      </c>
      <c r="M314" s="194">
        <f t="shared" si="87"/>
        <v>0</v>
      </c>
      <c r="N314" s="192">
        <v>0</v>
      </c>
      <c r="O314" s="192">
        <f t="shared" si="88"/>
        <v>0</v>
      </c>
      <c r="P314" s="192">
        <v>0</v>
      </c>
      <c r="Q314" s="192">
        <f t="shared" si="89"/>
        <v>0</v>
      </c>
      <c r="R314" s="194"/>
      <c r="S314" s="194" t="s">
        <v>430</v>
      </c>
      <c r="T314" s="195" t="s">
        <v>372</v>
      </c>
      <c r="U314" s="163">
        <v>0</v>
      </c>
      <c r="V314" s="163">
        <f t="shared" si="90"/>
        <v>0</v>
      </c>
      <c r="W314" s="163"/>
      <c r="X314" s="163" t="s">
        <v>431</v>
      </c>
      <c r="Y314" s="152"/>
      <c r="Z314" s="152"/>
      <c r="AA314" s="152"/>
      <c r="AB314" s="152"/>
      <c r="AC314" s="152"/>
      <c r="AD314" s="152"/>
      <c r="AE314" s="152"/>
      <c r="AF314" s="152"/>
      <c r="AG314" s="152" t="s">
        <v>728</v>
      </c>
      <c r="AH314" s="152"/>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c r="BH314" s="152"/>
    </row>
    <row r="315" spans="1:60" ht="22.5" outlineLevel="1">
      <c r="A315" s="189">
        <v>240</v>
      </c>
      <c r="B315" s="190" t="s">
        <v>895</v>
      </c>
      <c r="C315" s="197" t="s">
        <v>896</v>
      </c>
      <c r="D315" s="191" t="s">
        <v>508</v>
      </c>
      <c r="E315" s="192">
        <v>75</v>
      </c>
      <c r="F315" s="193"/>
      <c r="G315" s="194">
        <f t="shared" si="84"/>
        <v>0</v>
      </c>
      <c r="H315" s="193"/>
      <c r="I315" s="194">
        <f t="shared" si="85"/>
        <v>0</v>
      </c>
      <c r="J315" s="193"/>
      <c r="K315" s="194">
        <f t="shared" si="86"/>
        <v>0</v>
      </c>
      <c r="L315" s="194">
        <v>21</v>
      </c>
      <c r="M315" s="194">
        <f t="shared" si="87"/>
        <v>0</v>
      </c>
      <c r="N315" s="192">
        <v>2.4000000000000001E-4</v>
      </c>
      <c r="O315" s="192">
        <f t="shared" si="88"/>
        <v>0.02</v>
      </c>
      <c r="P315" s="192">
        <v>0</v>
      </c>
      <c r="Q315" s="192">
        <f t="shared" si="89"/>
        <v>0</v>
      </c>
      <c r="R315" s="194" t="s">
        <v>781</v>
      </c>
      <c r="S315" s="194" t="s">
        <v>371</v>
      </c>
      <c r="T315" s="195" t="s">
        <v>371</v>
      </c>
      <c r="U315" s="163">
        <v>3.5999999999999997E-2</v>
      </c>
      <c r="V315" s="163">
        <f t="shared" si="90"/>
        <v>2.7</v>
      </c>
      <c r="W315" s="163"/>
      <c r="X315" s="163" t="s">
        <v>431</v>
      </c>
      <c r="Y315" s="152"/>
      <c r="Z315" s="152"/>
      <c r="AA315" s="152"/>
      <c r="AB315" s="152"/>
      <c r="AC315" s="152"/>
      <c r="AD315" s="152"/>
      <c r="AE315" s="152"/>
      <c r="AF315" s="152"/>
      <c r="AG315" s="152" t="s">
        <v>728</v>
      </c>
      <c r="AH315" s="152"/>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c r="BH315" s="152"/>
    </row>
    <row r="316" spans="1:60" outlineLevel="1">
      <c r="A316" s="189">
        <v>241</v>
      </c>
      <c r="B316" s="190" t="s">
        <v>959</v>
      </c>
      <c r="C316" s="197" t="s">
        <v>960</v>
      </c>
      <c r="D316" s="191" t="s">
        <v>524</v>
      </c>
      <c r="E316" s="192">
        <v>35</v>
      </c>
      <c r="F316" s="193"/>
      <c r="G316" s="194">
        <f t="shared" si="84"/>
        <v>0</v>
      </c>
      <c r="H316" s="193"/>
      <c r="I316" s="194">
        <f t="shared" si="85"/>
        <v>0</v>
      </c>
      <c r="J316" s="193"/>
      <c r="K316" s="194">
        <f t="shared" si="86"/>
        <v>0</v>
      </c>
      <c r="L316" s="194">
        <v>21</v>
      </c>
      <c r="M316" s="194">
        <f t="shared" si="87"/>
        <v>0</v>
      </c>
      <c r="N316" s="192">
        <v>0</v>
      </c>
      <c r="O316" s="192">
        <f t="shared" si="88"/>
        <v>0</v>
      </c>
      <c r="P316" s="192">
        <v>0</v>
      </c>
      <c r="Q316" s="192">
        <f t="shared" si="89"/>
        <v>0</v>
      </c>
      <c r="R316" s="194"/>
      <c r="S316" s="194" t="s">
        <v>430</v>
      </c>
      <c r="T316" s="195" t="s">
        <v>372</v>
      </c>
      <c r="U316" s="163">
        <v>0</v>
      </c>
      <c r="V316" s="163">
        <f t="shared" si="90"/>
        <v>0</v>
      </c>
      <c r="W316" s="163"/>
      <c r="X316" s="163" t="s">
        <v>431</v>
      </c>
      <c r="Y316" s="152"/>
      <c r="Z316" s="152"/>
      <c r="AA316" s="152"/>
      <c r="AB316" s="152"/>
      <c r="AC316" s="152"/>
      <c r="AD316" s="152"/>
      <c r="AE316" s="152"/>
      <c r="AF316" s="152"/>
      <c r="AG316" s="152" t="s">
        <v>728</v>
      </c>
      <c r="AH316" s="152"/>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row>
    <row r="317" spans="1:60" outlineLevel="1">
      <c r="A317" s="189">
        <v>242</v>
      </c>
      <c r="B317" s="190" t="s">
        <v>961</v>
      </c>
      <c r="C317" s="197" t="s">
        <v>898</v>
      </c>
      <c r="D317" s="191" t="s">
        <v>524</v>
      </c>
      <c r="E317" s="192">
        <v>70</v>
      </c>
      <c r="F317" s="193"/>
      <c r="G317" s="194">
        <f t="shared" si="84"/>
        <v>0</v>
      </c>
      <c r="H317" s="193"/>
      <c r="I317" s="194">
        <f t="shared" si="85"/>
        <v>0</v>
      </c>
      <c r="J317" s="193"/>
      <c r="K317" s="194">
        <f t="shared" si="86"/>
        <v>0</v>
      </c>
      <c r="L317" s="194">
        <v>21</v>
      </c>
      <c r="M317" s="194">
        <f t="shared" si="87"/>
        <v>0</v>
      </c>
      <c r="N317" s="192">
        <v>0</v>
      </c>
      <c r="O317" s="192">
        <f t="shared" si="88"/>
        <v>0</v>
      </c>
      <c r="P317" s="192">
        <v>0</v>
      </c>
      <c r="Q317" s="192">
        <f t="shared" si="89"/>
        <v>0</v>
      </c>
      <c r="R317" s="194"/>
      <c r="S317" s="194" t="s">
        <v>430</v>
      </c>
      <c r="T317" s="195" t="s">
        <v>372</v>
      </c>
      <c r="U317" s="163">
        <v>0</v>
      </c>
      <c r="V317" s="163">
        <f t="shared" si="90"/>
        <v>0</v>
      </c>
      <c r="W317" s="163"/>
      <c r="X317" s="163" t="s">
        <v>431</v>
      </c>
      <c r="Y317" s="152"/>
      <c r="Z317" s="152"/>
      <c r="AA317" s="152"/>
      <c r="AB317" s="152"/>
      <c r="AC317" s="152"/>
      <c r="AD317" s="152"/>
      <c r="AE317" s="152"/>
      <c r="AF317" s="152"/>
      <c r="AG317" s="152" t="s">
        <v>728</v>
      </c>
      <c r="AH317" s="152"/>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row>
    <row r="318" spans="1:60" outlineLevel="1">
      <c r="A318" s="189">
        <v>243</v>
      </c>
      <c r="B318" s="190" t="s">
        <v>962</v>
      </c>
      <c r="C318" s="197" t="s">
        <v>963</v>
      </c>
      <c r="D318" s="191" t="s">
        <v>524</v>
      </c>
      <c r="E318" s="192">
        <v>50</v>
      </c>
      <c r="F318" s="193"/>
      <c r="G318" s="194">
        <f t="shared" si="84"/>
        <v>0</v>
      </c>
      <c r="H318" s="193"/>
      <c r="I318" s="194">
        <f t="shared" si="85"/>
        <v>0</v>
      </c>
      <c r="J318" s="193"/>
      <c r="K318" s="194">
        <f t="shared" si="86"/>
        <v>0</v>
      </c>
      <c r="L318" s="194">
        <v>21</v>
      </c>
      <c r="M318" s="194">
        <f t="shared" si="87"/>
        <v>0</v>
      </c>
      <c r="N318" s="192">
        <v>0</v>
      </c>
      <c r="O318" s="192">
        <f t="shared" si="88"/>
        <v>0</v>
      </c>
      <c r="P318" s="192">
        <v>0</v>
      </c>
      <c r="Q318" s="192">
        <f t="shared" si="89"/>
        <v>0</v>
      </c>
      <c r="R318" s="194"/>
      <c r="S318" s="194" t="s">
        <v>430</v>
      </c>
      <c r="T318" s="195" t="s">
        <v>372</v>
      </c>
      <c r="U318" s="163">
        <v>0</v>
      </c>
      <c r="V318" s="163">
        <f t="shared" si="90"/>
        <v>0</v>
      </c>
      <c r="W318" s="163"/>
      <c r="X318" s="163" t="s">
        <v>431</v>
      </c>
      <c r="Y318" s="152"/>
      <c r="Z318" s="152"/>
      <c r="AA318" s="152"/>
      <c r="AB318" s="152"/>
      <c r="AC318" s="152"/>
      <c r="AD318" s="152"/>
      <c r="AE318" s="152"/>
      <c r="AF318" s="152"/>
      <c r="AG318" s="152" t="s">
        <v>728</v>
      </c>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row>
    <row r="319" spans="1:60" outlineLevel="1">
      <c r="A319" s="189">
        <v>244</v>
      </c>
      <c r="B319" s="190" t="s">
        <v>964</v>
      </c>
      <c r="C319" s="197" t="s">
        <v>965</v>
      </c>
      <c r="D319" s="191" t="s">
        <v>524</v>
      </c>
      <c r="E319" s="192">
        <v>45</v>
      </c>
      <c r="F319" s="193"/>
      <c r="G319" s="194">
        <f t="shared" si="84"/>
        <v>0</v>
      </c>
      <c r="H319" s="193"/>
      <c r="I319" s="194">
        <f t="shared" si="85"/>
        <v>0</v>
      </c>
      <c r="J319" s="193"/>
      <c r="K319" s="194">
        <f t="shared" si="86"/>
        <v>0</v>
      </c>
      <c r="L319" s="194">
        <v>21</v>
      </c>
      <c r="M319" s="194">
        <f t="shared" si="87"/>
        <v>0</v>
      </c>
      <c r="N319" s="192">
        <v>0</v>
      </c>
      <c r="O319" s="192">
        <f t="shared" si="88"/>
        <v>0</v>
      </c>
      <c r="P319" s="192">
        <v>0</v>
      </c>
      <c r="Q319" s="192">
        <f t="shared" si="89"/>
        <v>0</v>
      </c>
      <c r="R319" s="194"/>
      <c r="S319" s="194" t="s">
        <v>430</v>
      </c>
      <c r="T319" s="195" t="s">
        <v>372</v>
      </c>
      <c r="U319" s="163">
        <v>0</v>
      </c>
      <c r="V319" s="163">
        <f t="shared" si="90"/>
        <v>0</v>
      </c>
      <c r="W319" s="163"/>
      <c r="X319" s="163" t="s">
        <v>431</v>
      </c>
      <c r="Y319" s="152"/>
      <c r="Z319" s="152"/>
      <c r="AA319" s="152"/>
      <c r="AB319" s="152"/>
      <c r="AC319" s="152"/>
      <c r="AD319" s="152"/>
      <c r="AE319" s="152"/>
      <c r="AF319" s="152"/>
      <c r="AG319" s="152" t="s">
        <v>728</v>
      </c>
      <c r="AH319" s="152"/>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row>
    <row r="320" spans="1:60" outlineLevel="1">
      <c r="A320" s="189">
        <v>245</v>
      </c>
      <c r="B320" s="190" t="s">
        <v>966</v>
      </c>
      <c r="C320" s="197" t="s">
        <v>967</v>
      </c>
      <c r="D320" s="191" t="s">
        <v>524</v>
      </c>
      <c r="E320" s="192">
        <v>20</v>
      </c>
      <c r="F320" s="193"/>
      <c r="G320" s="194">
        <f t="shared" si="84"/>
        <v>0</v>
      </c>
      <c r="H320" s="193"/>
      <c r="I320" s="194">
        <f t="shared" si="85"/>
        <v>0</v>
      </c>
      <c r="J320" s="193"/>
      <c r="K320" s="194">
        <f t="shared" si="86"/>
        <v>0</v>
      </c>
      <c r="L320" s="194">
        <v>21</v>
      </c>
      <c r="M320" s="194">
        <f t="shared" si="87"/>
        <v>0</v>
      </c>
      <c r="N320" s="192">
        <v>0</v>
      </c>
      <c r="O320" s="192">
        <f t="shared" si="88"/>
        <v>0</v>
      </c>
      <c r="P320" s="192">
        <v>0</v>
      </c>
      <c r="Q320" s="192">
        <f t="shared" si="89"/>
        <v>0</v>
      </c>
      <c r="R320" s="194"/>
      <c r="S320" s="194" t="s">
        <v>430</v>
      </c>
      <c r="T320" s="195" t="s">
        <v>372</v>
      </c>
      <c r="U320" s="163">
        <v>0</v>
      </c>
      <c r="V320" s="163">
        <f t="shared" si="90"/>
        <v>0</v>
      </c>
      <c r="W320" s="163"/>
      <c r="X320" s="163" t="s">
        <v>431</v>
      </c>
      <c r="Y320" s="152"/>
      <c r="Z320" s="152"/>
      <c r="AA320" s="152"/>
      <c r="AB320" s="152"/>
      <c r="AC320" s="152"/>
      <c r="AD320" s="152"/>
      <c r="AE320" s="152"/>
      <c r="AF320" s="152"/>
      <c r="AG320" s="152" t="s">
        <v>728</v>
      </c>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row>
    <row r="321" spans="1:60" outlineLevel="1">
      <c r="A321" s="189">
        <v>246</v>
      </c>
      <c r="B321" s="190" t="s">
        <v>968</v>
      </c>
      <c r="C321" s="197" t="s">
        <v>969</v>
      </c>
      <c r="D321" s="191" t="s">
        <v>524</v>
      </c>
      <c r="E321" s="192">
        <v>15</v>
      </c>
      <c r="F321" s="193"/>
      <c r="G321" s="194">
        <f t="shared" si="84"/>
        <v>0</v>
      </c>
      <c r="H321" s="193"/>
      <c r="I321" s="194">
        <f t="shared" si="85"/>
        <v>0</v>
      </c>
      <c r="J321" s="193"/>
      <c r="K321" s="194">
        <f t="shared" si="86"/>
        <v>0</v>
      </c>
      <c r="L321" s="194">
        <v>21</v>
      </c>
      <c r="M321" s="194">
        <f t="shared" si="87"/>
        <v>0</v>
      </c>
      <c r="N321" s="192">
        <v>0</v>
      </c>
      <c r="O321" s="192">
        <f t="shared" si="88"/>
        <v>0</v>
      </c>
      <c r="P321" s="192">
        <v>0</v>
      </c>
      <c r="Q321" s="192">
        <f t="shared" si="89"/>
        <v>0</v>
      </c>
      <c r="R321" s="194"/>
      <c r="S321" s="194" t="s">
        <v>430</v>
      </c>
      <c r="T321" s="195" t="s">
        <v>372</v>
      </c>
      <c r="U321" s="163">
        <v>0</v>
      </c>
      <c r="V321" s="163">
        <f t="shared" si="90"/>
        <v>0</v>
      </c>
      <c r="W321" s="163"/>
      <c r="X321" s="163" t="s">
        <v>431</v>
      </c>
      <c r="Y321" s="152"/>
      <c r="Z321" s="152"/>
      <c r="AA321" s="152"/>
      <c r="AB321" s="152"/>
      <c r="AC321" s="152"/>
      <c r="AD321" s="152"/>
      <c r="AE321" s="152"/>
      <c r="AF321" s="152"/>
      <c r="AG321" s="152" t="s">
        <v>728</v>
      </c>
      <c r="AH321" s="152"/>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c r="BH321" s="152"/>
    </row>
    <row r="322" spans="1:60" outlineLevel="1">
      <c r="A322" s="189">
        <v>247</v>
      </c>
      <c r="B322" s="190" t="s">
        <v>970</v>
      </c>
      <c r="C322" s="197" t="s">
        <v>971</v>
      </c>
      <c r="D322" s="191" t="s">
        <v>524</v>
      </c>
      <c r="E322" s="192">
        <v>20</v>
      </c>
      <c r="F322" s="193"/>
      <c r="G322" s="194">
        <f t="shared" si="84"/>
        <v>0</v>
      </c>
      <c r="H322" s="193"/>
      <c r="I322" s="194">
        <f t="shared" si="85"/>
        <v>0</v>
      </c>
      <c r="J322" s="193"/>
      <c r="K322" s="194">
        <f t="shared" si="86"/>
        <v>0</v>
      </c>
      <c r="L322" s="194">
        <v>21</v>
      </c>
      <c r="M322" s="194">
        <f t="shared" si="87"/>
        <v>0</v>
      </c>
      <c r="N322" s="192">
        <v>0</v>
      </c>
      <c r="O322" s="192">
        <f t="shared" si="88"/>
        <v>0</v>
      </c>
      <c r="P322" s="192">
        <v>0</v>
      </c>
      <c r="Q322" s="192">
        <f t="shared" si="89"/>
        <v>0</v>
      </c>
      <c r="R322" s="194"/>
      <c r="S322" s="194" t="s">
        <v>430</v>
      </c>
      <c r="T322" s="195" t="s">
        <v>372</v>
      </c>
      <c r="U322" s="163">
        <v>0</v>
      </c>
      <c r="V322" s="163">
        <f t="shared" si="90"/>
        <v>0</v>
      </c>
      <c r="W322" s="163"/>
      <c r="X322" s="163" t="s">
        <v>431</v>
      </c>
      <c r="Y322" s="152"/>
      <c r="Z322" s="152"/>
      <c r="AA322" s="152"/>
      <c r="AB322" s="152"/>
      <c r="AC322" s="152"/>
      <c r="AD322" s="152"/>
      <c r="AE322" s="152"/>
      <c r="AF322" s="152"/>
      <c r="AG322" s="152" t="s">
        <v>728</v>
      </c>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row>
    <row r="323" spans="1:60" outlineLevel="1">
      <c r="A323" s="189">
        <v>248</v>
      </c>
      <c r="B323" s="190" t="s">
        <v>972</v>
      </c>
      <c r="C323" s="197" t="s">
        <v>973</v>
      </c>
      <c r="D323" s="191" t="s">
        <v>524</v>
      </c>
      <c r="E323" s="192">
        <v>40</v>
      </c>
      <c r="F323" s="193"/>
      <c r="G323" s="194">
        <f t="shared" si="84"/>
        <v>0</v>
      </c>
      <c r="H323" s="193"/>
      <c r="I323" s="194">
        <f t="shared" si="85"/>
        <v>0</v>
      </c>
      <c r="J323" s="193"/>
      <c r="K323" s="194">
        <f t="shared" si="86"/>
        <v>0</v>
      </c>
      <c r="L323" s="194">
        <v>21</v>
      </c>
      <c r="M323" s="194">
        <f t="shared" si="87"/>
        <v>0</v>
      </c>
      <c r="N323" s="192">
        <v>0</v>
      </c>
      <c r="O323" s="192">
        <f t="shared" si="88"/>
        <v>0</v>
      </c>
      <c r="P323" s="192">
        <v>0</v>
      </c>
      <c r="Q323" s="192">
        <f t="shared" si="89"/>
        <v>0</v>
      </c>
      <c r="R323" s="194"/>
      <c r="S323" s="194" t="s">
        <v>430</v>
      </c>
      <c r="T323" s="195" t="s">
        <v>372</v>
      </c>
      <c r="U323" s="163">
        <v>0</v>
      </c>
      <c r="V323" s="163">
        <f t="shared" si="90"/>
        <v>0</v>
      </c>
      <c r="W323" s="163"/>
      <c r="X323" s="163" t="s">
        <v>431</v>
      </c>
      <c r="Y323" s="152"/>
      <c r="Z323" s="152"/>
      <c r="AA323" s="152"/>
      <c r="AB323" s="152"/>
      <c r="AC323" s="152"/>
      <c r="AD323" s="152"/>
      <c r="AE323" s="152"/>
      <c r="AF323" s="152"/>
      <c r="AG323" s="152" t="s">
        <v>728</v>
      </c>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row>
    <row r="324" spans="1:60" outlineLevel="1">
      <c r="A324" s="189">
        <v>249</v>
      </c>
      <c r="B324" s="190" t="s">
        <v>974</v>
      </c>
      <c r="C324" s="197" t="s">
        <v>975</v>
      </c>
      <c r="D324" s="191" t="s">
        <v>524</v>
      </c>
      <c r="E324" s="192">
        <v>30</v>
      </c>
      <c r="F324" s="193"/>
      <c r="G324" s="194">
        <f t="shared" si="84"/>
        <v>0</v>
      </c>
      <c r="H324" s="193"/>
      <c r="I324" s="194">
        <f t="shared" si="85"/>
        <v>0</v>
      </c>
      <c r="J324" s="193"/>
      <c r="K324" s="194">
        <f t="shared" si="86"/>
        <v>0</v>
      </c>
      <c r="L324" s="194">
        <v>21</v>
      </c>
      <c r="M324" s="194">
        <f t="shared" si="87"/>
        <v>0</v>
      </c>
      <c r="N324" s="192">
        <v>0</v>
      </c>
      <c r="O324" s="192">
        <f t="shared" si="88"/>
        <v>0</v>
      </c>
      <c r="P324" s="192">
        <v>0</v>
      </c>
      <c r="Q324" s="192">
        <f t="shared" si="89"/>
        <v>0</v>
      </c>
      <c r="R324" s="194"/>
      <c r="S324" s="194" t="s">
        <v>430</v>
      </c>
      <c r="T324" s="195" t="s">
        <v>372</v>
      </c>
      <c r="U324" s="163">
        <v>0</v>
      </c>
      <c r="V324" s="163">
        <f t="shared" si="90"/>
        <v>0</v>
      </c>
      <c r="W324" s="163"/>
      <c r="X324" s="163" t="s">
        <v>431</v>
      </c>
      <c r="Y324" s="152"/>
      <c r="Z324" s="152"/>
      <c r="AA324" s="152"/>
      <c r="AB324" s="152"/>
      <c r="AC324" s="152"/>
      <c r="AD324" s="152"/>
      <c r="AE324" s="152"/>
      <c r="AF324" s="152"/>
      <c r="AG324" s="152" t="s">
        <v>728</v>
      </c>
      <c r="AH324" s="152"/>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row>
    <row r="325" spans="1:60" outlineLevel="1">
      <c r="A325" s="189">
        <v>250</v>
      </c>
      <c r="B325" s="190" t="s">
        <v>976</v>
      </c>
      <c r="C325" s="197" t="s">
        <v>977</v>
      </c>
      <c r="D325" s="191" t="s">
        <v>524</v>
      </c>
      <c r="E325" s="192">
        <v>25</v>
      </c>
      <c r="F325" s="193"/>
      <c r="G325" s="194">
        <f t="shared" si="84"/>
        <v>0</v>
      </c>
      <c r="H325" s="193"/>
      <c r="I325" s="194">
        <f t="shared" si="85"/>
        <v>0</v>
      </c>
      <c r="J325" s="193"/>
      <c r="K325" s="194">
        <f t="shared" si="86"/>
        <v>0</v>
      </c>
      <c r="L325" s="194">
        <v>21</v>
      </c>
      <c r="M325" s="194">
        <f t="shared" si="87"/>
        <v>0</v>
      </c>
      <c r="N325" s="192">
        <v>0</v>
      </c>
      <c r="O325" s="192">
        <f t="shared" si="88"/>
        <v>0</v>
      </c>
      <c r="P325" s="192">
        <v>0</v>
      </c>
      <c r="Q325" s="192">
        <f t="shared" si="89"/>
        <v>0</v>
      </c>
      <c r="R325" s="194"/>
      <c r="S325" s="194" t="s">
        <v>430</v>
      </c>
      <c r="T325" s="195" t="s">
        <v>372</v>
      </c>
      <c r="U325" s="163">
        <v>0</v>
      </c>
      <c r="V325" s="163">
        <f t="shared" si="90"/>
        <v>0</v>
      </c>
      <c r="W325" s="163"/>
      <c r="X325" s="163" t="s">
        <v>431</v>
      </c>
      <c r="Y325" s="152"/>
      <c r="Z325" s="152"/>
      <c r="AA325" s="152"/>
      <c r="AB325" s="152"/>
      <c r="AC325" s="152"/>
      <c r="AD325" s="152"/>
      <c r="AE325" s="152"/>
      <c r="AF325" s="152"/>
      <c r="AG325" s="152" t="s">
        <v>728</v>
      </c>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row>
    <row r="326" spans="1:60" outlineLevel="1">
      <c r="A326" s="189">
        <v>251</v>
      </c>
      <c r="B326" s="190" t="s">
        <v>978</v>
      </c>
      <c r="C326" s="197" t="s">
        <v>979</v>
      </c>
      <c r="D326" s="191" t="s">
        <v>508</v>
      </c>
      <c r="E326" s="192">
        <v>40</v>
      </c>
      <c r="F326" s="193"/>
      <c r="G326" s="194">
        <f t="shared" si="84"/>
        <v>0</v>
      </c>
      <c r="H326" s="193"/>
      <c r="I326" s="194">
        <f t="shared" si="85"/>
        <v>0</v>
      </c>
      <c r="J326" s="193"/>
      <c r="K326" s="194">
        <f t="shared" si="86"/>
        <v>0</v>
      </c>
      <c r="L326" s="194">
        <v>21</v>
      </c>
      <c r="M326" s="194">
        <f t="shared" si="87"/>
        <v>0</v>
      </c>
      <c r="N326" s="192">
        <v>0</v>
      </c>
      <c r="O326" s="192">
        <f t="shared" si="88"/>
        <v>0</v>
      </c>
      <c r="P326" s="192">
        <v>0</v>
      </c>
      <c r="Q326" s="192">
        <f t="shared" si="89"/>
        <v>0</v>
      </c>
      <c r="R326" s="194" t="s">
        <v>781</v>
      </c>
      <c r="S326" s="194" t="s">
        <v>371</v>
      </c>
      <c r="T326" s="195" t="s">
        <v>371</v>
      </c>
      <c r="U326" s="163">
        <v>0.42499999999999999</v>
      </c>
      <c r="V326" s="163">
        <f t="shared" si="90"/>
        <v>17</v>
      </c>
      <c r="W326" s="163"/>
      <c r="X326" s="163" t="s">
        <v>431</v>
      </c>
      <c r="Y326" s="152"/>
      <c r="Z326" s="152"/>
      <c r="AA326" s="152"/>
      <c r="AB326" s="152"/>
      <c r="AC326" s="152"/>
      <c r="AD326" s="152"/>
      <c r="AE326" s="152"/>
      <c r="AF326" s="152"/>
      <c r="AG326" s="152" t="s">
        <v>728</v>
      </c>
      <c r="AH326" s="152"/>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row>
    <row r="327" spans="1:60" ht="22.5" outlineLevel="1">
      <c r="A327" s="189">
        <v>252</v>
      </c>
      <c r="B327" s="190" t="s">
        <v>980</v>
      </c>
      <c r="C327" s="197" t="s">
        <v>981</v>
      </c>
      <c r="D327" s="191" t="s">
        <v>508</v>
      </c>
      <c r="E327" s="192">
        <v>30</v>
      </c>
      <c r="F327" s="193"/>
      <c r="G327" s="194">
        <f t="shared" si="84"/>
        <v>0</v>
      </c>
      <c r="H327" s="193"/>
      <c r="I327" s="194">
        <f t="shared" si="85"/>
        <v>0</v>
      </c>
      <c r="J327" s="193"/>
      <c r="K327" s="194">
        <f t="shared" si="86"/>
        <v>0</v>
      </c>
      <c r="L327" s="194">
        <v>21</v>
      </c>
      <c r="M327" s="194">
        <f t="shared" si="87"/>
        <v>0</v>
      </c>
      <c r="N327" s="192">
        <v>6.3000000000000003E-4</v>
      </c>
      <c r="O327" s="192">
        <f t="shared" si="88"/>
        <v>0.02</v>
      </c>
      <c r="P327" s="192">
        <v>0</v>
      </c>
      <c r="Q327" s="192">
        <f t="shared" si="89"/>
        <v>0</v>
      </c>
      <c r="R327" s="194" t="s">
        <v>781</v>
      </c>
      <c r="S327" s="194" t="s">
        <v>371</v>
      </c>
      <c r="T327" s="195" t="s">
        <v>371</v>
      </c>
      <c r="U327" s="163">
        <v>0.27200000000000002</v>
      </c>
      <c r="V327" s="163">
        <f t="shared" si="90"/>
        <v>8.16</v>
      </c>
      <c r="W327" s="163"/>
      <c r="X327" s="163" t="s">
        <v>431</v>
      </c>
      <c r="Y327" s="152"/>
      <c r="Z327" s="152"/>
      <c r="AA327" s="152"/>
      <c r="AB327" s="152"/>
      <c r="AC327" s="152"/>
      <c r="AD327" s="152"/>
      <c r="AE327" s="152"/>
      <c r="AF327" s="152"/>
      <c r="AG327" s="152" t="s">
        <v>728</v>
      </c>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row>
    <row r="328" spans="1:60" ht="22.5" outlineLevel="1">
      <c r="A328" s="189">
        <v>253</v>
      </c>
      <c r="B328" s="190" t="s">
        <v>982</v>
      </c>
      <c r="C328" s="197" t="s">
        <v>983</v>
      </c>
      <c r="D328" s="191" t="s">
        <v>508</v>
      </c>
      <c r="E328" s="192">
        <v>11</v>
      </c>
      <c r="F328" s="193"/>
      <c r="G328" s="194">
        <f t="shared" si="84"/>
        <v>0</v>
      </c>
      <c r="H328" s="193"/>
      <c r="I328" s="194">
        <f t="shared" si="85"/>
        <v>0</v>
      </c>
      <c r="J328" s="193"/>
      <c r="K328" s="194">
        <f t="shared" si="86"/>
        <v>0</v>
      </c>
      <c r="L328" s="194">
        <v>21</v>
      </c>
      <c r="M328" s="194">
        <f t="shared" si="87"/>
        <v>0</v>
      </c>
      <c r="N328" s="192">
        <v>1.2999999999999999E-4</v>
      </c>
      <c r="O328" s="192">
        <f t="shared" si="88"/>
        <v>0</v>
      </c>
      <c r="P328" s="192">
        <v>0</v>
      </c>
      <c r="Q328" s="192">
        <f t="shared" si="89"/>
        <v>0</v>
      </c>
      <c r="R328" s="194" t="s">
        <v>781</v>
      </c>
      <c r="S328" s="194" t="s">
        <v>371</v>
      </c>
      <c r="T328" s="195" t="s">
        <v>371</v>
      </c>
      <c r="U328" s="163">
        <v>8.3000000000000004E-2</v>
      </c>
      <c r="V328" s="163">
        <f t="shared" si="90"/>
        <v>0.91</v>
      </c>
      <c r="W328" s="163"/>
      <c r="X328" s="163" t="s">
        <v>431</v>
      </c>
      <c r="Y328" s="152"/>
      <c r="Z328" s="152"/>
      <c r="AA328" s="152"/>
      <c r="AB328" s="152"/>
      <c r="AC328" s="152"/>
      <c r="AD328" s="152"/>
      <c r="AE328" s="152"/>
      <c r="AF328" s="152"/>
      <c r="AG328" s="152" t="s">
        <v>728</v>
      </c>
      <c r="AH328" s="152"/>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row>
    <row r="329" spans="1:60" outlineLevel="1">
      <c r="A329" s="189">
        <v>254</v>
      </c>
      <c r="B329" s="190" t="s">
        <v>984</v>
      </c>
      <c r="C329" s="197" t="s">
        <v>985</v>
      </c>
      <c r="D329" s="191" t="s">
        <v>815</v>
      </c>
      <c r="E329" s="192">
        <v>7</v>
      </c>
      <c r="F329" s="193"/>
      <c r="G329" s="194">
        <f t="shared" si="84"/>
        <v>0</v>
      </c>
      <c r="H329" s="193"/>
      <c r="I329" s="194">
        <f t="shared" si="85"/>
        <v>0</v>
      </c>
      <c r="J329" s="193"/>
      <c r="K329" s="194">
        <f t="shared" si="86"/>
        <v>0</v>
      </c>
      <c r="L329" s="194">
        <v>21</v>
      </c>
      <c r="M329" s="194">
        <f t="shared" si="87"/>
        <v>0</v>
      </c>
      <c r="N329" s="192">
        <v>0</v>
      </c>
      <c r="O329" s="192">
        <f t="shared" si="88"/>
        <v>0</v>
      </c>
      <c r="P329" s="192">
        <v>0</v>
      </c>
      <c r="Q329" s="192">
        <f t="shared" si="89"/>
        <v>0</v>
      </c>
      <c r="R329" s="194"/>
      <c r="S329" s="194" t="s">
        <v>430</v>
      </c>
      <c r="T329" s="195" t="s">
        <v>372</v>
      </c>
      <c r="U329" s="163">
        <v>0</v>
      </c>
      <c r="V329" s="163">
        <f t="shared" si="90"/>
        <v>0</v>
      </c>
      <c r="W329" s="163"/>
      <c r="X329" s="163" t="s">
        <v>431</v>
      </c>
      <c r="Y329" s="152"/>
      <c r="Z329" s="152"/>
      <c r="AA329" s="152"/>
      <c r="AB329" s="152"/>
      <c r="AC329" s="152"/>
      <c r="AD329" s="152"/>
      <c r="AE329" s="152"/>
      <c r="AF329" s="152"/>
      <c r="AG329" s="152" t="s">
        <v>728</v>
      </c>
      <c r="AH329" s="152"/>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row>
    <row r="330" spans="1:60" outlineLevel="1">
      <c r="A330" s="189">
        <v>255</v>
      </c>
      <c r="B330" s="190" t="s">
        <v>986</v>
      </c>
      <c r="C330" s="197" t="s">
        <v>987</v>
      </c>
      <c r="D330" s="191" t="s">
        <v>815</v>
      </c>
      <c r="E330" s="192">
        <v>5</v>
      </c>
      <c r="F330" s="193"/>
      <c r="G330" s="194">
        <f t="shared" si="84"/>
        <v>0</v>
      </c>
      <c r="H330" s="193"/>
      <c r="I330" s="194">
        <f t="shared" si="85"/>
        <v>0</v>
      </c>
      <c r="J330" s="193"/>
      <c r="K330" s="194">
        <f t="shared" si="86"/>
        <v>0</v>
      </c>
      <c r="L330" s="194">
        <v>21</v>
      </c>
      <c r="M330" s="194">
        <f t="shared" si="87"/>
        <v>0</v>
      </c>
      <c r="N330" s="192">
        <v>0</v>
      </c>
      <c r="O330" s="192">
        <f t="shared" si="88"/>
        <v>0</v>
      </c>
      <c r="P330" s="192">
        <v>0</v>
      </c>
      <c r="Q330" s="192">
        <f t="shared" si="89"/>
        <v>0</v>
      </c>
      <c r="R330" s="194"/>
      <c r="S330" s="194" t="s">
        <v>430</v>
      </c>
      <c r="T330" s="195" t="s">
        <v>372</v>
      </c>
      <c r="U330" s="163">
        <v>0</v>
      </c>
      <c r="V330" s="163">
        <f t="shared" si="90"/>
        <v>0</v>
      </c>
      <c r="W330" s="163"/>
      <c r="X330" s="163" t="s">
        <v>431</v>
      </c>
      <c r="Y330" s="152"/>
      <c r="Z330" s="152"/>
      <c r="AA330" s="152"/>
      <c r="AB330" s="152"/>
      <c r="AC330" s="152"/>
      <c r="AD330" s="152"/>
      <c r="AE330" s="152"/>
      <c r="AF330" s="152"/>
      <c r="AG330" s="152" t="s">
        <v>728</v>
      </c>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row>
    <row r="331" spans="1:60" outlineLevel="1">
      <c r="A331" s="189">
        <v>256</v>
      </c>
      <c r="B331" s="190" t="s">
        <v>988</v>
      </c>
      <c r="C331" s="197" t="s">
        <v>989</v>
      </c>
      <c r="D331" s="191" t="s">
        <v>815</v>
      </c>
      <c r="E331" s="192">
        <v>8</v>
      </c>
      <c r="F331" s="193"/>
      <c r="G331" s="194">
        <f t="shared" si="84"/>
        <v>0</v>
      </c>
      <c r="H331" s="193"/>
      <c r="I331" s="194">
        <f t="shared" si="85"/>
        <v>0</v>
      </c>
      <c r="J331" s="193"/>
      <c r="K331" s="194">
        <f t="shared" si="86"/>
        <v>0</v>
      </c>
      <c r="L331" s="194">
        <v>21</v>
      </c>
      <c r="M331" s="194">
        <f t="shared" si="87"/>
        <v>0</v>
      </c>
      <c r="N331" s="192">
        <v>0</v>
      </c>
      <c r="O331" s="192">
        <f t="shared" si="88"/>
        <v>0</v>
      </c>
      <c r="P331" s="192">
        <v>0</v>
      </c>
      <c r="Q331" s="192">
        <f t="shared" si="89"/>
        <v>0</v>
      </c>
      <c r="R331" s="194"/>
      <c r="S331" s="194" t="s">
        <v>430</v>
      </c>
      <c r="T331" s="195" t="s">
        <v>372</v>
      </c>
      <c r="U331" s="163">
        <v>0</v>
      </c>
      <c r="V331" s="163">
        <f t="shared" si="90"/>
        <v>0</v>
      </c>
      <c r="W331" s="163"/>
      <c r="X331" s="163" t="s">
        <v>431</v>
      </c>
      <c r="Y331" s="152"/>
      <c r="Z331" s="152"/>
      <c r="AA331" s="152"/>
      <c r="AB331" s="152"/>
      <c r="AC331" s="152"/>
      <c r="AD331" s="152"/>
      <c r="AE331" s="152"/>
      <c r="AF331" s="152"/>
      <c r="AG331" s="152" t="s">
        <v>728</v>
      </c>
      <c r="AH331" s="152"/>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2"/>
      <c r="BH331" s="152"/>
    </row>
    <row r="332" spans="1:60" outlineLevel="1">
      <c r="A332" s="189">
        <v>257</v>
      </c>
      <c r="B332" s="190" t="s">
        <v>990</v>
      </c>
      <c r="C332" s="197" t="s">
        <v>991</v>
      </c>
      <c r="D332" s="191" t="s">
        <v>508</v>
      </c>
      <c r="E332" s="192">
        <v>8</v>
      </c>
      <c r="F332" s="193"/>
      <c r="G332" s="194">
        <f t="shared" si="84"/>
        <v>0</v>
      </c>
      <c r="H332" s="193"/>
      <c r="I332" s="194">
        <f t="shared" si="85"/>
        <v>0</v>
      </c>
      <c r="J332" s="193"/>
      <c r="K332" s="194">
        <f t="shared" si="86"/>
        <v>0</v>
      </c>
      <c r="L332" s="194">
        <v>21</v>
      </c>
      <c r="M332" s="194">
        <f t="shared" si="87"/>
        <v>0</v>
      </c>
      <c r="N332" s="192">
        <v>0</v>
      </c>
      <c r="O332" s="192">
        <f t="shared" si="88"/>
        <v>0</v>
      </c>
      <c r="P332" s="192">
        <v>0</v>
      </c>
      <c r="Q332" s="192">
        <f t="shared" si="89"/>
        <v>0</v>
      </c>
      <c r="R332" s="194" t="s">
        <v>781</v>
      </c>
      <c r="S332" s="194" t="s">
        <v>371</v>
      </c>
      <c r="T332" s="195" t="s">
        <v>371</v>
      </c>
      <c r="U332" s="163">
        <v>0.20699999999999999</v>
      </c>
      <c r="V332" s="163">
        <f t="shared" si="90"/>
        <v>1.66</v>
      </c>
      <c r="W332" s="163"/>
      <c r="X332" s="163" t="s">
        <v>431</v>
      </c>
      <c r="Y332" s="152"/>
      <c r="Z332" s="152"/>
      <c r="AA332" s="152"/>
      <c r="AB332" s="152"/>
      <c r="AC332" s="152"/>
      <c r="AD332" s="152"/>
      <c r="AE332" s="152"/>
      <c r="AF332" s="152"/>
      <c r="AG332" s="152" t="s">
        <v>728</v>
      </c>
      <c r="AH332" s="152"/>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row>
    <row r="333" spans="1:60" ht="22.5" outlineLevel="1">
      <c r="A333" s="189">
        <v>258</v>
      </c>
      <c r="B333" s="190" t="s">
        <v>992</v>
      </c>
      <c r="C333" s="197" t="s">
        <v>993</v>
      </c>
      <c r="D333" s="191" t="s">
        <v>815</v>
      </c>
      <c r="E333" s="192">
        <v>8</v>
      </c>
      <c r="F333" s="193"/>
      <c r="G333" s="194">
        <f t="shared" si="84"/>
        <v>0</v>
      </c>
      <c r="H333" s="193"/>
      <c r="I333" s="194">
        <f t="shared" si="85"/>
        <v>0</v>
      </c>
      <c r="J333" s="193"/>
      <c r="K333" s="194">
        <f t="shared" si="86"/>
        <v>0</v>
      </c>
      <c r="L333" s="194">
        <v>21</v>
      </c>
      <c r="M333" s="194">
        <f t="shared" si="87"/>
        <v>0</v>
      </c>
      <c r="N333" s="192">
        <v>0</v>
      </c>
      <c r="O333" s="192">
        <f t="shared" si="88"/>
        <v>0</v>
      </c>
      <c r="P333" s="192">
        <v>0</v>
      </c>
      <c r="Q333" s="192">
        <f t="shared" si="89"/>
        <v>0</v>
      </c>
      <c r="R333" s="194"/>
      <c r="S333" s="194" t="s">
        <v>430</v>
      </c>
      <c r="T333" s="195" t="s">
        <v>372</v>
      </c>
      <c r="U333" s="163">
        <v>0</v>
      </c>
      <c r="V333" s="163">
        <f t="shared" si="90"/>
        <v>0</v>
      </c>
      <c r="W333" s="163"/>
      <c r="X333" s="163" t="s">
        <v>431</v>
      </c>
      <c r="Y333" s="152"/>
      <c r="Z333" s="152"/>
      <c r="AA333" s="152"/>
      <c r="AB333" s="152"/>
      <c r="AC333" s="152"/>
      <c r="AD333" s="152"/>
      <c r="AE333" s="152"/>
      <c r="AF333" s="152"/>
      <c r="AG333" s="152" t="s">
        <v>728</v>
      </c>
      <c r="AH333" s="152"/>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row>
    <row r="334" spans="1:60" outlineLevel="1">
      <c r="A334" s="189">
        <v>259</v>
      </c>
      <c r="B334" s="190" t="s">
        <v>994</v>
      </c>
      <c r="C334" s="197" t="s">
        <v>995</v>
      </c>
      <c r="D334" s="191" t="s">
        <v>803</v>
      </c>
      <c r="E334" s="192">
        <v>4</v>
      </c>
      <c r="F334" s="193"/>
      <c r="G334" s="194">
        <f t="shared" si="84"/>
        <v>0</v>
      </c>
      <c r="H334" s="193"/>
      <c r="I334" s="194">
        <f t="shared" si="85"/>
        <v>0</v>
      </c>
      <c r="J334" s="193"/>
      <c r="K334" s="194">
        <f t="shared" si="86"/>
        <v>0</v>
      </c>
      <c r="L334" s="194">
        <v>21</v>
      </c>
      <c r="M334" s="194">
        <f t="shared" si="87"/>
        <v>0</v>
      </c>
      <c r="N334" s="192">
        <v>0</v>
      </c>
      <c r="O334" s="192">
        <f t="shared" si="88"/>
        <v>0</v>
      </c>
      <c r="P334" s="192">
        <v>0</v>
      </c>
      <c r="Q334" s="192">
        <f t="shared" si="89"/>
        <v>0</v>
      </c>
      <c r="R334" s="194"/>
      <c r="S334" s="194" t="s">
        <v>430</v>
      </c>
      <c r="T334" s="195" t="s">
        <v>372</v>
      </c>
      <c r="U334" s="163">
        <v>0</v>
      </c>
      <c r="V334" s="163">
        <f t="shared" si="90"/>
        <v>0</v>
      </c>
      <c r="W334" s="163"/>
      <c r="X334" s="163" t="s">
        <v>431</v>
      </c>
      <c r="Y334" s="152"/>
      <c r="Z334" s="152"/>
      <c r="AA334" s="152"/>
      <c r="AB334" s="152"/>
      <c r="AC334" s="152"/>
      <c r="AD334" s="152"/>
      <c r="AE334" s="152"/>
      <c r="AF334" s="152"/>
      <c r="AG334" s="152" t="s">
        <v>728</v>
      </c>
      <c r="AH334" s="152"/>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c r="BD334" s="152"/>
      <c r="BE334" s="152"/>
      <c r="BF334" s="152"/>
      <c r="BG334" s="152"/>
      <c r="BH334" s="152"/>
    </row>
    <row r="335" spans="1:60" ht="22.5" outlineLevel="1">
      <c r="A335" s="189">
        <v>260</v>
      </c>
      <c r="B335" s="190" t="s">
        <v>996</v>
      </c>
      <c r="C335" s="197" t="s">
        <v>997</v>
      </c>
      <c r="D335" s="191" t="s">
        <v>803</v>
      </c>
      <c r="E335" s="192">
        <v>4</v>
      </c>
      <c r="F335" s="193"/>
      <c r="G335" s="194">
        <f t="shared" si="84"/>
        <v>0</v>
      </c>
      <c r="H335" s="193"/>
      <c r="I335" s="194">
        <f t="shared" si="85"/>
        <v>0</v>
      </c>
      <c r="J335" s="193"/>
      <c r="K335" s="194">
        <f t="shared" si="86"/>
        <v>0</v>
      </c>
      <c r="L335" s="194">
        <v>21</v>
      </c>
      <c r="M335" s="194">
        <f t="shared" si="87"/>
        <v>0</v>
      </c>
      <c r="N335" s="192">
        <v>0</v>
      </c>
      <c r="O335" s="192">
        <f t="shared" si="88"/>
        <v>0</v>
      </c>
      <c r="P335" s="192">
        <v>0</v>
      </c>
      <c r="Q335" s="192">
        <f t="shared" si="89"/>
        <v>0</v>
      </c>
      <c r="R335" s="194"/>
      <c r="S335" s="194" t="s">
        <v>430</v>
      </c>
      <c r="T335" s="195" t="s">
        <v>372</v>
      </c>
      <c r="U335" s="163">
        <v>0</v>
      </c>
      <c r="V335" s="163">
        <f t="shared" si="90"/>
        <v>0</v>
      </c>
      <c r="W335" s="163"/>
      <c r="X335" s="163" t="s">
        <v>431</v>
      </c>
      <c r="Y335" s="152"/>
      <c r="Z335" s="152"/>
      <c r="AA335" s="152"/>
      <c r="AB335" s="152"/>
      <c r="AC335" s="152"/>
      <c r="AD335" s="152"/>
      <c r="AE335" s="152"/>
      <c r="AF335" s="152"/>
      <c r="AG335" s="152" t="s">
        <v>728</v>
      </c>
      <c r="AH335" s="152"/>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row>
    <row r="336" spans="1:60" outlineLevel="1">
      <c r="A336" s="189">
        <v>261</v>
      </c>
      <c r="B336" s="190" t="s">
        <v>998</v>
      </c>
      <c r="C336" s="197" t="s">
        <v>999</v>
      </c>
      <c r="D336" s="191" t="s">
        <v>815</v>
      </c>
      <c r="E336" s="192">
        <v>10</v>
      </c>
      <c r="F336" s="193"/>
      <c r="G336" s="194">
        <f t="shared" si="84"/>
        <v>0</v>
      </c>
      <c r="H336" s="193"/>
      <c r="I336" s="194">
        <f t="shared" si="85"/>
        <v>0</v>
      </c>
      <c r="J336" s="193"/>
      <c r="K336" s="194">
        <f t="shared" si="86"/>
        <v>0</v>
      </c>
      <c r="L336" s="194">
        <v>21</v>
      </c>
      <c r="M336" s="194">
        <f t="shared" si="87"/>
        <v>0</v>
      </c>
      <c r="N336" s="192">
        <v>0</v>
      </c>
      <c r="O336" s="192">
        <f t="shared" si="88"/>
        <v>0</v>
      </c>
      <c r="P336" s="192">
        <v>0</v>
      </c>
      <c r="Q336" s="192">
        <f t="shared" si="89"/>
        <v>0</v>
      </c>
      <c r="R336" s="194"/>
      <c r="S336" s="194" t="s">
        <v>430</v>
      </c>
      <c r="T336" s="195" t="s">
        <v>372</v>
      </c>
      <c r="U336" s="163">
        <v>0</v>
      </c>
      <c r="V336" s="163">
        <f t="shared" si="90"/>
        <v>0</v>
      </c>
      <c r="W336" s="163"/>
      <c r="X336" s="163" t="s">
        <v>431</v>
      </c>
      <c r="Y336" s="152"/>
      <c r="Z336" s="152"/>
      <c r="AA336" s="152"/>
      <c r="AB336" s="152"/>
      <c r="AC336" s="152"/>
      <c r="AD336" s="152"/>
      <c r="AE336" s="152"/>
      <c r="AF336" s="152"/>
      <c r="AG336" s="152" t="s">
        <v>728</v>
      </c>
      <c r="AH336" s="152"/>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row>
    <row r="337" spans="1:60" outlineLevel="1">
      <c r="A337" s="189">
        <v>262</v>
      </c>
      <c r="B337" s="190" t="s">
        <v>1000</v>
      </c>
      <c r="C337" s="197" t="s">
        <v>1001</v>
      </c>
      <c r="D337" s="191" t="s">
        <v>815</v>
      </c>
      <c r="E337" s="192">
        <v>10</v>
      </c>
      <c r="F337" s="193"/>
      <c r="G337" s="194">
        <f t="shared" si="84"/>
        <v>0</v>
      </c>
      <c r="H337" s="193"/>
      <c r="I337" s="194">
        <f t="shared" si="85"/>
        <v>0</v>
      </c>
      <c r="J337" s="193"/>
      <c r="K337" s="194">
        <f t="shared" si="86"/>
        <v>0</v>
      </c>
      <c r="L337" s="194">
        <v>21</v>
      </c>
      <c r="M337" s="194">
        <f t="shared" si="87"/>
        <v>0</v>
      </c>
      <c r="N337" s="192">
        <v>0</v>
      </c>
      <c r="O337" s="192">
        <f t="shared" si="88"/>
        <v>0</v>
      </c>
      <c r="P337" s="192">
        <v>0</v>
      </c>
      <c r="Q337" s="192">
        <f t="shared" si="89"/>
        <v>0</v>
      </c>
      <c r="R337" s="194"/>
      <c r="S337" s="194" t="s">
        <v>430</v>
      </c>
      <c r="T337" s="195" t="s">
        <v>372</v>
      </c>
      <c r="U337" s="163">
        <v>0</v>
      </c>
      <c r="V337" s="163">
        <f t="shared" si="90"/>
        <v>0</v>
      </c>
      <c r="W337" s="163"/>
      <c r="X337" s="163" t="s">
        <v>431</v>
      </c>
      <c r="Y337" s="152"/>
      <c r="Z337" s="152"/>
      <c r="AA337" s="152"/>
      <c r="AB337" s="152"/>
      <c r="AC337" s="152"/>
      <c r="AD337" s="152"/>
      <c r="AE337" s="152"/>
      <c r="AF337" s="152"/>
      <c r="AG337" s="152" t="s">
        <v>728</v>
      </c>
      <c r="AH337" s="152"/>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c r="BH337" s="152"/>
    </row>
    <row r="338" spans="1:60" outlineLevel="1">
      <c r="A338" s="189">
        <v>263</v>
      </c>
      <c r="B338" s="190" t="s">
        <v>1002</v>
      </c>
      <c r="C338" s="197" t="s">
        <v>1003</v>
      </c>
      <c r="D338" s="191" t="s">
        <v>524</v>
      </c>
      <c r="E338" s="192">
        <v>200</v>
      </c>
      <c r="F338" s="193"/>
      <c r="G338" s="194">
        <f t="shared" si="84"/>
        <v>0</v>
      </c>
      <c r="H338" s="193"/>
      <c r="I338" s="194">
        <f t="shared" si="85"/>
        <v>0</v>
      </c>
      <c r="J338" s="193"/>
      <c r="K338" s="194">
        <f t="shared" si="86"/>
        <v>0</v>
      </c>
      <c r="L338" s="194">
        <v>21</v>
      </c>
      <c r="M338" s="194">
        <f t="shared" si="87"/>
        <v>0</v>
      </c>
      <c r="N338" s="192">
        <v>1.8000000000000001E-4</v>
      </c>
      <c r="O338" s="192">
        <f t="shared" si="88"/>
        <v>0.04</v>
      </c>
      <c r="P338" s="192">
        <v>0</v>
      </c>
      <c r="Q338" s="192">
        <f t="shared" si="89"/>
        <v>0</v>
      </c>
      <c r="R338" s="194" t="s">
        <v>781</v>
      </c>
      <c r="S338" s="194" t="s">
        <v>371</v>
      </c>
      <c r="T338" s="195" t="s">
        <v>371</v>
      </c>
      <c r="U338" s="163">
        <v>6.7000000000000004E-2</v>
      </c>
      <c r="V338" s="163">
        <f t="shared" si="90"/>
        <v>13.4</v>
      </c>
      <c r="W338" s="163"/>
      <c r="X338" s="163" t="s">
        <v>431</v>
      </c>
      <c r="Y338" s="152"/>
      <c r="Z338" s="152"/>
      <c r="AA338" s="152"/>
      <c r="AB338" s="152"/>
      <c r="AC338" s="152"/>
      <c r="AD338" s="152"/>
      <c r="AE338" s="152"/>
      <c r="AF338" s="152"/>
      <c r="AG338" s="152" t="s">
        <v>728</v>
      </c>
      <c r="AH338" s="152"/>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c r="BG338" s="152"/>
      <c r="BH338" s="152"/>
    </row>
    <row r="339" spans="1:60" outlineLevel="1">
      <c r="A339" s="189">
        <v>264</v>
      </c>
      <c r="B339" s="190" t="s">
        <v>1004</v>
      </c>
      <c r="C339" s="197" t="s">
        <v>1005</v>
      </c>
      <c r="D339" s="191" t="s">
        <v>524</v>
      </c>
      <c r="E339" s="192">
        <v>200</v>
      </c>
      <c r="F339" s="193"/>
      <c r="G339" s="194">
        <f t="shared" si="84"/>
        <v>0</v>
      </c>
      <c r="H339" s="193"/>
      <c r="I339" s="194">
        <f t="shared" si="85"/>
        <v>0</v>
      </c>
      <c r="J339" s="193"/>
      <c r="K339" s="194">
        <f t="shared" si="86"/>
        <v>0</v>
      </c>
      <c r="L339" s="194">
        <v>21</v>
      </c>
      <c r="M339" s="194">
        <f t="shared" si="87"/>
        <v>0</v>
      </c>
      <c r="N339" s="192">
        <v>1.0000000000000001E-5</v>
      </c>
      <c r="O339" s="192">
        <f t="shared" si="88"/>
        <v>0</v>
      </c>
      <c r="P339" s="192">
        <v>0</v>
      </c>
      <c r="Q339" s="192">
        <f t="shared" si="89"/>
        <v>0</v>
      </c>
      <c r="R339" s="194" t="s">
        <v>781</v>
      </c>
      <c r="S339" s="194" t="s">
        <v>371</v>
      </c>
      <c r="T339" s="195" t="s">
        <v>371</v>
      </c>
      <c r="U339" s="163">
        <v>6.2E-2</v>
      </c>
      <c r="V339" s="163">
        <f t="shared" si="90"/>
        <v>12.4</v>
      </c>
      <c r="W339" s="163"/>
      <c r="X339" s="163" t="s">
        <v>431</v>
      </c>
      <c r="Y339" s="152"/>
      <c r="Z339" s="152"/>
      <c r="AA339" s="152"/>
      <c r="AB339" s="152"/>
      <c r="AC339" s="152"/>
      <c r="AD339" s="152"/>
      <c r="AE339" s="152"/>
      <c r="AF339" s="152"/>
      <c r="AG339" s="152" t="s">
        <v>728</v>
      </c>
      <c r="AH339" s="152"/>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c r="BE339" s="152"/>
      <c r="BF339" s="152"/>
      <c r="BG339" s="152"/>
      <c r="BH339" s="152"/>
    </row>
    <row r="340" spans="1:60" ht="22.5" outlineLevel="1">
      <c r="A340" s="189">
        <v>265</v>
      </c>
      <c r="B340" s="190" t="s">
        <v>1006</v>
      </c>
      <c r="C340" s="197" t="s">
        <v>1007</v>
      </c>
      <c r="D340" s="191" t="s">
        <v>815</v>
      </c>
      <c r="E340" s="192">
        <v>12</v>
      </c>
      <c r="F340" s="193"/>
      <c r="G340" s="194">
        <f t="shared" si="84"/>
        <v>0</v>
      </c>
      <c r="H340" s="193"/>
      <c r="I340" s="194">
        <f t="shared" si="85"/>
        <v>0</v>
      </c>
      <c r="J340" s="193"/>
      <c r="K340" s="194">
        <f t="shared" si="86"/>
        <v>0</v>
      </c>
      <c r="L340" s="194">
        <v>21</v>
      </c>
      <c r="M340" s="194">
        <f t="shared" si="87"/>
        <v>0</v>
      </c>
      <c r="N340" s="192">
        <v>0</v>
      </c>
      <c r="O340" s="192">
        <f t="shared" si="88"/>
        <v>0</v>
      </c>
      <c r="P340" s="192">
        <v>0</v>
      </c>
      <c r="Q340" s="192">
        <f t="shared" si="89"/>
        <v>0</v>
      </c>
      <c r="R340" s="194"/>
      <c r="S340" s="194" t="s">
        <v>430</v>
      </c>
      <c r="T340" s="195" t="s">
        <v>372</v>
      </c>
      <c r="U340" s="163">
        <v>0</v>
      </c>
      <c r="V340" s="163">
        <f t="shared" si="90"/>
        <v>0</v>
      </c>
      <c r="W340" s="163"/>
      <c r="X340" s="163" t="s">
        <v>431</v>
      </c>
      <c r="Y340" s="152"/>
      <c r="Z340" s="152"/>
      <c r="AA340" s="152"/>
      <c r="AB340" s="152"/>
      <c r="AC340" s="152"/>
      <c r="AD340" s="152"/>
      <c r="AE340" s="152"/>
      <c r="AF340" s="152"/>
      <c r="AG340" s="152" t="s">
        <v>728</v>
      </c>
      <c r="AH340" s="152"/>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c r="BE340" s="152"/>
      <c r="BF340" s="152"/>
      <c r="BG340" s="152"/>
      <c r="BH340" s="152"/>
    </row>
    <row r="341" spans="1:60" ht="22.5" outlineLevel="1">
      <c r="A341" s="175">
        <v>266</v>
      </c>
      <c r="B341" s="176" t="s">
        <v>915</v>
      </c>
      <c r="C341" s="185" t="s">
        <v>916</v>
      </c>
      <c r="D341" s="177" t="s">
        <v>508</v>
      </c>
      <c r="E341" s="178">
        <v>20</v>
      </c>
      <c r="F341" s="179"/>
      <c r="G341" s="180">
        <f t="shared" si="84"/>
        <v>0</v>
      </c>
      <c r="H341" s="179"/>
      <c r="I341" s="180">
        <f t="shared" si="85"/>
        <v>0</v>
      </c>
      <c r="J341" s="179"/>
      <c r="K341" s="180">
        <f t="shared" si="86"/>
        <v>0</v>
      </c>
      <c r="L341" s="180">
        <v>21</v>
      </c>
      <c r="M341" s="180">
        <f t="shared" si="87"/>
        <v>0</v>
      </c>
      <c r="N341" s="178">
        <v>0</v>
      </c>
      <c r="O341" s="178">
        <f t="shared" si="88"/>
        <v>0</v>
      </c>
      <c r="P341" s="178">
        <v>3.2000000000000001E-2</v>
      </c>
      <c r="Q341" s="178">
        <f t="shared" si="89"/>
        <v>0.64</v>
      </c>
      <c r="R341" s="180" t="s">
        <v>644</v>
      </c>
      <c r="S341" s="180" t="s">
        <v>371</v>
      </c>
      <c r="T341" s="181" t="s">
        <v>371</v>
      </c>
      <c r="U341" s="163">
        <v>0.83699999999999997</v>
      </c>
      <c r="V341" s="163">
        <f t="shared" si="90"/>
        <v>16.739999999999998</v>
      </c>
      <c r="W341" s="163"/>
      <c r="X341" s="163" t="s">
        <v>431</v>
      </c>
      <c r="Y341" s="152"/>
      <c r="Z341" s="152"/>
      <c r="AA341" s="152"/>
      <c r="AB341" s="152"/>
      <c r="AC341" s="152"/>
      <c r="AD341" s="152"/>
      <c r="AE341" s="152"/>
      <c r="AF341" s="152"/>
      <c r="AG341" s="152" t="s">
        <v>728</v>
      </c>
      <c r="AH341" s="152"/>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c r="BE341" s="152"/>
      <c r="BF341" s="152"/>
      <c r="BG341" s="152"/>
      <c r="BH341" s="152"/>
    </row>
    <row r="342" spans="1:60" outlineLevel="1">
      <c r="A342" s="159"/>
      <c r="B342" s="160"/>
      <c r="C342" s="273" t="s">
        <v>695</v>
      </c>
      <c r="D342" s="274"/>
      <c r="E342" s="274"/>
      <c r="F342" s="274"/>
      <c r="G342" s="274"/>
      <c r="H342" s="163"/>
      <c r="I342" s="163"/>
      <c r="J342" s="163"/>
      <c r="K342" s="163"/>
      <c r="L342" s="163"/>
      <c r="M342" s="163"/>
      <c r="N342" s="162"/>
      <c r="O342" s="162"/>
      <c r="P342" s="162"/>
      <c r="Q342" s="162"/>
      <c r="R342" s="163"/>
      <c r="S342" s="163"/>
      <c r="T342" s="163"/>
      <c r="U342" s="163"/>
      <c r="V342" s="163"/>
      <c r="W342" s="163"/>
      <c r="X342" s="163"/>
      <c r="Y342" s="152"/>
      <c r="Z342" s="152"/>
      <c r="AA342" s="152"/>
      <c r="AB342" s="152"/>
      <c r="AC342" s="152"/>
      <c r="AD342" s="152"/>
      <c r="AE342" s="152"/>
      <c r="AF342" s="152"/>
      <c r="AG342" s="152" t="s">
        <v>444</v>
      </c>
      <c r="AH342" s="152"/>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c r="BH342" s="152"/>
    </row>
    <row r="343" spans="1:60" outlineLevel="1">
      <c r="A343" s="189">
        <v>267</v>
      </c>
      <c r="B343" s="190" t="s">
        <v>1008</v>
      </c>
      <c r="C343" s="197" t="s">
        <v>1009</v>
      </c>
      <c r="D343" s="191" t="s">
        <v>524</v>
      </c>
      <c r="E343" s="192">
        <v>50</v>
      </c>
      <c r="F343" s="193"/>
      <c r="G343" s="194">
        <f>ROUND(E343*F343,2)</f>
        <v>0</v>
      </c>
      <c r="H343" s="193"/>
      <c r="I343" s="194">
        <f>ROUND(E343*H343,2)</f>
        <v>0</v>
      </c>
      <c r="J343" s="193"/>
      <c r="K343" s="194">
        <f>ROUND(E343*J343,2)</f>
        <v>0</v>
      </c>
      <c r="L343" s="194">
        <v>21</v>
      </c>
      <c r="M343" s="194">
        <f>G343*(1+L343/100)</f>
        <v>0</v>
      </c>
      <c r="N343" s="192">
        <v>4.8999999999999998E-4</v>
      </c>
      <c r="O343" s="192">
        <f>ROUND(E343*N343,2)</f>
        <v>0.02</v>
      </c>
      <c r="P343" s="192">
        <v>2.5000000000000001E-2</v>
      </c>
      <c r="Q343" s="192">
        <f>ROUND(E343*P343,2)</f>
        <v>1.25</v>
      </c>
      <c r="R343" s="194" t="s">
        <v>644</v>
      </c>
      <c r="S343" s="194" t="s">
        <v>371</v>
      </c>
      <c r="T343" s="195" t="s">
        <v>371</v>
      </c>
      <c r="U343" s="163">
        <v>0.436</v>
      </c>
      <c r="V343" s="163">
        <f>ROUND(E343*U343,2)</f>
        <v>21.8</v>
      </c>
      <c r="W343" s="163"/>
      <c r="X343" s="163" t="s">
        <v>431</v>
      </c>
      <c r="Y343" s="152"/>
      <c r="Z343" s="152"/>
      <c r="AA343" s="152"/>
      <c r="AB343" s="152"/>
      <c r="AC343" s="152"/>
      <c r="AD343" s="152"/>
      <c r="AE343" s="152"/>
      <c r="AF343" s="152"/>
      <c r="AG343" s="152" t="s">
        <v>728</v>
      </c>
      <c r="AH343" s="152"/>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c r="BE343" s="152"/>
      <c r="BF343" s="152"/>
      <c r="BG343" s="152"/>
      <c r="BH343" s="152"/>
    </row>
    <row r="344" spans="1:60" outlineLevel="1">
      <c r="A344" s="175">
        <v>268</v>
      </c>
      <c r="B344" s="176" t="s">
        <v>919</v>
      </c>
      <c r="C344" s="185" t="s">
        <v>920</v>
      </c>
      <c r="D344" s="177" t="s">
        <v>524</v>
      </c>
      <c r="E344" s="178">
        <v>50</v>
      </c>
      <c r="F344" s="179"/>
      <c r="G344" s="180">
        <f>ROUND(E344*F344,2)</f>
        <v>0</v>
      </c>
      <c r="H344" s="179"/>
      <c r="I344" s="180">
        <f>ROUND(E344*H344,2)</f>
        <v>0</v>
      </c>
      <c r="J344" s="179"/>
      <c r="K344" s="180">
        <f>ROUND(E344*J344,2)</f>
        <v>0</v>
      </c>
      <c r="L344" s="180">
        <v>21</v>
      </c>
      <c r="M344" s="180">
        <f>G344*(1+L344/100)</f>
        <v>0</v>
      </c>
      <c r="N344" s="178">
        <v>3.8980000000000001E-2</v>
      </c>
      <c r="O344" s="178">
        <f>ROUND(E344*N344,2)</f>
        <v>1.95</v>
      </c>
      <c r="P344" s="178">
        <v>0</v>
      </c>
      <c r="Q344" s="178">
        <f>ROUND(E344*P344,2)</f>
        <v>0</v>
      </c>
      <c r="R344" s="180" t="s">
        <v>479</v>
      </c>
      <c r="S344" s="180" t="s">
        <v>371</v>
      </c>
      <c r="T344" s="181" t="s">
        <v>371</v>
      </c>
      <c r="U344" s="163">
        <v>0.29299999999999998</v>
      </c>
      <c r="V344" s="163">
        <f>ROUND(E344*U344,2)</f>
        <v>14.65</v>
      </c>
      <c r="W344" s="163"/>
      <c r="X344" s="163" t="s">
        <v>431</v>
      </c>
      <c r="Y344" s="152"/>
      <c r="Z344" s="152"/>
      <c r="AA344" s="152"/>
      <c r="AB344" s="152"/>
      <c r="AC344" s="152"/>
      <c r="AD344" s="152"/>
      <c r="AE344" s="152"/>
      <c r="AF344" s="152"/>
      <c r="AG344" s="152" t="s">
        <v>728</v>
      </c>
      <c r="AH344" s="152"/>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c r="BH344" s="152"/>
    </row>
    <row r="345" spans="1:60" outlineLevel="1">
      <c r="A345" s="159"/>
      <c r="B345" s="160"/>
      <c r="C345" s="273" t="s">
        <v>921</v>
      </c>
      <c r="D345" s="274"/>
      <c r="E345" s="274"/>
      <c r="F345" s="274"/>
      <c r="G345" s="274"/>
      <c r="H345" s="163"/>
      <c r="I345" s="163"/>
      <c r="J345" s="163"/>
      <c r="K345" s="163"/>
      <c r="L345" s="163"/>
      <c r="M345" s="163"/>
      <c r="N345" s="162"/>
      <c r="O345" s="162"/>
      <c r="P345" s="162"/>
      <c r="Q345" s="162"/>
      <c r="R345" s="163"/>
      <c r="S345" s="163"/>
      <c r="T345" s="163"/>
      <c r="U345" s="163"/>
      <c r="V345" s="163"/>
      <c r="W345" s="163"/>
      <c r="X345" s="163"/>
      <c r="Y345" s="152"/>
      <c r="Z345" s="152"/>
      <c r="AA345" s="152"/>
      <c r="AB345" s="152"/>
      <c r="AC345" s="152"/>
      <c r="AD345" s="152"/>
      <c r="AE345" s="152"/>
      <c r="AF345" s="152"/>
      <c r="AG345" s="152" t="s">
        <v>444</v>
      </c>
      <c r="AH345" s="152"/>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c r="BD345" s="152"/>
      <c r="BE345" s="152"/>
      <c r="BF345" s="152"/>
      <c r="BG345" s="152"/>
      <c r="BH345" s="152"/>
    </row>
    <row r="346" spans="1:60" outlineLevel="1">
      <c r="A346" s="175">
        <v>269</v>
      </c>
      <c r="B346" s="176" t="s">
        <v>1010</v>
      </c>
      <c r="C346" s="185" t="s">
        <v>1011</v>
      </c>
      <c r="D346" s="177" t="s">
        <v>459</v>
      </c>
      <c r="E346" s="178">
        <v>3.2220300000000002</v>
      </c>
      <c r="F346" s="179"/>
      <c r="G346" s="180">
        <f>ROUND(E346*F346,2)</f>
        <v>0</v>
      </c>
      <c r="H346" s="179"/>
      <c r="I346" s="180">
        <f>ROUND(E346*H346,2)</f>
        <v>0</v>
      </c>
      <c r="J346" s="179"/>
      <c r="K346" s="180">
        <f>ROUND(E346*J346,2)</f>
        <v>0</v>
      </c>
      <c r="L346" s="180">
        <v>21</v>
      </c>
      <c r="M346" s="180">
        <f>G346*(1+L346/100)</f>
        <v>0</v>
      </c>
      <c r="N346" s="178">
        <v>0</v>
      </c>
      <c r="O346" s="178">
        <f>ROUND(E346*N346,2)</f>
        <v>0</v>
      </c>
      <c r="P346" s="178">
        <v>0</v>
      </c>
      <c r="Q346" s="178">
        <f>ROUND(E346*P346,2)</f>
        <v>0</v>
      </c>
      <c r="R346" s="180" t="s">
        <v>781</v>
      </c>
      <c r="S346" s="180" t="s">
        <v>371</v>
      </c>
      <c r="T346" s="181" t="s">
        <v>371</v>
      </c>
      <c r="U346" s="163">
        <v>1.421</v>
      </c>
      <c r="V346" s="163">
        <f>ROUND(E346*U346,2)</f>
        <v>4.58</v>
      </c>
      <c r="W346" s="163"/>
      <c r="X346" s="163" t="s">
        <v>254</v>
      </c>
      <c r="Y346" s="152"/>
      <c r="Z346" s="152"/>
      <c r="AA346" s="152"/>
      <c r="AB346" s="152"/>
      <c r="AC346" s="152"/>
      <c r="AD346" s="152"/>
      <c r="AE346" s="152"/>
      <c r="AF346" s="152"/>
      <c r="AG346" s="152" t="s">
        <v>724</v>
      </c>
      <c r="AH346" s="152"/>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c r="BE346" s="152"/>
      <c r="BF346" s="152"/>
      <c r="BG346" s="152"/>
      <c r="BH346" s="152"/>
    </row>
    <row r="347" spans="1:60" outlineLevel="1">
      <c r="A347" s="159"/>
      <c r="B347" s="160"/>
      <c r="C347" s="273" t="s">
        <v>1012</v>
      </c>
      <c r="D347" s="274"/>
      <c r="E347" s="274"/>
      <c r="F347" s="274"/>
      <c r="G347" s="274"/>
      <c r="H347" s="163"/>
      <c r="I347" s="163"/>
      <c r="J347" s="163"/>
      <c r="K347" s="163"/>
      <c r="L347" s="163"/>
      <c r="M347" s="163"/>
      <c r="N347" s="162"/>
      <c r="O347" s="162"/>
      <c r="P347" s="162"/>
      <c r="Q347" s="162"/>
      <c r="R347" s="163"/>
      <c r="S347" s="163"/>
      <c r="T347" s="163"/>
      <c r="U347" s="163"/>
      <c r="V347" s="163"/>
      <c r="W347" s="163"/>
      <c r="X347" s="163"/>
      <c r="Y347" s="152"/>
      <c r="Z347" s="152"/>
      <c r="AA347" s="152"/>
      <c r="AB347" s="152"/>
      <c r="AC347" s="152"/>
      <c r="AD347" s="152"/>
      <c r="AE347" s="152"/>
      <c r="AF347" s="152"/>
      <c r="AG347" s="152" t="s">
        <v>444</v>
      </c>
      <c r="AH347" s="152"/>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c r="BE347" s="152"/>
      <c r="BF347" s="152"/>
      <c r="BG347" s="152"/>
      <c r="BH347" s="152"/>
    </row>
    <row r="348" spans="1:60">
      <c r="A348" s="169" t="s">
        <v>366</v>
      </c>
      <c r="B348" s="170" t="s">
        <v>281</v>
      </c>
      <c r="C348" s="184" t="s">
        <v>282</v>
      </c>
      <c r="D348" s="171"/>
      <c r="E348" s="172"/>
      <c r="F348" s="173"/>
      <c r="G348" s="173">
        <f>SUMIF(AG349:AG366,"&lt;&gt;NOR",G349:G366)</f>
        <v>0</v>
      </c>
      <c r="H348" s="173"/>
      <c r="I348" s="173">
        <f>SUM(I349:I366)</f>
        <v>0</v>
      </c>
      <c r="J348" s="173"/>
      <c r="K348" s="173">
        <f>SUM(K349:K366)</f>
        <v>0</v>
      </c>
      <c r="L348" s="173"/>
      <c r="M348" s="173">
        <f>SUM(M349:M366)</f>
        <v>0</v>
      </c>
      <c r="N348" s="172"/>
      <c r="O348" s="172">
        <f>SUM(O349:O366)</f>
        <v>0</v>
      </c>
      <c r="P348" s="172"/>
      <c r="Q348" s="172">
        <f>SUM(Q349:Q366)</f>
        <v>0</v>
      </c>
      <c r="R348" s="173"/>
      <c r="S348" s="173"/>
      <c r="T348" s="174"/>
      <c r="U348" s="168"/>
      <c r="V348" s="168">
        <f>SUM(V349:V366)</f>
        <v>9.86</v>
      </c>
      <c r="W348" s="168"/>
      <c r="X348" s="168"/>
      <c r="AG348" t="s">
        <v>367</v>
      </c>
    </row>
    <row r="349" spans="1:60" outlineLevel="1">
      <c r="A349" s="189">
        <v>270</v>
      </c>
      <c r="B349" s="190" t="s">
        <v>1013</v>
      </c>
      <c r="C349" s="197" t="s">
        <v>1014</v>
      </c>
      <c r="D349" s="191" t="s">
        <v>803</v>
      </c>
      <c r="E349" s="192">
        <v>1</v>
      </c>
      <c r="F349" s="193"/>
      <c r="G349" s="194">
        <f t="shared" ref="G349:G365" si="91">ROUND(E349*F349,2)</f>
        <v>0</v>
      </c>
      <c r="H349" s="193"/>
      <c r="I349" s="194">
        <f t="shared" ref="I349:I365" si="92">ROUND(E349*H349,2)</f>
        <v>0</v>
      </c>
      <c r="J349" s="193"/>
      <c r="K349" s="194">
        <f t="shared" ref="K349:K365" si="93">ROUND(E349*J349,2)</f>
        <v>0</v>
      </c>
      <c r="L349" s="194">
        <v>21</v>
      </c>
      <c r="M349" s="194">
        <f t="shared" ref="M349:M365" si="94">G349*(1+L349/100)</f>
        <v>0</v>
      </c>
      <c r="N349" s="192">
        <v>0</v>
      </c>
      <c r="O349" s="192">
        <f t="shared" ref="O349:O365" si="95">ROUND(E349*N349,2)</f>
        <v>0</v>
      </c>
      <c r="P349" s="192">
        <v>0</v>
      </c>
      <c r="Q349" s="192">
        <f t="shared" ref="Q349:Q365" si="96">ROUND(E349*P349,2)</f>
        <v>0</v>
      </c>
      <c r="R349" s="194"/>
      <c r="S349" s="194" t="s">
        <v>430</v>
      </c>
      <c r="T349" s="195" t="s">
        <v>372</v>
      </c>
      <c r="U349" s="163">
        <v>0</v>
      </c>
      <c r="V349" s="163">
        <f t="shared" ref="V349:V365" si="97">ROUND(E349*U349,2)</f>
        <v>0</v>
      </c>
      <c r="W349" s="163"/>
      <c r="X349" s="163" t="s">
        <v>431</v>
      </c>
      <c r="Y349" s="152"/>
      <c r="Z349" s="152"/>
      <c r="AA349" s="152"/>
      <c r="AB349" s="152"/>
      <c r="AC349" s="152"/>
      <c r="AD349" s="152"/>
      <c r="AE349" s="152"/>
      <c r="AF349" s="152"/>
      <c r="AG349" s="152" t="s">
        <v>728</v>
      </c>
      <c r="AH349" s="152"/>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c r="BH349" s="152"/>
    </row>
    <row r="350" spans="1:60" outlineLevel="1">
      <c r="A350" s="189">
        <v>271</v>
      </c>
      <c r="B350" s="190" t="s">
        <v>1015</v>
      </c>
      <c r="C350" s="197" t="s">
        <v>1016</v>
      </c>
      <c r="D350" s="191" t="s">
        <v>803</v>
      </c>
      <c r="E350" s="192">
        <v>1</v>
      </c>
      <c r="F350" s="193"/>
      <c r="G350" s="194">
        <f t="shared" si="91"/>
        <v>0</v>
      </c>
      <c r="H350" s="193"/>
      <c r="I350" s="194">
        <f t="shared" si="92"/>
        <v>0</v>
      </c>
      <c r="J350" s="193"/>
      <c r="K350" s="194">
        <f t="shared" si="93"/>
        <v>0</v>
      </c>
      <c r="L350" s="194">
        <v>21</v>
      </c>
      <c r="M350" s="194">
        <f t="shared" si="94"/>
        <v>0</v>
      </c>
      <c r="N350" s="192">
        <v>0</v>
      </c>
      <c r="O350" s="192">
        <f t="shared" si="95"/>
        <v>0</v>
      </c>
      <c r="P350" s="192">
        <v>0</v>
      </c>
      <c r="Q350" s="192">
        <f t="shared" si="96"/>
        <v>0</v>
      </c>
      <c r="R350" s="194"/>
      <c r="S350" s="194" t="s">
        <v>430</v>
      </c>
      <c r="T350" s="195" t="s">
        <v>372</v>
      </c>
      <c r="U350" s="163">
        <v>0</v>
      </c>
      <c r="V350" s="163">
        <f t="shared" si="97"/>
        <v>0</v>
      </c>
      <c r="W350" s="163"/>
      <c r="X350" s="163" t="s">
        <v>431</v>
      </c>
      <c r="Y350" s="152"/>
      <c r="Z350" s="152"/>
      <c r="AA350" s="152"/>
      <c r="AB350" s="152"/>
      <c r="AC350" s="152"/>
      <c r="AD350" s="152"/>
      <c r="AE350" s="152"/>
      <c r="AF350" s="152"/>
      <c r="AG350" s="152" t="s">
        <v>728</v>
      </c>
      <c r="AH350" s="152"/>
      <c r="AI350" s="152"/>
      <c r="AJ350" s="152"/>
      <c r="AK350" s="152"/>
      <c r="AL350" s="152"/>
      <c r="AM350" s="152"/>
      <c r="AN350" s="152"/>
      <c r="AO350" s="152"/>
      <c r="AP350" s="152"/>
      <c r="AQ350" s="152"/>
      <c r="AR350" s="152"/>
      <c r="AS350" s="152"/>
      <c r="AT350" s="152"/>
      <c r="AU350" s="152"/>
      <c r="AV350" s="152"/>
      <c r="AW350" s="152"/>
      <c r="AX350" s="152"/>
      <c r="AY350" s="152"/>
      <c r="AZ350" s="152"/>
      <c r="BA350" s="152"/>
      <c r="BB350" s="152"/>
      <c r="BC350" s="152"/>
      <c r="BD350" s="152"/>
      <c r="BE350" s="152"/>
      <c r="BF350" s="152"/>
      <c r="BG350" s="152"/>
      <c r="BH350" s="152"/>
    </row>
    <row r="351" spans="1:60" outlineLevel="1">
      <c r="A351" s="189">
        <v>272</v>
      </c>
      <c r="B351" s="190" t="s">
        <v>1017</v>
      </c>
      <c r="C351" s="197" t="s">
        <v>1018</v>
      </c>
      <c r="D351" s="191" t="s">
        <v>803</v>
      </c>
      <c r="E351" s="192">
        <v>1</v>
      </c>
      <c r="F351" s="193"/>
      <c r="G351" s="194">
        <f t="shared" si="91"/>
        <v>0</v>
      </c>
      <c r="H351" s="193"/>
      <c r="I351" s="194">
        <f t="shared" si="92"/>
        <v>0</v>
      </c>
      <c r="J351" s="193"/>
      <c r="K351" s="194">
        <f t="shared" si="93"/>
        <v>0</v>
      </c>
      <c r="L351" s="194">
        <v>21</v>
      </c>
      <c r="M351" s="194">
        <f t="shared" si="94"/>
        <v>0</v>
      </c>
      <c r="N351" s="192">
        <v>0</v>
      </c>
      <c r="O351" s="192">
        <f t="shared" si="95"/>
        <v>0</v>
      </c>
      <c r="P351" s="192">
        <v>0</v>
      </c>
      <c r="Q351" s="192">
        <f t="shared" si="96"/>
        <v>0</v>
      </c>
      <c r="R351" s="194"/>
      <c r="S351" s="194" t="s">
        <v>430</v>
      </c>
      <c r="T351" s="195" t="s">
        <v>372</v>
      </c>
      <c r="U351" s="163">
        <v>0</v>
      </c>
      <c r="V351" s="163">
        <f t="shared" si="97"/>
        <v>0</v>
      </c>
      <c r="W351" s="163"/>
      <c r="X351" s="163" t="s">
        <v>431</v>
      </c>
      <c r="Y351" s="152"/>
      <c r="Z351" s="152"/>
      <c r="AA351" s="152"/>
      <c r="AB351" s="152"/>
      <c r="AC351" s="152"/>
      <c r="AD351" s="152"/>
      <c r="AE351" s="152"/>
      <c r="AF351" s="152"/>
      <c r="AG351" s="152" t="s">
        <v>728</v>
      </c>
      <c r="AH351" s="152"/>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c r="BE351" s="152"/>
      <c r="BF351" s="152"/>
      <c r="BG351" s="152"/>
      <c r="BH351" s="152"/>
    </row>
    <row r="352" spans="1:60" outlineLevel="1">
      <c r="A352" s="189">
        <v>273</v>
      </c>
      <c r="B352" s="190" t="s">
        <v>1019</v>
      </c>
      <c r="C352" s="197" t="s">
        <v>1020</v>
      </c>
      <c r="D352" s="191" t="s">
        <v>803</v>
      </c>
      <c r="E352" s="192">
        <v>1</v>
      </c>
      <c r="F352" s="193"/>
      <c r="G352" s="194">
        <f t="shared" si="91"/>
        <v>0</v>
      </c>
      <c r="H352" s="193"/>
      <c r="I352" s="194">
        <f t="shared" si="92"/>
        <v>0</v>
      </c>
      <c r="J352" s="193"/>
      <c r="K352" s="194">
        <f t="shared" si="93"/>
        <v>0</v>
      </c>
      <c r="L352" s="194">
        <v>21</v>
      </c>
      <c r="M352" s="194">
        <f t="shared" si="94"/>
        <v>0</v>
      </c>
      <c r="N352" s="192">
        <v>0</v>
      </c>
      <c r="O352" s="192">
        <f t="shared" si="95"/>
        <v>0</v>
      </c>
      <c r="P352" s="192">
        <v>0</v>
      </c>
      <c r="Q352" s="192">
        <f t="shared" si="96"/>
        <v>0</v>
      </c>
      <c r="R352" s="194"/>
      <c r="S352" s="194" t="s">
        <v>430</v>
      </c>
      <c r="T352" s="195" t="s">
        <v>372</v>
      </c>
      <c r="U352" s="163">
        <v>0</v>
      </c>
      <c r="V352" s="163">
        <f t="shared" si="97"/>
        <v>0</v>
      </c>
      <c r="W352" s="163"/>
      <c r="X352" s="163" t="s">
        <v>431</v>
      </c>
      <c r="Y352" s="152"/>
      <c r="Z352" s="152"/>
      <c r="AA352" s="152"/>
      <c r="AB352" s="152"/>
      <c r="AC352" s="152"/>
      <c r="AD352" s="152"/>
      <c r="AE352" s="152"/>
      <c r="AF352" s="152"/>
      <c r="AG352" s="152" t="s">
        <v>728</v>
      </c>
      <c r="AH352" s="152"/>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c r="BD352" s="152"/>
      <c r="BE352" s="152"/>
      <c r="BF352" s="152"/>
      <c r="BG352" s="152"/>
      <c r="BH352" s="152"/>
    </row>
    <row r="353" spans="1:60" outlineLevel="1">
      <c r="A353" s="189">
        <v>274</v>
      </c>
      <c r="B353" s="190" t="s">
        <v>1021</v>
      </c>
      <c r="C353" s="197" t="s">
        <v>1022</v>
      </c>
      <c r="D353" s="191" t="s">
        <v>798</v>
      </c>
      <c r="E353" s="192">
        <v>2</v>
      </c>
      <c r="F353" s="193"/>
      <c r="G353" s="194">
        <f t="shared" si="91"/>
        <v>0</v>
      </c>
      <c r="H353" s="193"/>
      <c r="I353" s="194">
        <f t="shared" si="92"/>
        <v>0</v>
      </c>
      <c r="J353" s="193"/>
      <c r="K353" s="194">
        <f t="shared" si="93"/>
        <v>0</v>
      </c>
      <c r="L353" s="194">
        <v>21</v>
      </c>
      <c r="M353" s="194">
        <f t="shared" si="94"/>
        <v>0</v>
      </c>
      <c r="N353" s="192">
        <v>8.4000000000000003E-4</v>
      </c>
      <c r="O353" s="192">
        <f t="shared" si="95"/>
        <v>0</v>
      </c>
      <c r="P353" s="192">
        <v>0</v>
      </c>
      <c r="Q353" s="192">
        <f t="shared" si="96"/>
        <v>0</v>
      </c>
      <c r="R353" s="194" t="s">
        <v>781</v>
      </c>
      <c r="S353" s="194" t="s">
        <v>371</v>
      </c>
      <c r="T353" s="195" t="s">
        <v>371</v>
      </c>
      <c r="U353" s="163">
        <v>1.2529999999999999</v>
      </c>
      <c r="V353" s="163">
        <f t="shared" si="97"/>
        <v>2.5099999999999998</v>
      </c>
      <c r="W353" s="163"/>
      <c r="X353" s="163" t="s">
        <v>431</v>
      </c>
      <c r="Y353" s="152"/>
      <c r="Z353" s="152"/>
      <c r="AA353" s="152"/>
      <c r="AB353" s="152"/>
      <c r="AC353" s="152"/>
      <c r="AD353" s="152"/>
      <c r="AE353" s="152"/>
      <c r="AF353" s="152"/>
      <c r="AG353" s="152" t="s">
        <v>728</v>
      </c>
      <c r="AH353" s="152"/>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c r="BD353" s="152"/>
      <c r="BE353" s="152"/>
      <c r="BF353" s="152"/>
      <c r="BG353" s="152"/>
      <c r="BH353" s="152"/>
    </row>
    <row r="354" spans="1:60" outlineLevel="1">
      <c r="A354" s="189">
        <v>275</v>
      </c>
      <c r="B354" s="190" t="s">
        <v>1023</v>
      </c>
      <c r="C354" s="197" t="s">
        <v>1024</v>
      </c>
      <c r="D354" s="191" t="s">
        <v>798</v>
      </c>
      <c r="E354" s="192">
        <v>1</v>
      </c>
      <c r="F354" s="193"/>
      <c r="G354" s="194">
        <f t="shared" si="91"/>
        <v>0</v>
      </c>
      <c r="H354" s="193"/>
      <c r="I354" s="194">
        <f t="shared" si="92"/>
        <v>0</v>
      </c>
      <c r="J354" s="193"/>
      <c r="K354" s="194">
        <f t="shared" si="93"/>
        <v>0</v>
      </c>
      <c r="L354" s="194">
        <v>21</v>
      </c>
      <c r="M354" s="194">
        <f t="shared" si="94"/>
        <v>0</v>
      </c>
      <c r="N354" s="192">
        <v>2.5000000000000001E-4</v>
      </c>
      <c r="O354" s="192">
        <f t="shared" si="95"/>
        <v>0</v>
      </c>
      <c r="P354" s="192">
        <v>0</v>
      </c>
      <c r="Q354" s="192">
        <f t="shared" si="96"/>
        <v>0</v>
      </c>
      <c r="R354" s="194" t="s">
        <v>781</v>
      </c>
      <c r="S354" s="194" t="s">
        <v>371</v>
      </c>
      <c r="T354" s="195" t="s">
        <v>371</v>
      </c>
      <c r="U354" s="163">
        <v>0.25800000000000001</v>
      </c>
      <c r="V354" s="163">
        <f t="shared" si="97"/>
        <v>0.26</v>
      </c>
      <c r="W354" s="163"/>
      <c r="X354" s="163" t="s">
        <v>431</v>
      </c>
      <c r="Y354" s="152"/>
      <c r="Z354" s="152"/>
      <c r="AA354" s="152"/>
      <c r="AB354" s="152"/>
      <c r="AC354" s="152"/>
      <c r="AD354" s="152"/>
      <c r="AE354" s="152"/>
      <c r="AF354" s="152"/>
      <c r="AG354" s="152" t="s">
        <v>728</v>
      </c>
      <c r="AH354" s="152"/>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c r="BD354" s="152"/>
      <c r="BE354" s="152"/>
      <c r="BF354" s="152"/>
      <c r="BG354" s="152"/>
      <c r="BH354" s="152"/>
    </row>
    <row r="355" spans="1:60" outlineLevel="1">
      <c r="A355" s="189">
        <v>276</v>
      </c>
      <c r="B355" s="190" t="s">
        <v>1025</v>
      </c>
      <c r="C355" s="197" t="s">
        <v>1026</v>
      </c>
      <c r="D355" s="191" t="s">
        <v>803</v>
      </c>
      <c r="E355" s="192">
        <v>1</v>
      </c>
      <c r="F355" s="193"/>
      <c r="G355" s="194">
        <f t="shared" si="91"/>
        <v>0</v>
      </c>
      <c r="H355" s="193"/>
      <c r="I355" s="194">
        <f t="shared" si="92"/>
        <v>0</v>
      </c>
      <c r="J355" s="193"/>
      <c r="K355" s="194">
        <f t="shared" si="93"/>
        <v>0</v>
      </c>
      <c r="L355" s="194">
        <v>21</v>
      </c>
      <c r="M355" s="194">
        <f t="shared" si="94"/>
        <v>0</v>
      </c>
      <c r="N355" s="192">
        <v>0</v>
      </c>
      <c r="O355" s="192">
        <f t="shared" si="95"/>
        <v>0</v>
      </c>
      <c r="P355" s="192">
        <v>0</v>
      </c>
      <c r="Q355" s="192">
        <f t="shared" si="96"/>
        <v>0</v>
      </c>
      <c r="R355" s="194"/>
      <c r="S355" s="194" t="s">
        <v>430</v>
      </c>
      <c r="T355" s="195" t="s">
        <v>372</v>
      </c>
      <c r="U355" s="163">
        <v>0</v>
      </c>
      <c r="V355" s="163">
        <f t="shared" si="97"/>
        <v>0</v>
      </c>
      <c r="W355" s="163"/>
      <c r="X355" s="163" t="s">
        <v>431</v>
      </c>
      <c r="Y355" s="152"/>
      <c r="Z355" s="152"/>
      <c r="AA355" s="152"/>
      <c r="AB355" s="152"/>
      <c r="AC355" s="152"/>
      <c r="AD355" s="152"/>
      <c r="AE355" s="152"/>
      <c r="AF355" s="152"/>
      <c r="AG355" s="152" t="s">
        <v>728</v>
      </c>
      <c r="AH355" s="152"/>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c r="BH355" s="152"/>
    </row>
    <row r="356" spans="1:60" outlineLevel="1">
      <c r="A356" s="189">
        <v>277</v>
      </c>
      <c r="B356" s="190" t="s">
        <v>1027</v>
      </c>
      <c r="C356" s="197" t="s">
        <v>1028</v>
      </c>
      <c r="D356" s="191" t="s">
        <v>798</v>
      </c>
      <c r="E356" s="192">
        <v>8</v>
      </c>
      <c r="F356" s="193"/>
      <c r="G356" s="194">
        <f t="shared" si="91"/>
        <v>0</v>
      </c>
      <c r="H356" s="193"/>
      <c r="I356" s="194">
        <f t="shared" si="92"/>
        <v>0</v>
      </c>
      <c r="J356" s="193"/>
      <c r="K356" s="194">
        <f t="shared" si="93"/>
        <v>0</v>
      </c>
      <c r="L356" s="194">
        <v>21</v>
      </c>
      <c r="M356" s="194">
        <f t="shared" si="94"/>
        <v>0</v>
      </c>
      <c r="N356" s="192">
        <v>8.0000000000000007E-5</v>
      </c>
      <c r="O356" s="192">
        <f t="shared" si="95"/>
        <v>0</v>
      </c>
      <c r="P356" s="192">
        <v>0</v>
      </c>
      <c r="Q356" s="192">
        <f t="shared" si="96"/>
        <v>0</v>
      </c>
      <c r="R356" s="194" t="s">
        <v>781</v>
      </c>
      <c r="S356" s="194" t="s">
        <v>371</v>
      </c>
      <c r="T356" s="195" t="s">
        <v>371</v>
      </c>
      <c r="U356" s="163">
        <v>0.22700000000000001</v>
      </c>
      <c r="V356" s="163">
        <f t="shared" si="97"/>
        <v>1.82</v>
      </c>
      <c r="W356" s="163"/>
      <c r="X356" s="163" t="s">
        <v>431</v>
      </c>
      <c r="Y356" s="152"/>
      <c r="Z356" s="152"/>
      <c r="AA356" s="152"/>
      <c r="AB356" s="152"/>
      <c r="AC356" s="152"/>
      <c r="AD356" s="152"/>
      <c r="AE356" s="152"/>
      <c r="AF356" s="152"/>
      <c r="AG356" s="152" t="s">
        <v>728</v>
      </c>
      <c r="AH356" s="152"/>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c r="BH356" s="152"/>
    </row>
    <row r="357" spans="1:60" outlineLevel="1">
      <c r="A357" s="189">
        <v>278</v>
      </c>
      <c r="B357" s="190" t="s">
        <v>1029</v>
      </c>
      <c r="C357" s="197" t="s">
        <v>1030</v>
      </c>
      <c r="D357" s="191" t="s">
        <v>798</v>
      </c>
      <c r="E357" s="192">
        <v>8</v>
      </c>
      <c r="F357" s="193"/>
      <c r="G357" s="194">
        <f t="shared" si="91"/>
        <v>0</v>
      </c>
      <c r="H357" s="193"/>
      <c r="I357" s="194">
        <f t="shared" si="92"/>
        <v>0</v>
      </c>
      <c r="J357" s="193"/>
      <c r="K357" s="194">
        <f t="shared" si="93"/>
        <v>0</v>
      </c>
      <c r="L357" s="194">
        <v>21</v>
      </c>
      <c r="M357" s="194">
        <f t="shared" si="94"/>
        <v>0</v>
      </c>
      <c r="N357" s="192">
        <v>8.0000000000000007E-5</v>
      </c>
      <c r="O357" s="192">
        <f t="shared" si="95"/>
        <v>0</v>
      </c>
      <c r="P357" s="192">
        <v>0</v>
      </c>
      <c r="Q357" s="192">
        <f t="shared" si="96"/>
        <v>0</v>
      </c>
      <c r="R357" s="194" t="s">
        <v>781</v>
      </c>
      <c r="S357" s="194" t="s">
        <v>371</v>
      </c>
      <c r="T357" s="195" t="s">
        <v>371</v>
      </c>
      <c r="U357" s="163">
        <v>0.28999999999999998</v>
      </c>
      <c r="V357" s="163">
        <f t="shared" si="97"/>
        <v>2.3199999999999998</v>
      </c>
      <c r="W357" s="163"/>
      <c r="X357" s="163" t="s">
        <v>431</v>
      </c>
      <c r="Y357" s="152"/>
      <c r="Z357" s="152"/>
      <c r="AA357" s="152"/>
      <c r="AB357" s="152"/>
      <c r="AC357" s="152"/>
      <c r="AD357" s="152"/>
      <c r="AE357" s="152"/>
      <c r="AF357" s="152"/>
      <c r="AG357" s="152" t="s">
        <v>728</v>
      </c>
      <c r="AH357" s="152"/>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c r="BD357" s="152"/>
      <c r="BE357" s="152"/>
      <c r="BF357" s="152"/>
      <c r="BG357" s="152"/>
      <c r="BH357" s="152"/>
    </row>
    <row r="358" spans="1:60" outlineLevel="1">
      <c r="A358" s="189">
        <v>279</v>
      </c>
      <c r="B358" s="190" t="s">
        <v>1031</v>
      </c>
      <c r="C358" s="197" t="s">
        <v>1032</v>
      </c>
      <c r="D358" s="191" t="s">
        <v>508</v>
      </c>
      <c r="E358" s="192">
        <v>3</v>
      </c>
      <c r="F358" s="193"/>
      <c r="G358" s="194">
        <f t="shared" si="91"/>
        <v>0</v>
      </c>
      <c r="H358" s="193"/>
      <c r="I358" s="194">
        <f t="shared" si="92"/>
        <v>0</v>
      </c>
      <c r="J358" s="193"/>
      <c r="K358" s="194">
        <f t="shared" si="93"/>
        <v>0</v>
      </c>
      <c r="L358" s="194">
        <v>21</v>
      </c>
      <c r="M358" s="194">
        <f t="shared" si="94"/>
        <v>0</v>
      </c>
      <c r="N358" s="192">
        <v>4.0000000000000003E-5</v>
      </c>
      <c r="O358" s="192">
        <f t="shared" si="95"/>
        <v>0</v>
      </c>
      <c r="P358" s="192">
        <v>0</v>
      </c>
      <c r="Q358" s="192">
        <f t="shared" si="96"/>
        <v>0</v>
      </c>
      <c r="R358" s="194" t="s">
        <v>781</v>
      </c>
      <c r="S358" s="194" t="s">
        <v>371</v>
      </c>
      <c r="T358" s="195" t="s">
        <v>371</v>
      </c>
      <c r="U358" s="163">
        <v>0.44500000000000001</v>
      </c>
      <c r="V358" s="163">
        <f t="shared" si="97"/>
        <v>1.34</v>
      </c>
      <c r="W358" s="163"/>
      <c r="X358" s="163" t="s">
        <v>431</v>
      </c>
      <c r="Y358" s="152"/>
      <c r="Z358" s="152"/>
      <c r="AA358" s="152"/>
      <c r="AB358" s="152"/>
      <c r="AC358" s="152"/>
      <c r="AD358" s="152"/>
      <c r="AE358" s="152"/>
      <c r="AF358" s="152"/>
      <c r="AG358" s="152" t="s">
        <v>728</v>
      </c>
      <c r="AH358" s="152"/>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c r="BD358" s="152"/>
      <c r="BE358" s="152"/>
      <c r="BF358" s="152"/>
      <c r="BG358" s="152"/>
      <c r="BH358" s="152"/>
    </row>
    <row r="359" spans="1:60" outlineLevel="1">
      <c r="A359" s="189">
        <v>280</v>
      </c>
      <c r="B359" s="190" t="s">
        <v>1033</v>
      </c>
      <c r="C359" s="197" t="s">
        <v>1034</v>
      </c>
      <c r="D359" s="191" t="s">
        <v>803</v>
      </c>
      <c r="E359" s="192">
        <v>1</v>
      </c>
      <c r="F359" s="193"/>
      <c r="G359" s="194">
        <f t="shared" si="91"/>
        <v>0</v>
      </c>
      <c r="H359" s="193"/>
      <c r="I359" s="194">
        <f t="shared" si="92"/>
        <v>0</v>
      </c>
      <c r="J359" s="193"/>
      <c r="K359" s="194">
        <f t="shared" si="93"/>
        <v>0</v>
      </c>
      <c r="L359" s="194">
        <v>21</v>
      </c>
      <c r="M359" s="194">
        <f t="shared" si="94"/>
        <v>0</v>
      </c>
      <c r="N359" s="192">
        <v>0</v>
      </c>
      <c r="O359" s="192">
        <f t="shared" si="95"/>
        <v>0</v>
      </c>
      <c r="P359" s="192">
        <v>0</v>
      </c>
      <c r="Q359" s="192">
        <f t="shared" si="96"/>
        <v>0</v>
      </c>
      <c r="R359" s="194"/>
      <c r="S359" s="194" t="s">
        <v>430</v>
      </c>
      <c r="T359" s="195" t="s">
        <v>372</v>
      </c>
      <c r="U359" s="163">
        <v>0</v>
      </c>
      <c r="V359" s="163">
        <f t="shared" si="97"/>
        <v>0</v>
      </c>
      <c r="W359" s="163"/>
      <c r="X359" s="163" t="s">
        <v>431</v>
      </c>
      <c r="Y359" s="152"/>
      <c r="Z359" s="152"/>
      <c r="AA359" s="152"/>
      <c r="AB359" s="152"/>
      <c r="AC359" s="152"/>
      <c r="AD359" s="152"/>
      <c r="AE359" s="152"/>
      <c r="AF359" s="152"/>
      <c r="AG359" s="152" t="s">
        <v>728</v>
      </c>
      <c r="AH359" s="152"/>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c r="BD359" s="152"/>
      <c r="BE359" s="152"/>
      <c r="BF359" s="152"/>
      <c r="BG359" s="152"/>
      <c r="BH359" s="152"/>
    </row>
    <row r="360" spans="1:60" outlineLevel="1">
      <c r="A360" s="189">
        <v>281</v>
      </c>
      <c r="B360" s="190" t="s">
        <v>1035</v>
      </c>
      <c r="C360" s="197" t="s">
        <v>1036</v>
      </c>
      <c r="D360" s="191" t="s">
        <v>508</v>
      </c>
      <c r="E360" s="192">
        <v>4</v>
      </c>
      <c r="F360" s="193"/>
      <c r="G360" s="194">
        <f t="shared" si="91"/>
        <v>0</v>
      </c>
      <c r="H360" s="193"/>
      <c r="I360" s="194">
        <f t="shared" si="92"/>
        <v>0</v>
      </c>
      <c r="J360" s="193"/>
      <c r="K360" s="194">
        <f t="shared" si="93"/>
        <v>0</v>
      </c>
      <c r="L360" s="194">
        <v>21</v>
      </c>
      <c r="M360" s="194">
        <f t="shared" si="94"/>
        <v>0</v>
      </c>
      <c r="N360" s="192">
        <v>1E-4</v>
      </c>
      <c r="O360" s="192">
        <f t="shared" si="95"/>
        <v>0</v>
      </c>
      <c r="P360" s="192">
        <v>0</v>
      </c>
      <c r="Q360" s="192">
        <f t="shared" si="96"/>
        <v>0</v>
      </c>
      <c r="R360" s="194" t="s">
        <v>781</v>
      </c>
      <c r="S360" s="194" t="s">
        <v>371</v>
      </c>
      <c r="T360" s="195" t="s">
        <v>371</v>
      </c>
      <c r="U360" s="163">
        <v>0.246</v>
      </c>
      <c r="V360" s="163">
        <f t="shared" si="97"/>
        <v>0.98</v>
      </c>
      <c r="W360" s="163"/>
      <c r="X360" s="163" t="s">
        <v>431</v>
      </c>
      <c r="Y360" s="152"/>
      <c r="Z360" s="152"/>
      <c r="AA360" s="152"/>
      <c r="AB360" s="152"/>
      <c r="AC360" s="152"/>
      <c r="AD360" s="152"/>
      <c r="AE360" s="152"/>
      <c r="AF360" s="152"/>
      <c r="AG360" s="152" t="s">
        <v>728</v>
      </c>
      <c r="AH360" s="152"/>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c r="BE360" s="152"/>
      <c r="BF360" s="152"/>
      <c r="BG360" s="152"/>
      <c r="BH360" s="152"/>
    </row>
    <row r="361" spans="1:60" outlineLevel="1">
      <c r="A361" s="189">
        <v>282</v>
      </c>
      <c r="B361" s="190" t="s">
        <v>1037</v>
      </c>
      <c r="C361" s="197" t="s">
        <v>1038</v>
      </c>
      <c r="D361" s="191" t="s">
        <v>508</v>
      </c>
      <c r="E361" s="192">
        <v>1</v>
      </c>
      <c r="F361" s="193"/>
      <c r="G361" s="194">
        <f t="shared" si="91"/>
        <v>0</v>
      </c>
      <c r="H361" s="193"/>
      <c r="I361" s="194">
        <f t="shared" si="92"/>
        <v>0</v>
      </c>
      <c r="J361" s="193"/>
      <c r="K361" s="194">
        <f t="shared" si="93"/>
        <v>0</v>
      </c>
      <c r="L361" s="194">
        <v>21</v>
      </c>
      <c r="M361" s="194">
        <f t="shared" si="94"/>
        <v>0</v>
      </c>
      <c r="N361" s="192">
        <v>1.4999999999999999E-4</v>
      </c>
      <c r="O361" s="192">
        <f t="shared" si="95"/>
        <v>0</v>
      </c>
      <c r="P361" s="192">
        <v>0</v>
      </c>
      <c r="Q361" s="192">
        <f t="shared" si="96"/>
        <v>0</v>
      </c>
      <c r="R361" s="194" t="s">
        <v>781</v>
      </c>
      <c r="S361" s="194" t="s">
        <v>371</v>
      </c>
      <c r="T361" s="195" t="s">
        <v>371</v>
      </c>
      <c r="U361" s="163">
        <v>0.25</v>
      </c>
      <c r="V361" s="163">
        <f t="shared" si="97"/>
        <v>0.25</v>
      </c>
      <c r="W361" s="163"/>
      <c r="X361" s="163" t="s">
        <v>431</v>
      </c>
      <c r="Y361" s="152"/>
      <c r="Z361" s="152"/>
      <c r="AA361" s="152"/>
      <c r="AB361" s="152"/>
      <c r="AC361" s="152"/>
      <c r="AD361" s="152"/>
      <c r="AE361" s="152"/>
      <c r="AF361" s="152"/>
      <c r="AG361" s="152" t="s">
        <v>728</v>
      </c>
      <c r="AH361" s="152"/>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c r="BE361" s="152"/>
      <c r="BF361" s="152"/>
      <c r="BG361" s="152"/>
      <c r="BH361" s="152"/>
    </row>
    <row r="362" spans="1:60" outlineLevel="1">
      <c r="A362" s="189">
        <v>283</v>
      </c>
      <c r="B362" s="190" t="s">
        <v>1039</v>
      </c>
      <c r="C362" s="197" t="s">
        <v>1040</v>
      </c>
      <c r="D362" s="191" t="s">
        <v>508</v>
      </c>
      <c r="E362" s="192">
        <v>1</v>
      </c>
      <c r="F362" s="193"/>
      <c r="G362" s="194">
        <f t="shared" si="91"/>
        <v>0</v>
      </c>
      <c r="H362" s="193"/>
      <c r="I362" s="194">
        <f t="shared" si="92"/>
        <v>0</v>
      </c>
      <c r="J362" s="193"/>
      <c r="K362" s="194">
        <f t="shared" si="93"/>
        <v>0</v>
      </c>
      <c r="L362" s="194">
        <v>21</v>
      </c>
      <c r="M362" s="194">
        <f t="shared" si="94"/>
        <v>0</v>
      </c>
      <c r="N362" s="192">
        <v>6.9999999999999999E-4</v>
      </c>
      <c r="O362" s="192">
        <f t="shared" si="95"/>
        <v>0</v>
      </c>
      <c r="P362" s="192">
        <v>0</v>
      </c>
      <c r="Q362" s="192">
        <f t="shared" si="96"/>
        <v>0</v>
      </c>
      <c r="R362" s="194" t="s">
        <v>781</v>
      </c>
      <c r="S362" s="194" t="s">
        <v>371</v>
      </c>
      <c r="T362" s="195" t="s">
        <v>371</v>
      </c>
      <c r="U362" s="163">
        <v>0.37</v>
      </c>
      <c r="V362" s="163">
        <f t="shared" si="97"/>
        <v>0.37</v>
      </c>
      <c r="W362" s="163"/>
      <c r="X362" s="163" t="s">
        <v>431</v>
      </c>
      <c r="Y362" s="152"/>
      <c r="Z362" s="152"/>
      <c r="AA362" s="152"/>
      <c r="AB362" s="152"/>
      <c r="AC362" s="152"/>
      <c r="AD362" s="152"/>
      <c r="AE362" s="152"/>
      <c r="AF362" s="152"/>
      <c r="AG362" s="152" t="s">
        <v>728</v>
      </c>
      <c r="AH362" s="152"/>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c r="BE362" s="152"/>
      <c r="BF362" s="152"/>
      <c r="BG362" s="152"/>
      <c r="BH362" s="152"/>
    </row>
    <row r="363" spans="1:60" ht="22.5" outlineLevel="1">
      <c r="A363" s="189">
        <v>284</v>
      </c>
      <c r="B363" s="190" t="s">
        <v>1041</v>
      </c>
      <c r="C363" s="197" t="s">
        <v>1042</v>
      </c>
      <c r="D363" s="191" t="s">
        <v>803</v>
      </c>
      <c r="E363" s="192">
        <v>3</v>
      </c>
      <c r="F363" s="193"/>
      <c r="G363" s="194">
        <f t="shared" si="91"/>
        <v>0</v>
      </c>
      <c r="H363" s="193"/>
      <c r="I363" s="194">
        <f t="shared" si="92"/>
        <v>0</v>
      </c>
      <c r="J363" s="193"/>
      <c r="K363" s="194">
        <f t="shared" si="93"/>
        <v>0</v>
      </c>
      <c r="L363" s="194">
        <v>21</v>
      </c>
      <c r="M363" s="194">
        <f t="shared" si="94"/>
        <v>0</v>
      </c>
      <c r="N363" s="192">
        <v>0</v>
      </c>
      <c r="O363" s="192">
        <f t="shared" si="95"/>
        <v>0</v>
      </c>
      <c r="P363" s="192">
        <v>0</v>
      </c>
      <c r="Q363" s="192">
        <f t="shared" si="96"/>
        <v>0</v>
      </c>
      <c r="R363" s="194"/>
      <c r="S363" s="194" t="s">
        <v>430</v>
      </c>
      <c r="T363" s="195" t="s">
        <v>372</v>
      </c>
      <c r="U363" s="163">
        <v>0</v>
      </c>
      <c r="V363" s="163">
        <f t="shared" si="97"/>
        <v>0</v>
      </c>
      <c r="W363" s="163"/>
      <c r="X363" s="163" t="s">
        <v>431</v>
      </c>
      <c r="Y363" s="152"/>
      <c r="Z363" s="152"/>
      <c r="AA363" s="152"/>
      <c r="AB363" s="152"/>
      <c r="AC363" s="152"/>
      <c r="AD363" s="152"/>
      <c r="AE363" s="152"/>
      <c r="AF363" s="152"/>
      <c r="AG363" s="152" t="s">
        <v>728</v>
      </c>
      <c r="AH363" s="152"/>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row>
    <row r="364" spans="1:60" ht="22.5" outlineLevel="1">
      <c r="A364" s="189">
        <v>285</v>
      </c>
      <c r="B364" s="190" t="s">
        <v>1043</v>
      </c>
      <c r="C364" s="197" t="s">
        <v>1044</v>
      </c>
      <c r="D364" s="191" t="s">
        <v>803</v>
      </c>
      <c r="E364" s="192">
        <v>1</v>
      </c>
      <c r="F364" s="193"/>
      <c r="G364" s="194">
        <f t="shared" si="91"/>
        <v>0</v>
      </c>
      <c r="H364" s="193"/>
      <c r="I364" s="194">
        <f t="shared" si="92"/>
        <v>0</v>
      </c>
      <c r="J364" s="193"/>
      <c r="K364" s="194">
        <f t="shared" si="93"/>
        <v>0</v>
      </c>
      <c r="L364" s="194">
        <v>21</v>
      </c>
      <c r="M364" s="194">
        <f t="shared" si="94"/>
        <v>0</v>
      </c>
      <c r="N364" s="192">
        <v>0</v>
      </c>
      <c r="O364" s="192">
        <f t="shared" si="95"/>
        <v>0</v>
      </c>
      <c r="P364" s="192">
        <v>0</v>
      </c>
      <c r="Q364" s="192">
        <f t="shared" si="96"/>
        <v>0</v>
      </c>
      <c r="R364" s="194"/>
      <c r="S364" s="194" t="s">
        <v>430</v>
      </c>
      <c r="T364" s="195" t="s">
        <v>372</v>
      </c>
      <c r="U364" s="163">
        <v>0</v>
      </c>
      <c r="V364" s="163">
        <f t="shared" si="97"/>
        <v>0</v>
      </c>
      <c r="W364" s="163"/>
      <c r="X364" s="163" t="s">
        <v>431</v>
      </c>
      <c r="Y364" s="152"/>
      <c r="Z364" s="152"/>
      <c r="AA364" s="152"/>
      <c r="AB364" s="152"/>
      <c r="AC364" s="152"/>
      <c r="AD364" s="152"/>
      <c r="AE364" s="152"/>
      <c r="AF364" s="152"/>
      <c r="AG364" s="152" t="s">
        <v>728</v>
      </c>
      <c r="AH364" s="152"/>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c r="BE364" s="152"/>
      <c r="BF364" s="152"/>
      <c r="BG364" s="152"/>
      <c r="BH364" s="152"/>
    </row>
    <row r="365" spans="1:60" outlineLevel="1">
      <c r="A365" s="175">
        <v>286</v>
      </c>
      <c r="B365" s="176" t="s">
        <v>1045</v>
      </c>
      <c r="C365" s="185" t="s">
        <v>1046</v>
      </c>
      <c r="D365" s="177" t="s">
        <v>459</v>
      </c>
      <c r="E365" s="178">
        <v>4.5799999999999999E-3</v>
      </c>
      <c r="F365" s="179"/>
      <c r="G365" s="180">
        <f t="shared" si="91"/>
        <v>0</v>
      </c>
      <c r="H365" s="179"/>
      <c r="I365" s="180">
        <f t="shared" si="92"/>
        <v>0</v>
      </c>
      <c r="J365" s="179"/>
      <c r="K365" s="180">
        <f t="shared" si="93"/>
        <v>0</v>
      </c>
      <c r="L365" s="180">
        <v>21</v>
      </c>
      <c r="M365" s="180">
        <f t="shared" si="94"/>
        <v>0</v>
      </c>
      <c r="N365" s="178">
        <v>0</v>
      </c>
      <c r="O365" s="178">
        <f t="shared" si="95"/>
        <v>0</v>
      </c>
      <c r="P365" s="178">
        <v>0</v>
      </c>
      <c r="Q365" s="178">
        <f t="shared" si="96"/>
        <v>0</v>
      </c>
      <c r="R365" s="180" t="s">
        <v>781</v>
      </c>
      <c r="S365" s="180" t="s">
        <v>371</v>
      </c>
      <c r="T365" s="181" t="s">
        <v>371</v>
      </c>
      <c r="U365" s="163">
        <v>1.629</v>
      </c>
      <c r="V365" s="163">
        <f t="shared" si="97"/>
        <v>0.01</v>
      </c>
      <c r="W365" s="163"/>
      <c r="X365" s="163" t="s">
        <v>254</v>
      </c>
      <c r="Y365" s="152"/>
      <c r="Z365" s="152"/>
      <c r="AA365" s="152"/>
      <c r="AB365" s="152"/>
      <c r="AC365" s="152"/>
      <c r="AD365" s="152"/>
      <c r="AE365" s="152"/>
      <c r="AF365" s="152"/>
      <c r="AG365" s="152" t="s">
        <v>724</v>
      </c>
      <c r="AH365" s="152"/>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row>
    <row r="366" spans="1:60" outlineLevel="1">
      <c r="A366" s="159"/>
      <c r="B366" s="160"/>
      <c r="C366" s="273" t="s">
        <v>1012</v>
      </c>
      <c r="D366" s="274"/>
      <c r="E366" s="274"/>
      <c r="F366" s="274"/>
      <c r="G366" s="274"/>
      <c r="H366" s="163"/>
      <c r="I366" s="163"/>
      <c r="J366" s="163"/>
      <c r="K366" s="163"/>
      <c r="L366" s="163"/>
      <c r="M366" s="163"/>
      <c r="N366" s="162"/>
      <c r="O366" s="162"/>
      <c r="P366" s="162"/>
      <c r="Q366" s="162"/>
      <c r="R366" s="163"/>
      <c r="S366" s="163"/>
      <c r="T366" s="163"/>
      <c r="U366" s="163"/>
      <c r="V366" s="163"/>
      <c r="W366" s="163"/>
      <c r="X366" s="163"/>
      <c r="Y366" s="152"/>
      <c r="Z366" s="152"/>
      <c r="AA366" s="152"/>
      <c r="AB366" s="152"/>
      <c r="AC366" s="152"/>
      <c r="AD366" s="152"/>
      <c r="AE366" s="152"/>
      <c r="AF366" s="152"/>
      <c r="AG366" s="152" t="s">
        <v>444</v>
      </c>
      <c r="AH366" s="152"/>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c r="BH366" s="152"/>
    </row>
    <row r="367" spans="1:60">
      <c r="A367" s="169" t="s">
        <v>366</v>
      </c>
      <c r="B367" s="170" t="s">
        <v>277</v>
      </c>
      <c r="C367" s="184" t="s">
        <v>278</v>
      </c>
      <c r="D367" s="171"/>
      <c r="E367" s="172"/>
      <c r="F367" s="173"/>
      <c r="G367" s="173">
        <f>SUMIF(AG368:AG404,"&lt;&gt;NOR",G368:G404)</f>
        <v>0</v>
      </c>
      <c r="H367" s="173"/>
      <c r="I367" s="173">
        <f>SUM(I368:I404)</f>
        <v>0</v>
      </c>
      <c r="J367" s="173"/>
      <c r="K367" s="173">
        <f>SUM(K368:K404)</f>
        <v>0</v>
      </c>
      <c r="L367" s="173"/>
      <c r="M367" s="173">
        <f>SUM(M368:M404)</f>
        <v>0</v>
      </c>
      <c r="N367" s="172"/>
      <c r="O367" s="172">
        <f>SUM(O368:O404)</f>
        <v>0</v>
      </c>
      <c r="P367" s="172"/>
      <c r="Q367" s="172">
        <f>SUM(Q368:Q404)</f>
        <v>0</v>
      </c>
      <c r="R367" s="173"/>
      <c r="S367" s="173"/>
      <c r="T367" s="174"/>
      <c r="U367" s="168"/>
      <c r="V367" s="168">
        <f>SUM(V368:V404)</f>
        <v>0</v>
      </c>
      <c r="W367" s="168"/>
      <c r="X367" s="168"/>
      <c r="AG367" t="s">
        <v>367</v>
      </c>
    </row>
    <row r="368" spans="1:60" outlineLevel="1">
      <c r="A368" s="189">
        <v>287</v>
      </c>
      <c r="B368" s="190" t="s">
        <v>1047</v>
      </c>
      <c r="C368" s="197" t="s">
        <v>1048</v>
      </c>
      <c r="D368" s="191" t="s">
        <v>524</v>
      </c>
      <c r="E368" s="192">
        <v>5</v>
      </c>
      <c r="F368" s="193"/>
      <c r="G368" s="194">
        <f t="shared" ref="G368:G404" si="98">ROUND(E368*F368,2)</f>
        <v>0</v>
      </c>
      <c r="H368" s="193"/>
      <c r="I368" s="194">
        <f t="shared" ref="I368:I404" si="99">ROUND(E368*H368,2)</f>
        <v>0</v>
      </c>
      <c r="J368" s="193"/>
      <c r="K368" s="194">
        <f t="shared" ref="K368:K404" si="100">ROUND(E368*J368,2)</f>
        <v>0</v>
      </c>
      <c r="L368" s="194">
        <v>21</v>
      </c>
      <c r="M368" s="194">
        <f t="shared" ref="M368:M404" si="101">G368*(1+L368/100)</f>
        <v>0</v>
      </c>
      <c r="N368" s="192">
        <v>0</v>
      </c>
      <c r="O368" s="192">
        <f t="shared" ref="O368:O404" si="102">ROUND(E368*N368,2)</f>
        <v>0</v>
      </c>
      <c r="P368" s="192">
        <v>0</v>
      </c>
      <c r="Q368" s="192">
        <f t="shared" ref="Q368:Q404" si="103">ROUND(E368*P368,2)</f>
        <v>0</v>
      </c>
      <c r="R368" s="194"/>
      <c r="S368" s="194" t="s">
        <v>430</v>
      </c>
      <c r="T368" s="195" t="s">
        <v>372</v>
      </c>
      <c r="U368" s="163">
        <v>0</v>
      </c>
      <c r="V368" s="163">
        <f t="shared" ref="V368:V404" si="104">ROUND(E368*U368,2)</f>
        <v>0</v>
      </c>
      <c r="W368" s="163"/>
      <c r="X368" s="163" t="s">
        <v>431</v>
      </c>
      <c r="Y368" s="152"/>
      <c r="Z368" s="152"/>
      <c r="AA368" s="152"/>
      <c r="AB368" s="152"/>
      <c r="AC368" s="152"/>
      <c r="AD368" s="152"/>
      <c r="AE368" s="152"/>
      <c r="AF368" s="152"/>
      <c r="AG368" s="152" t="s">
        <v>432</v>
      </c>
      <c r="AH368" s="152"/>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c r="BE368" s="152"/>
      <c r="BF368" s="152"/>
      <c r="BG368" s="152"/>
      <c r="BH368" s="152"/>
    </row>
    <row r="369" spans="1:60" outlineLevel="1">
      <c r="A369" s="189">
        <v>288</v>
      </c>
      <c r="B369" s="190" t="s">
        <v>1049</v>
      </c>
      <c r="C369" s="197" t="s">
        <v>1050</v>
      </c>
      <c r="D369" s="191" t="s">
        <v>524</v>
      </c>
      <c r="E369" s="192">
        <v>154</v>
      </c>
      <c r="F369" s="193"/>
      <c r="G369" s="194">
        <f t="shared" si="98"/>
        <v>0</v>
      </c>
      <c r="H369" s="193"/>
      <c r="I369" s="194">
        <f t="shared" si="99"/>
        <v>0</v>
      </c>
      <c r="J369" s="193"/>
      <c r="K369" s="194">
        <f t="shared" si="100"/>
        <v>0</v>
      </c>
      <c r="L369" s="194">
        <v>21</v>
      </c>
      <c r="M369" s="194">
        <f t="shared" si="101"/>
        <v>0</v>
      </c>
      <c r="N369" s="192">
        <v>0</v>
      </c>
      <c r="O369" s="192">
        <f t="shared" si="102"/>
        <v>0</v>
      </c>
      <c r="P369" s="192">
        <v>0</v>
      </c>
      <c r="Q369" s="192">
        <f t="shared" si="103"/>
        <v>0</v>
      </c>
      <c r="R369" s="194"/>
      <c r="S369" s="194" t="s">
        <v>430</v>
      </c>
      <c r="T369" s="195" t="s">
        <v>372</v>
      </c>
      <c r="U369" s="163">
        <v>0</v>
      </c>
      <c r="V369" s="163">
        <f t="shared" si="104"/>
        <v>0</v>
      </c>
      <c r="W369" s="163"/>
      <c r="X369" s="163" t="s">
        <v>431</v>
      </c>
      <c r="Y369" s="152"/>
      <c r="Z369" s="152"/>
      <c r="AA369" s="152"/>
      <c r="AB369" s="152"/>
      <c r="AC369" s="152"/>
      <c r="AD369" s="152"/>
      <c r="AE369" s="152"/>
      <c r="AF369" s="152"/>
      <c r="AG369" s="152" t="s">
        <v>432</v>
      </c>
      <c r="AH369" s="152"/>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c r="BD369" s="152"/>
      <c r="BE369" s="152"/>
      <c r="BF369" s="152"/>
      <c r="BG369" s="152"/>
      <c r="BH369" s="152"/>
    </row>
    <row r="370" spans="1:60" outlineLevel="1">
      <c r="A370" s="189">
        <v>289</v>
      </c>
      <c r="B370" s="190" t="s">
        <v>1051</v>
      </c>
      <c r="C370" s="197" t="s">
        <v>1052</v>
      </c>
      <c r="D370" s="191" t="s">
        <v>524</v>
      </c>
      <c r="E370" s="192">
        <v>100</v>
      </c>
      <c r="F370" s="193"/>
      <c r="G370" s="194">
        <f t="shared" si="98"/>
        <v>0</v>
      </c>
      <c r="H370" s="193"/>
      <c r="I370" s="194">
        <f t="shared" si="99"/>
        <v>0</v>
      </c>
      <c r="J370" s="193"/>
      <c r="K370" s="194">
        <f t="shared" si="100"/>
        <v>0</v>
      </c>
      <c r="L370" s="194">
        <v>21</v>
      </c>
      <c r="M370" s="194">
        <f t="shared" si="101"/>
        <v>0</v>
      </c>
      <c r="N370" s="192">
        <v>0</v>
      </c>
      <c r="O370" s="192">
        <f t="shared" si="102"/>
        <v>0</v>
      </c>
      <c r="P370" s="192">
        <v>0</v>
      </c>
      <c r="Q370" s="192">
        <f t="shared" si="103"/>
        <v>0</v>
      </c>
      <c r="R370" s="194"/>
      <c r="S370" s="194" t="s">
        <v>430</v>
      </c>
      <c r="T370" s="195" t="s">
        <v>372</v>
      </c>
      <c r="U370" s="163">
        <v>0</v>
      </c>
      <c r="V370" s="163">
        <f t="shared" si="104"/>
        <v>0</v>
      </c>
      <c r="W370" s="163"/>
      <c r="X370" s="163" t="s">
        <v>431</v>
      </c>
      <c r="Y370" s="152"/>
      <c r="Z370" s="152"/>
      <c r="AA370" s="152"/>
      <c r="AB370" s="152"/>
      <c r="AC370" s="152"/>
      <c r="AD370" s="152"/>
      <c r="AE370" s="152"/>
      <c r="AF370" s="152"/>
      <c r="AG370" s="152" t="s">
        <v>432</v>
      </c>
      <c r="AH370" s="152"/>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c r="BE370" s="152"/>
      <c r="BF370" s="152"/>
      <c r="BG370" s="152"/>
      <c r="BH370" s="152"/>
    </row>
    <row r="371" spans="1:60" outlineLevel="1">
      <c r="A371" s="189">
        <v>290</v>
      </c>
      <c r="B371" s="190" t="s">
        <v>1053</v>
      </c>
      <c r="C371" s="197" t="s">
        <v>1054</v>
      </c>
      <c r="D371" s="191" t="s">
        <v>524</v>
      </c>
      <c r="E371" s="192">
        <v>256</v>
      </c>
      <c r="F371" s="193"/>
      <c r="G371" s="194">
        <f t="shared" si="98"/>
        <v>0</v>
      </c>
      <c r="H371" s="193"/>
      <c r="I371" s="194">
        <f t="shared" si="99"/>
        <v>0</v>
      </c>
      <c r="J371" s="193"/>
      <c r="K371" s="194">
        <f t="shared" si="100"/>
        <v>0</v>
      </c>
      <c r="L371" s="194">
        <v>21</v>
      </c>
      <c r="M371" s="194">
        <f t="shared" si="101"/>
        <v>0</v>
      </c>
      <c r="N371" s="192">
        <v>0</v>
      </c>
      <c r="O371" s="192">
        <f t="shared" si="102"/>
        <v>0</v>
      </c>
      <c r="P371" s="192">
        <v>0</v>
      </c>
      <c r="Q371" s="192">
        <f t="shared" si="103"/>
        <v>0</v>
      </c>
      <c r="R371" s="194"/>
      <c r="S371" s="194" t="s">
        <v>430</v>
      </c>
      <c r="T371" s="195" t="s">
        <v>372</v>
      </c>
      <c r="U371" s="163">
        <v>0</v>
      </c>
      <c r="V371" s="163">
        <f t="shared" si="104"/>
        <v>0</v>
      </c>
      <c r="W371" s="163"/>
      <c r="X371" s="163" t="s">
        <v>431</v>
      </c>
      <c r="Y371" s="152"/>
      <c r="Z371" s="152"/>
      <c r="AA371" s="152"/>
      <c r="AB371" s="152"/>
      <c r="AC371" s="152"/>
      <c r="AD371" s="152"/>
      <c r="AE371" s="152"/>
      <c r="AF371" s="152"/>
      <c r="AG371" s="152" t="s">
        <v>432</v>
      </c>
      <c r="AH371" s="152"/>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c r="BH371" s="152"/>
    </row>
    <row r="372" spans="1:60" outlineLevel="1">
      <c r="A372" s="189">
        <v>291</v>
      </c>
      <c r="B372" s="190" t="s">
        <v>1055</v>
      </c>
      <c r="C372" s="197" t="s">
        <v>1056</v>
      </c>
      <c r="D372" s="191" t="s">
        <v>524</v>
      </c>
      <c r="E372" s="192">
        <v>113</v>
      </c>
      <c r="F372" s="193"/>
      <c r="G372" s="194">
        <f t="shared" si="98"/>
        <v>0</v>
      </c>
      <c r="H372" s="193"/>
      <c r="I372" s="194">
        <f t="shared" si="99"/>
        <v>0</v>
      </c>
      <c r="J372" s="193"/>
      <c r="K372" s="194">
        <f t="shared" si="100"/>
        <v>0</v>
      </c>
      <c r="L372" s="194">
        <v>21</v>
      </c>
      <c r="M372" s="194">
        <f t="shared" si="101"/>
        <v>0</v>
      </c>
      <c r="N372" s="192">
        <v>0</v>
      </c>
      <c r="O372" s="192">
        <f t="shared" si="102"/>
        <v>0</v>
      </c>
      <c r="P372" s="192">
        <v>0</v>
      </c>
      <c r="Q372" s="192">
        <f t="shared" si="103"/>
        <v>0</v>
      </c>
      <c r="R372" s="194"/>
      <c r="S372" s="194" t="s">
        <v>430</v>
      </c>
      <c r="T372" s="195" t="s">
        <v>372</v>
      </c>
      <c r="U372" s="163">
        <v>0</v>
      </c>
      <c r="V372" s="163">
        <f t="shared" si="104"/>
        <v>0</v>
      </c>
      <c r="W372" s="163"/>
      <c r="X372" s="163" t="s">
        <v>431</v>
      </c>
      <c r="Y372" s="152"/>
      <c r="Z372" s="152"/>
      <c r="AA372" s="152"/>
      <c r="AB372" s="152"/>
      <c r="AC372" s="152"/>
      <c r="AD372" s="152"/>
      <c r="AE372" s="152"/>
      <c r="AF372" s="152"/>
      <c r="AG372" s="152" t="s">
        <v>432</v>
      </c>
      <c r="AH372" s="152"/>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c r="BH372" s="152"/>
    </row>
    <row r="373" spans="1:60" outlineLevel="1">
      <c r="A373" s="189">
        <v>292</v>
      </c>
      <c r="B373" s="190" t="s">
        <v>1057</v>
      </c>
      <c r="C373" s="197" t="s">
        <v>1058</v>
      </c>
      <c r="D373" s="191" t="s">
        <v>524</v>
      </c>
      <c r="E373" s="192">
        <v>52</v>
      </c>
      <c r="F373" s="193"/>
      <c r="G373" s="194">
        <f t="shared" si="98"/>
        <v>0</v>
      </c>
      <c r="H373" s="193"/>
      <c r="I373" s="194">
        <f t="shared" si="99"/>
        <v>0</v>
      </c>
      <c r="J373" s="193"/>
      <c r="K373" s="194">
        <f t="shared" si="100"/>
        <v>0</v>
      </c>
      <c r="L373" s="194">
        <v>21</v>
      </c>
      <c r="M373" s="194">
        <f t="shared" si="101"/>
        <v>0</v>
      </c>
      <c r="N373" s="192">
        <v>0</v>
      </c>
      <c r="O373" s="192">
        <f t="shared" si="102"/>
        <v>0</v>
      </c>
      <c r="P373" s="192">
        <v>0</v>
      </c>
      <c r="Q373" s="192">
        <f t="shared" si="103"/>
        <v>0</v>
      </c>
      <c r="R373" s="194"/>
      <c r="S373" s="194" t="s">
        <v>430</v>
      </c>
      <c r="T373" s="195" t="s">
        <v>372</v>
      </c>
      <c r="U373" s="163">
        <v>0</v>
      </c>
      <c r="V373" s="163">
        <f t="shared" si="104"/>
        <v>0</v>
      </c>
      <c r="W373" s="163"/>
      <c r="X373" s="163" t="s">
        <v>431</v>
      </c>
      <c r="Y373" s="152"/>
      <c r="Z373" s="152"/>
      <c r="AA373" s="152"/>
      <c r="AB373" s="152"/>
      <c r="AC373" s="152"/>
      <c r="AD373" s="152"/>
      <c r="AE373" s="152"/>
      <c r="AF373" s="152"/>
      <c r="AG373" s="152" t="s">
        <v>432</v>
      </c>
      <c r="AH373" s="152"/>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row>
    <row r="374" spans="1:60" outlineLevel="1">
      <c r="A374" s="189">
        <v>293</v>
      </c>
      <c r="B374" s="190" t="s">
        <v>1059</v>
      </c>
      <c r="C374" s="197" t="s">
        <v>1060</v>
      </c>
      <c r="D374" s="191" t="s">
        <v>815</v>
      </c>
      <c r="E374" s="192">
        <v>1</v>
      </c>
      <c r="F374" s="193"/>
      <c r="G374" s="194">
        <f t="shared" si="98"/>
        <v>0</v>
      </c>
      <c r="H374" s="193"/>
      <c r="I374" s="194">
        <f t="shared" si="99"/>
        <v>0</v>
      </c>
      <c r="J374" s="193"/>
      <c r="K374" s="194">
        <f t="shared" si="100"/>
        <v>0</v>
      </c>
      <c r="L374" s="194">
        <v>21</v>
      </c>
      <c r="M374" s="194">
        <f t="shared" si="101"/>
        <v>0</v>
      </c>
      <c r="N374" s="192">
        <v>0</v>
      </c>
      <c r="O374" s="192">
        <f t="shared" si="102"/>
        <v>0</v>
      </c>
      <c r="P374" s="192">
        <v>0</v>
      </c>
      <c r="Q374" s="192">
        <f t="shared" si="103"/>
        <v>0</v>
      </c>
      <c r="R374" s="194"/>
      <c r="S374" s="194" t="s">
        <v>430</v>
      </c>
      <c r="T374" s="195" t="s">
        <v>372</v>
      </c>
      <c r="U374" s="163">
        <v>0</v>
      </c>
      <c r="V374" s="163">
        <f t="shared" si="104"/>
        <v>0</v>
      </c>
      <c r="W374" s="163"/>
      <c r="X374" s="163" t="s">
        <v>431</v>
      </c>
      <c r="Y374" s="152"/>
      <c r="Z374" s="152"/>
      <c r="AA374" s="152"/>
      <c r="AB374" s="152"/>
      <c r="AC374" s="152"/>
      <c r="AD374" s="152"/>
      <c r="AE374" s="152"/>
      <c r="AF374" s="152"/>
      <c r="AG374" s="152" t="s">
        <v>432</v>
      </c>
      <c r="AH374" s="152"/>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c r="BE374" s="152"/>
      <c r="BF374" s="152"/>
      <c r="BG374" s="152"/>
      <c r="BH374" s="152"/>
    </row>
    <row r="375" spans="1:60" outlineLevel="1">
      <c r="A375" s="189">
        <v>294</v>
      </c>
      <c r="B375" s="190" t="s">
        <v>1061</v>
      </c>
      <c r="C375" s="197" t="s">
        <v>1062</v>
      </c>
      <c r="D375" s="191" t="s">
        <v>1063</v>
      </c>
      <c r="E375" s="192">
        <v>3400</v>
      </c>
      <c r="F375" s="193"/>
      <c r="G375" s="194">
        <f t="shared" si="98"/>
        <v>0</v>
      </c>
      <c r="H375" s="193"/>
      <c r="I375" s="194">
        <f t="shared" si="99"/>
        <v>0</v>
      </c>
      <c r="J375" s="193"/>
      <c r="K375" s="194">
        <f t="shared" si="100"/>
        <v>0</v>
      </c>
      <c r="L375" s="194">
        <v>21</v>
      </c>
      <c r="M375" s="194">
        <f t="shared" si="101"/>
        <v>0</v>
      </c>
      <c r="N375" s="192">
        <v>0</v>
      </c>
      <c r="O375" s="192">
        <f t="shared" si="102"/>
        <v>0</v>
      </c>
      <c r="P375" s="192">
        <v>0</v>
      </c>
      <c r="Q375" s="192">
        <f t="shared" si="103"/>
        <v>0</v>
      </c>
      <c r="R375" s="194"/>
      <c r="S375" s="194" t="s">
        <v>430</v>
      </c>
      <c r="T375" s="195" t="s">
        <v>372</v>
      </c>
      <c r="U375" s="163">
        <v>0</v>
      </c>
      <c r="V375" s="163">
        <f t="shared" si="104"/>
        <v>0</v>
      </c>
      <c r="W375" s="163"/>
      <c r="X375" s="163" t="s">
        <v>431</v>
      </c>
      <c r="Y375" s="152"/>
      <c r="Z375" s="152"/>
      <c r="AA375" s="152"/>
      <c r="AB375" s="152"/>
      <c r="AC375" s="152"/>
      <c r="AD375" s="152"/>
      <c r="AE375" s="152"/>
      <c r="AF375" s="152"/>
      <c r="AG375" s="152" t="s">
        <v>432</v>
      </c>
      <c r="AH375" s="152"/>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c r="BD375" s="152"/>
      <c r="BE375" s="152"/>
      <c r="BF375" s="152"/>
      <c r="BG375" s="152"/>
      <c r="BH375" s="152"/>
    </row>
    <row r="376" spans="1:60" outlineLevel="1">
      <c r="A376" s="189">
        <v>295</v>
      </c>
      <c r="B376" s="190" t="s">
        <v>1064</v>
      </c>
      <c r="C376" s="197" t="s">
        <v>1065</v>
      </c>
      <c r="D376" s="191" t="s">
        <v>815</v>
      </c>
      <c r="E376" s="192">
        <v>20</v>
      </c>
      <c r="F376" s="193"/>
      <c r="G376" s="194">
        <f t="shared" si="98"/>
        <v>0</v>
      </c>
      <c r="H376" s="193"/>
      <c r="I376" s="194">
        <f t="shared" si="99"/>
        <v>0</v>
      </c>
      <c r="J376" s="193"/>
      <c r="K376" s="194">
        <f t="shared" si="100"/>
        <v>0</v>
      </c>
      <c r="L376" s="194">
        <v>21</v>
      </c>
      <c r="M376" s="194">
        <f t="shared" si="101"/>
        <v>0</v>
      </c>
      <c r="N376" s="192">
        <v>0</v>
      </c>
      <c r="O376" s="192">
        <f t="shared" si="102"/>
        <v>0</v>
      </c>
      <c r="P376" s="192">
        <v>0</v>
      </c>
      <c r="Q376" s="192">
        <f t="shared" si="103"/>
        <v>0</v>
      </c>
      <c r="R376" s="194"/>
      <c r="S376" s="194" t="s">
        <v>430</v>
      </c>
      <c r="T376" s="195" t="s">
        <v>372</v>
      </c>
      <c r="U376" s="163">
        <v>0</v>
      </c>
      <c r="V376" s="163">
        <f t="shared" si="104"/>
        <v>0</v>
      </c>
      <c r="W376" s="163"/>
      <c r="X376" s="163" t="s">
        <v>431</v>
      </c>
      <c r="Y376" s="152"/>
      <c r="Z376" s="152"/>
      <c r="AA376" s="152"/>
      <c r="AB376" s="152"/>
      <c r="AC376" s="152"/>
      <c r="AD376" s="152"/>
      <c r="AE376" s="152"/>
      <c r="AF376" s="152"/>
      <c r="AG376" s="152" t="s">
        <v>432</v>
      </c>
      <c r="AH376" s="152"/>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c r="BD376" s="152"/>
      <c r="BE376" s="152"/>
      <c r="BF376" s="152"/>
      <c r="BG376" s="152"/>
      <c r="BH376" s="152"/>
    </row>
    <row r="377" spans="1:60" outlineLevel="1">
      <c r="A377" s="189">
        <v>296</v>
      </c>
      <c r="B377" s="190" t="s">
        <v>1066</v>
      </c>
      <c r="C377" s="197" t="s">
        <v>1067</v>
      </c>
      <c r="D377" s="191" t="s">
        <v>815</v>
      </c>
      <c r="E377" s="192">
        <v>20</v>
      </c>
      <c r="F377" s="193"/>
      <c r="G377" s="194">
        <f t="shared" si="98"/>
        <v>0</v>
      </c>
      <c r="H377" s="193"/>
      <c r="I377" s="194">
        <f t="shared" si="99"/>
        <v>0</v>
      </c>
      <c r="J377" s="193"/>
      <c r="K377" s="194">
        <f t="shared" si="100"/>
        <v>0</v>
      </c>
      <c r="L377" s="194">
        <v>21</v>
      </c>
      <c r="M377" s="194">
        <f t="shared" si="101"/>
        <v>0</v>
      </c>
      <c r="N377" s="192">
        <v>0</v>
      </c>
      <c r="O377" s="192">
        <f t="shared" si="102"/>
        <v>0</v>
      </c>
      <c r="P377" s="192">
        <v>0</v>
      </c>
      <c r="Q377" s="192">
        <f t="shared" si="103"/>
        <v>0</v>
      </c>
      <c r="R377" s="194"/>
      <c r="S377" s="194" t="s">
        <v>430</v>
      </c>
      <c r="T377" s="195" t="s">
        <v>372</v>
      </c>
      <c r="U377" s="163">
        <v>0</v>
      </c>
      <c r="V377" s="163">
        <f t="shared" si="104"/>
        <v>0</v>
      </c>
      <c r="W377" s="163"/>
      <c r="X377" s="163" t="s">
        <v>431</v>
      </c>
      <c r="Y377" s="152"/>
      <c r="Z377" s="152"/>
      <c r="AA377" s="152"/>
      <c r="AB377" s="152"/>
      <c r="AC377" s="152"/>
      <c r="AD377" s="152"/>
      <c r="AE377" s="152"/>
      <c r="AF377" s="152"/>
      <c r="AG377" s="152" t="s">
        <v>432</v>
      </c>
      <c r="AH377" s="152"/>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c r="BF377" s="152"/>
      <c r="BG377" s="152"/>
      <c r="BH377" s="152"/>
    </row>
    <row r="378" spans="1:60" outlineLevel="1">
      <c r="A378" s="189">
        <v>297</v>
      </c>
      <c r="B378" s="190" t="s">
        <v>1068</v>
      </c>
      <c r="C378" s="197" t="s">
        <v>1069</v>
      </c>
      <c r="D378" s="191" t="s">
        <v>815</v>
      </c>
      <c r="E378" s="192">
        <v>24</v>
      </c>
      <c r="F378" s="193"/>
      <c r="G378" s="194">
        <f t="shared" si="98"/>
        <v>0</v>
      </c>
      <c r="H378" s="193"/>
      <c r="I378" s="194">
        <f t="shared" si="99"/>
        <v>0</v>
      </c>
      <c r="J378" s="193"/>
      <c r="K378" s="194">
        <f t="shared" si="100"/>
        <v>0</v>
      </c>
      <c r="L378" s="194">
        <v>21</v>
      </c>
      <c r="M378" s="194">
        <f t="shared" si="101"/>
        <v>0</v>
      </c>
      <c r="N378" s="192">
        <v>0</v>
      </c>
      <c r="O378" s="192">
        <f t="shared" si="102"/>
        <v>0</v>
      </c>
      <c r="P378" s="192">
        <v>0</v>
      </c>
      <c r="Q378" s="192">
        <f t="shared" si="103"/>
        <v>0</v>
      </c>
      <c r="R378" s="194"/>
      <c r="S378" s="194" t="s">
        <v>430</v>
      </c>
      <c r="T378" s="195" t="s">
        <v>372</v>
      </c>
      <c r="U378" s="163">
        <v>0</v>
      </c>
      <c r="V378" s="163">
        <f t="shared" si="104"/>
        <v>0</v>
      </c>
      <c r="W378" s="163"/>
      <c r="X378" s="163" t="s">
        <v>431</v>
      </c>
      <c r="Y378" s="152"/>
      <c r="Z378" s="152"/>
      <c r="AA378" s="152"/>
      <c r="AB378" s="152"/>
      <c r="AC378" s="152"/>
      <c r="AD378" s="152"/>
      <c r="AE378" s="152"/>
      <c r="AF378" s="152"/>
      <c r="AG378" s="152" t="s">
        <v>432</v>
      </c>
      <c r="AH378" s="152"/>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c r="BD378" s="152"/>
      <c r="BE378" s="152"/>
      <c r="BF378" s="152"/>
      <c r="BG378" s="152"/>
      <c r="BH378" s="152"/>
    </row>
    <row r="379" spans="1:60" outlineLevel="1">
      <c r="A379" s="189">
        <v>298</v>
      </c>
      <c r="B379" s="190" t="s">
        <v>1070</v>
      </c>
      <c r="C379" s="197" t="s">
        <v>1071</v>
      </c>
      <c r="D379" s="191" t="s">
        <v>815</v>
      </c>
      <c r="E379" s="192">
        <v>14</v>
      </c>
      <c r="F379" s="193"/>
      <c r="G379" s="194">
        <f t="shared" si="98"/>
        <v>0</v>
      </c>
      <c r="H379" s="193"/>
      <c r="I379" s="194">
        <f t="shared" si="99"/>
        <v>0</v>
      </c>
      <c r="J379" s="193"/>
      <c r="K379" s="194">
        <f t="shared" si="100"/>
        <v>0</v>
      </c>
      <c r="L379" s="194">
        <v>21</v>
      </c>
      <c r="M379" s="194">
        <f t="shared" si="101"/>
        <v>0</v>
      </c>
      <c r="N379" s="192">
        <v>0</v>
      </c>
      <c r="O379" s="192">
        <f t="shared" si="102"/>
        <v>0</v>
      </c>
      <c r="P379" s="192">
        <v>0</v>
      </c>
      <c r="Q379" s="192">
        <f t="shared" si="103"/>
        <v>0</v>
      </c>
      <c r="R379" s="194"/>
      <c r="S379" s="194" t="s">
        <v>430</v>
      </c>
      <c r="T379" s="195" t="s">
        <v>372</v>
      </c>
      <c r="U379" s="163">
        <v>0</v>
      </c>
      <c r="V379" s="163">
        <f t="shared" si="104"/>
        <v>0</v>
      </c>
      <c r="W379" s="163"/>
      <c r="X379" s="163" t="s">
        <v>431</v>
      </c>
      <c r="Y379" s="152"/>
      <c r="Z379" s="152"/>
      <c r="AA379" s="152"/>
      <c r="AB379" s="152"/>
      <c r="AC379" s="152"/>
      <c r="AD379" s="152"/>
      <c r="AE379" s="152"/>
      <c r="AF379" s="152"/>
      <c r="AG379" s="152" t="s">
        <v>432</v>
      </c>
      <c r="AH379" s="152"/>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c r="BD379" s="152"/>
      <c r="BE379" s="152"/>
      <c r="BF379" s="152"/>
      <c r="BG379" s="152"/>
      <c r="BH379" s="152"/>
    </row>
    <row r="380" spans="1:60" outlineLevel="1">
      <c r="A380" s="189">
        <v>299</v>
      </c>
      <c r="B380" s="190" t="s">
        <v>1072</v>
      </c>
      <c r="C380" s="197" t="s">
        <v>1073</v>
      </c>
      <c r="D380" s="191" t="s">
        <v>815</v>
      </c>
      <c r="E380" s="192">
        <v>4</v>
      </c>
      <c r="F380" s="193"/>
      <c r="G380" s="194">
        <f t="shared" si="98"/>
        <v>0</v>
      </c>
      <c r="H380" s="193"/>
      <c r="I380" s="194">
        <f t="shared" si="99"/>
        <v>0</v>
      </c>
      <c r="J380" s="193"/>
      <c r="K380" s="194">
        <f t="shared" si="100"/>
        <v>0</v>
      </c>
      <c r="L380" s="194">
        <v>21</v>
      </c>
      <c r="M380" s="194">
        <f t="shared" si="101"/>
        <v>0</v>
      </c>
      <c r="N380" s="192">
        <v>0</v>
      </c>
      <c r="O380" s="192">
        <f t="shared" si="102"/>
        <v>0</v>
      </c>
      <c r="P380" s="192">
        <v>0</v>
      </c>
      <c r="Q380" s="192">
        <f t="shared" si="103"/>
        <v>0</v>
      </c>
      <c r="R380" s="194"/>
      <c r="S380" s="194" t="s">
        <v>430</v>
      </c>
      <c r="T380" s="195" t="s">
        <v>372</v>
      </c>
      <c r="U380" s="163">
        <v>0</v>
      </c>
      <c r="V380" s="163">
        <f t="shared" si="104"/>
        <v>0</v>
      </c>
      <c r="W380" s="163"/>
      <c r="X380" s="163" t="s">
        <v>431</v>
      </c>
      <c r="Y380" s="152"/>
      <c r="Z380" s="152"/>
      <c r="AA380" s="152"/>
      <c r="AB380" s="152"/>
      <c r="AC380" s="152"/>
      <c r="AD380" s="152"/>
      <c r="AE380" s="152"/>
      <c r="AF380" s="152"/>
      <c r="AG380" s="152" t="s">
        <v>432</v>
      </c>
      <c r="AH380" s="152"/>
      <c r="AI380" s="152"/>
      <c r="AJ380" s="152"/>
      <c r="AK380" s="152"/>
      <c r="AL380" s="152"/>
      <c r="AM380" s="152"/>
      <c r="AN380" s="152"/>
      <c r="AO380" s="152"/>
      <c r="AP380" s="152"/>
      <c r="AQ380" s="152"/>
      <c r="AR380" s="152"/>
      <c r="AS380" s="152"/>
      <c r="AT380" s="152"/>
      <c r="AU380" s="152"/>
      <c r="AV380" s="152"/>
      <c r="AW380" s="152"/>
      <c r="AX380" s="152"/>
      <c r="AY380" s="152"/>
      <c r="AZ380" s="152"/>
      <c r="BA380" s="152"/>
      <c r="BB380" s="152"/>
      <c r="BC380" s="152"/>
      <c r="BD380" s="152"/>
      <c r="BE380" s="152"/>
      <c r="BF380" s="152"/>
      <c r="BG380" s="152"/>
      <c r="BH380" s="152"/>
    </row>
    <row r="381" spans="1:60" outlineLevel="1">
      <c r="A381" s="189">
        <v>300</v>
      </c>
      <c r="B381" s="190" t="s">
        <v>1074</v>
      </c>
      <c r="C381" s="197" t="s">
        <v>1075</v>
      </c>
      <c r="D381" s="191" t="s">
        <v>815</v>
      </c>
      <c r="E381" s="192">
        <v>10</v>
      </c>
      <c r="F381" s="193"/>
      <c r="G381" s="194">
        <f t="shared" si="98"/>
        <v>0</v>
      </c>
      <c r="H381" s="193"/>
      <c r="I381" s="194">
        <f t="shared" si="99"/>
        <v>0</v>
      </c>
      <c r="J381" s="193"/>
      <c r="K381" s="194">
        <f t="shared" si="100"/>
        <v>0</v>
      </c>
      <c r="L381" s="194">
        <v>21</v>
      </c>
      <c r="M381" s="194">
        <f t="shared" si="101"/>
        <v>0</v>
      </c>
      <c r="N381" s="192">
        <v>0</v>
      </c>
      <c r="O381" s="192">
        <f t="shared" si="102"/>
        <v>0</v>
      </c>
      <c r="P381" s="192">
        <v>0</v>
      </c>
      <c r="Q381" s="192">
        <f t="shared" si="103"/>
        <v>0</v>
      </c>
      <c r="R381" s="194"/>
      <c r="S381" s="194" t="s">
        <v>430</v>
      </c>
      <c r="T381" s="195" t="s">
        <v>372</v>
      </c>
      <c r="U381" s="163">
        <v>0</v>
      </c>
      <c r="V381" s="163">
        <f t="shared" si="104"/>
        <v>0</v>
      </c>
      <c r="W381" s="163"/>
      <c r="X381" s="163" t="s">
        <v>431</v>
      </c>
      <c r="Y381" s="152"/>
      <c r="Z381" s="152"/>
      <c r="AA381" s="152"/>
      <c r="AB381" s="152"/>
      <c r="AC381" s="152"/>
      <c r="AD381" s="152"/>
      <c r="AE381" s="152"/>
      <c r="AF381" s="152"/>
      <c r="AG381" s="152" t="s">
        <v>432</v>
      </c>
      <c r="AH381" s="152"/>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c r="BD381" s="152"/>
      <c r="BE381" s="152"/>
      <c r="BF381" s="152"/>
      <c r="BG381" s="152"/>
      <c r="BH381" s="152"/>
    </row>
    <row r="382" spans="1:60" outlineLevel="1">
      <c r="A382" s="189">
        <v>301</v>
      </c>
      <c r="B382" s="190" t="s">
        <v>1076</v>
      </c>
      <c r="C382" s="197" t="s">
        <v>1077</v>
      </c>
      <c r="D382" s="191" t="s">
        <v>815</v>
      </c>
      <c r="E382" s="192">
        <v>3</v>
      </c>
      <c r="F382" s="193"/>
      <c r="G382" s="194">
        <f t="shared" si="98"/>
        <v>0</v>
      </c>
      <c r="H382" s="193"/>
      <c r="I382" s="194">
        <f t="shared" si="99"/>
        <v>0</v>
      </c>
      <c r="J382" s="193"/>
      <c r="K382" s="194">
        <f t="shared" si="100"/>
        <v>0</v>
      </c>
      <c r="L382" s="194">
        <v>21</v>
      </c>
      <c r="M382" s="194">
        <f t="shared" si="101"/>
        <v>0</v>
      </c>
      <c r="N382" s="192">
        <v>0</v>
      </c>
      <c r="O382" s="192">
        <f t="shared" si="102"/>
        <v>0</v>
      </c>
      <c r="P382" s="192">
        <v>0</v>
      </c>
      <c r="Q382" s="192">
        <f t="shared" si="103"/>
        <v>0</v>
      </c>
      <c r="R382" s="194"/>
      <c r="S382" s="194" t="s">
        <v>430</v>
      </c>
      <c r="T382" s="195" t="s">
        <v>372</v>
      </c>
      <c r="U382" s="163">
        <v>0</v>
      </c>
      <c r="V382" s="163">
        <f t="shared" si="104"/>
        <v>0</v>
      </c>
      <c r="W382" s="163"/>
      <c r="X382" s="163" t="s">
        <v>431</v>
      </c>
      <c r="Y382" s="152"/>
      <c r="Z382" s="152"/>
      <c r="AA382" s="152"/>
      <c r="AB382" s="152"/>
      <c r="AC382" s="152"/>
      <c r="AD382" s="152"/>
      <c r="AE382" s="152"/>
      <c r="AF382" s="152"/>
      <c r="AG382" s="152" t="s">
        <v>432</v>
      </c>
      <c r="AH382" s="152"/>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c r="BD382" s="152"/>
      <c r="BE382" s="152"/>
      <c r="BF382" s="152"/>
      <c r="BG382" s="152"/>
      <c r="BH382" s="152"/>
    </row>
    <row r="383" spans="1:60" outlineLevel="1">
      <c r="A383" s="189">
        <v>302</v>
      </c>
      <c r="B383" s="190" t="s">
        <v>1078</v>
      </c>
      <c r="C383" s="197" t="s">
        <v>1079</v>
      </c>
      <c r="D383" s="191" t="s">
        <v>815</v>
      </c>
      <c r="E383" s="192">
        <v>160</v>
      </c>
      <c r="F383" s="193"/>
      <c r="G383" s="194">
        <f t="shared" si="98"/>
        <v>0</v>
      </c>
      <c r="H383" s="193"/>
      <c r="I383" s="194">
        <f t="shared" si="99"/>
        <v>0</v>
      </c>
      <c r="J383" s="193"/>
      <c r="K383" s="194">
        <f t="shared" si="100"/>
        <v>0</v>
      </c>
      <c r="L383" s="194">
        <v>21</v>
      </c>
      <c r="M383" s="194">
        <f t="shared" si="101"/>
        <v>0</v>
      </c>
      <c r="N383" s="192">
        <v>0</v>
      </c>
      <c r="O383" s="192">
        <f t="shared" si="102"/>
        <v>0</v>
      </c>
      <c r="P383" s="192">
        <v>0</v>
      </c>
      <c r="Q383" s="192">
        <f t="shared" si="103"/>
        <v>0</v>
      </c>
      <c r="R383" s="194"/>
      <c r="S383" s="194" t="s">
        <v>430</v>
      </c>
      <c r="T383" s="195" t="s">
        <v>372</v>
      </c>
      <c r="U383" s="163">
        <v>0</v>
      </c>
      <c r="V383" s="163">
        <f t="shared" si="104"/>
        <v>0</v>
      </c>
      <c r="W383" s="163"/>
      <c r="X383" s="163" t="s">
        <v>431</v>
      </c>
      <c r="Y383" s="152"/>
      <c r="Z383" s="152"/>
      <c r="AA383" s="152"/>
      <c r="AB383" s="152"/>
      <c r="AC383" s="152"/>
      <c r="AD383" s="152"/>
      <c r="AE383" s="152"/>
      <c r="AF383" s="152"/>
      <c r="AG383" s="152" t="s">
        <v>432</v>
      </c>
      <c r="AH383" s="152"/>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c r="BD383" s="152"/>
      <c r="BE383" s="152"/>
      <c r="BF383" s="152"/>
      <c r="BG383" s="152"/>
      <c r="BH383" s="152"/>
    </row>
    <row r="384" spans="1:60" outlineLevel="1">
      <c r="A384" s="189">
        <v>303</v>
      </c>
      <c r="B384" s="190" t="s">
        <v>1080</v>
      </c>
      <c r="C384" s="197" t="s">
        <v>1081</v>
      </c>
      <c r="D384" s="191" t="s">
        <v>815</v>
      </c>
      <c r="E384" s="192">
        <v>53</v>
      </c>
      <c r="F384" s="193"/>
      <c r="G384" s="194">
        <f t="shared" si="98"/>
        <v>0</v>
      </c>
      <c r="H384" s="193"/>
      <c r="I384" s="194">
        <f t="shared" si="99"/>
        <v>0</v>
      </c>
      <c r="J384" s="193"/>
      <c r="K384" s="194">
        <f t="shared" si="100"/>
        <v>0</v>
      </c>
      <c r="L384" s="194">
        <v>21</v>
      </c>
      <c r="M384" s="194">
        <f t="shared" si="101"/>
        <v>0</v>
      </c>
      <c r="N384" s="192">
        <v>0</v>
      </c>
      <c r="O384" s="192">
        <f t="shared" si="102"/>
        <v>0</v>
      </c>
      <c r="P384" s="192">
        <v>0</v>
      </c>
      <c r="Q384" s="192">
        <f t="shared" si="103"/>
        <v>0</v>
      </c>
      <c r="R384" s="194"/>
      <c r="S384" s="194" t="s">
        <v>430</v>
      </c>
      <c r="T384" s="195" t="s">
        <v>372</v>
      </c>
      <c r="U384" s="163">
        <v>0</v>
      </c>
      <c r="V384" s="163">
        <f t="shared" si="104"/>
        <v>0</v>
      </c>
      <c r="W384" s="163"/>
      <c r="X384" s="163" t="s">
        <v>431</v>
      </c>
      <c r="Y384" s="152"/>
      <c r="Z384" s="152"/>
      <c r="AA384" s="152"/>
      <c r="AB384" s="152"/>
      <c r="AC384" s="152"/>
      <c r="AD384" s="152"/>
      <c r="AE384" s="152"/>
      <c r="AF384" s="152"/>
      <c r="AG384" s="152" t="s">
        <v>432</v>
      </c>
      <c r="AH384" s="152"/>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c r="BD384" s="152"/>
      <c r="BE384" s="152"/>
      <c r="BF384" s="152"/>
      <c r="BG384" s="152"/>
      <c r="BH384" s="152"/>
    </row>
    <row r="385" spans="1:60" outlineLevel="1">
      <c r="A385" s="189">
        <v>304</v>
      </c>
      <c r="B385" s="190" t="s">
        <v>1082</v>
      </c>
      <c r="C385" s="197" t="s">
        <v>1083</v>
      </c>
      <c r="D385" s="191" t="s">
        <v>815</v>
      </c>
      <c r="E385" s="192">
        <v>232</v>
      </c>
      <c r="F385" s="193"/>
      <c r="G385" s="194">
        <f t="shared" si="98"/>
        <v>0</v>
      </c>
      <c r="H385" s="193"/>
      <c r="I385" s="194">
        <f t="shared" si="99"/>
        <v>0</v>
      </c>
      <c r="J385" s="193"/>
      <c r="K385" s="194">
        <f t="shared" si="100"/>
        <v>0</v>
      </c>
      <c r="L385" s="194">
        <v>21</v>
      </c>
      <c r="M385" s="194">
        <f t="shared" si="101"/>
        <v>0</v>
      </c>
      <c r="N385" s="192">
        <v>0</v>
      </c>
      <c r="O385" s="192">
        <f t="shared" si="102"/>
        <v>0</v>
      </c>
      <c r="P385" s="192">
        <v>0</v>
      </c>
      <c r="Q385" s="192">
        <f t="shared" si="103"/>
        <v>0</v>
      </c>
      <c r="R385" s="194"/>
      <c r="S385" s="194" t="s">
        <v>430</v>
      </c>
      <c r="T385" s="195" t="s">
        <v>372</v>
      </c>
      <c r="U385" s="163">
        <v>0</v>
      </c>
      <c r="V385" s="163">
        <f t="shared" si="104"/>
        <v>0</v>
      </c>
      <c r="W385" s="163"/>
      <c r="X385" s="163" t="s">
        <v>431</v>
      </c>
      <c r="Y385" s="152"/>
      <c r="Z385" s="152"/>
      <c r="AA385" s="152"/>
      <c r="AB385" s="152"/>
      <c r="AC385" s="152"/>
      <c r="AD385" s="152"/>
      <c r="AE385" s="152"/>
      <c r="AF385" s="152"/>
      <c r="AG385" s="152" t="s">
        <v>432</v>
      </c>
      <c r="AH385" s="152"/>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152"/>
      <c r="BE385" s="152"/>
      <c r="BF385" s="152"/>
      <c r="BG385" s="152"/>
      <c r="BH385" s="152"/>
    </row>
    <row r="386" spans="1:60" outlineLevel="1">
      <c r="A386" s="189">
        <v>305</v>
      </c>
      <c r="B386" s="190" t="s">
        <v>1084</v>
      </c>
      <c r="C386" s="197" t="s">
        <v>1085</v>
      </c>
      <c r="D386" s="191" t="s">
        <v>815</v>
      </c>
      <c r="E386" s="192">
        <v>67</v>
      </c>
      <c r="F386" s="193"/>
      <c r="G386" s="194">
        <f t="shared" si="98"/>
        <v>0</v>
      </c>
      <c r="H386" s="193"/>
      <c r="I386" s="194">
        <f t="shared" si="99"/>
        <v>0</v>
      </c>
      <c r="J386" s="193"/>
      <c r="K386" s="194">
        <f t="shared" si="100"/>
        <v>0</v>
      </c>
      <c r="L386" s="194">
        <v>21</v>
      </c>
      <c r="M386" s="194">
        <f t="shared" si="101"/>
        <v>0</v>
      </c>
      <c r="N386" s="192">
        <v>0</v>
      </c>
      <c r="O386" s="192">
        <f t="shared" si="102"/>
        <v>0</v>
      </c>
      <c r="P386" s="192">
        <v>0</v>
      </c>
      <c r="Q386" s="192">
        <f t="shared" si="103"/>
        <v>0</v>
      </c>
      <c r="R386" s="194"/>
      <c r="S386" s="194" t="s">
        <v>430</v>
      </c>
      <c r="T386" s="195" t="s">
        <v>372</v>
      </c>
      <c r="U386" s="163">
        <v>0</v>
      </c>
      <c r="V386" s="163">
        <f t="shared" si="104"/>
        <v>0</v>
      </c>
      <c r="W386" s="163"/>
      <c r="X386" s="163" t="s">
        <v>431</v>
      </c>
      <c r="Y386" s="152"/>
      <c r="Z386" s="152"/>
      <c r="AA386" s="152"/>
      <c r="AB386" s="152"/>
      <c r="AC386" s="152"/>
      <c r="AD386" s="152"/>
      <c r="AE386" s="152"/>
      <c r="AF386" s="152"/>
      <c r="AG386" s="152" t="s">
        <v>432</v>
      </c>
      <c r="AH386" s="152"/>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c r="BE386" s="152"/>
      <c r="BF386" s="152"/>
      <c r="BG386" s="152"/>
      <c r="BH386" s="152"/>
    </row>
    <row r="387" spans="1:60" outlineLevel="1">
      <c r="A387" s="189">
        <v>306</v>
      </c>
      <c r="B387" s="190" t="s">
        <v>1086</v>
      </c>
      <c r="C387" s="197" t="s">
        <v>1087</v>
      </c>
      <c r="D387" s="191" t="s">
        <v>815</v>
      </c>
      <c r="E387" s="192">
        <v>39</v>
      </c>
      <c r="F387" s="193"/>
      <c r="G387" s="194">
        <f t="shared" si="98"/>
        <v>0</v>
      </c>
      <c r="H387" s="193"/>
      <c r="I387" s="194">
        <f t="shared" si="99"/>
        <v>0</v>
      </c>
      <c r="J387" s="193"/>
      <c r="K387" s="194">
        <f t="shared" si="100"/>
        <v>0</v>
      </c>
      <c r="L387" s="194">
        <v>21</v>
      </c>
      <c r="M387" s="194">
        <f t="shared" si="101"/>
        <v>0</v>
      </c>
      <c r="N387" s="192">
        <v>0</v>
      </c>
      <c r="O387" s="192">
        <f t="shared" si="102"/>
        <v>0</v>
      </c>
      <c r="P387" s="192">
        <v>0</v>
      </c>
      <c r="Q387" s="192">
        <f t="shared" si="103"/>
        <v>0</v>
      </c>
      <c r="R387" s="194"/>
      <c r="S387" s="194" t="s">
        <v>430</v>
      </c>
      <c r="T387" s="195" t="s">
        <v>372</v>
      </c>
      <c r="U387" s="163">
        <v>0</v>
      </c>
      <c r="V387" s="163">
        <f t="shared" si="104"/>
        <v>0</v>
      </c>
      <c r="W387" s="163"/>
      <c r="X387" s="163" t="s">
        <v>431</v>
      </c>
      <c r="Y387" s="152"/>
      <c r="Z387" s="152"/>
      <c r="AA387" s="152"/>
      <c r="AB387" s="152"/>
      <c r="AC387" s="152"/>
      <c r="AD387" s="152"/>
      <c r="AE387" s="152"/>
      <c r="AF387" s="152"/>
      <c r="AG387" s="152" t="s">
        <v>432</v>
      </c>
      <c r="AH387" s="152"/>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c r="BD387" s="152"/>
      <c r="BE387" s="152"/>
      <c r="BF387" s="152"/>
      <c r="BG387" s="152"/>
      <c r="BH387" s="152"/>
    </row>
    <row r="388" spans="1:60" outlineLevel="1">
      <c r="A388" s="189">
        <v>307</v>
      </c>
      <c r="B388" s="190" t="s">
        <v>1088</v>
      </c>
      <c r="C388" s="197" t="s">
        <v>1089</v>
      </c>
      <c r="D388" s="191" t="s">
        <v>815</v>
      </c>
      <c r="E388" s="192">
        <v>22</v>
      </c>
      <c r="F388" s="193"/>
      <c r="G388" s="194">
        <f t="shared" si="98"/>
        <v>0</v>
      </c>
      <c r="H388" s="193"/>
      <c r="I388" s="194">
        <f t="shared" si="99"/>
        <v>0</v>
      </c>
      <c r="J388" s="193"/>
      <c r="K388" s="194">
        <f t="shared" si="100"/>
        <v>0</v>
      </c>
      <c r="L388" s="194">
        <v>21</v>
      </c>
      <c r="M388" s="194">
        <f t="shared" si="101"/>
        <v>0</v>
      </c>
      <c r="N388" s="192">
        <v>0</v>
      </c>
      <c r="O388" s="192">
        <f t="shared" si="102"/>
        <v>0</v>
      </c>
      <c r="P388" s="192">
        <v>0</v>
      </c>
      <c r="Q388" s="192">
        <f t="shared" si="103"/>
        <v>0</v>
      </c>
      <c r="R388" s="194"/>
      <c r="S388" s="194" t="s">
        <v>430</v>
      </c>
      <c r="T388" s="195" t="s">
        <v>372</v>
      </c>
      <c r="U388" s="163">
        <v>0</v>
      </c>
      <c r="V388" s="163">
        <f t="shared" si="104"/>
        <v>0</v>
      </c>
      <c r="W388" s="163"/>
      <c r="X388" s="163" t="s">
        <v>431</v>
      </c>
      <c r="Y388" s="152"/>
      <c r="Z388" s="152"/>
      <c r="AA388" s="152"/>
      <c r="AB388" s="152"/>
      <c r="AC388" s="152"/>
      <c r="AD388" s="152"/>
      <c r="AE388" s="152"/>
      <c r="AF388" s="152"/>
      <c r="AG388" s="152" t="s">
        <v>432</v>
      </c>
      <c r="AH388" s="152"/>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c r="BH388" s="152"/>
    </row>
    <row r="389" spans="1:60" outlineLevel="1">
      <c r="A389" s="189">
        <v>308</v>
      </c>
      <c r="B389" s="190" t="s">
        <v>1090</v>
      </c>
      <c r="C389" s="197" t="s">
        <v>1091</v>
      </c>
      <c r="D389" s="191" t="s">
        <v>815</v>
      </c>
      <c r="E389" s="192">
        <v>25</v>
      </c>
      <c r="F389" s="193"/>
      <c r="G389" s="194">
        <f t="shared" si="98"/>
        <v>0</v>
      </c>
      <c r="H389" s="193"/>
      <c r="I389" s="194">
        <f t="shared" si="99"/>
        <v>0</v>
      </c>
      <c r="J389" s="193"/>
      <c r="K389" s="194">
        <f t="shared" si="100"/>
        <v>0</v>
      </c>
      <c r="L389" s="194">
        <v>21</v>
      </c>
      <c r="M389" s="194">
        <f t="shared" si="101"/>
        <v>0</v>
      </c>
      <c r="N389" s="192">
        <v>0</v>
      </c>
      <c r="O389" s="192">
        <f t="shared" si="102"/>
        <v>0</v>
      </c>
      <c r="P389" s="192">
        <v>0</v>
      </c>
      <c r="Q389" s="192">
        <f t="shared" si="103"/>
        <v>0</v>
      </c>
      <c r="R389" s="194"/>
      <c r="S389" s="194" t="s">
        <v>430</v>
      </c>
      <c r="T389" s="195" t="s">
        <v>372</v>
      </c>
      <c r="U389" s="163">
        <v>0</v>
      </c>
      <c r="V389" s="163">
        <f t="shared" si="104"/>
        <v>0</v>
      </c>
      <c r="W389" s="163"/>
      <c r="X389" s="163" t="s">
        <v>431</v>
      </c>
      <c r="Y389" s="152"/>
      <c r="Z389" s="152"/>
      <c r="AA389" s="152"/>
      <c r="AB389" s="152"/>
      <c r="AC389" s="152"/>
      <c r="AD389" s="152"/>
      <c r="AE389" s="152"/>
      <c r="AF389" s="152"/>
      <c r="AG389" s="152" t="s">
        <v>432</v>
      </c>
      <c r="AH389" s="152"/>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c r="BE389" s="152"/>
      <c r="BF389" s="152"/>
      <c r="BG389" s="152"/>
      <c r="BH389" s="152"/>
    </row>
    <row r="390" spans="1:60" outlineLevel="1">
      <c r="A390" s="189">
        <v>309</v>
      </c>
      <c r="B390" s="190" t="s">
        <v>1092</v>
      </c>
      <c r="C390" s="197" t="s">
        <v>1093</v>
      </c>
      <c r="D390" s="191" t="s">
        <v>815</v>
      </c>
      <c r="E390" s="192">
        <v>17</v>
      </c>
      <c r="F390" s="193"/>
      <c r="G390" s="194">
        <f t="shared" si="98"/>
        <v>0</v>
      </c>
      <c r="H390" s="193"/>
      <c r="I390" s="194">
        <f t="shared" si="99"/>
        <v>0</v>
      </c>
      <c r="J390" s="193"/>
      <c r="K390" s="194">
        <f t="shared" si="100"/>
        <v>0</v>
      </c>
      <c r="L390" s="194">
        <v>21</v>
      </c>
      <c r="M390" s="194">
        <f t="shared" si="101"/>
        <v>0</v>
      </c>
      <c r="N390" s="192">
        <v>0</v>
      </c>
      <c r="O390" s="192">
        <f t="shared" si="102"/>
        <v>0</v>
      </c>
      <c r="P390" s="192">
        <v>0</v>
      </c>
      <c r="Q390" s="192">
        <f t="shared" si="103"/>
        <v>0</v>
      </c>
      <c r="R390" s="194"/>
      <c r="S390" s="194" t="s">
        <v>430</v>
      </c>
      <c r="T390" s="195" t="s">
        <v>372</v>
      </c>
      <c r="U390" s="163">
        <v>0</v>
      </c>
      <c r="V390" s="163">
        <f t="shared" si="104"/>
        <v>0</v>
      </c>
      <c r="W390" s="163"/>
      <c r="X390" s="163" t="s">
        <v>431</v>
      </c>
      <c r="Y390" s="152"/>
      <c r="Z390" s="152"/>
      <c r="AA390" s="152"/>
      <c r="AB390" s="152"/>
      <c r="AC390" s="152"/>
      <c r="AD390" s="152"/>
      <c r="AE390" s="152"/>
      <c r="AF390" s="152"/>
      <c r="AG390" s="152" t="s">
        <v>432</v>
      </c>
      <c r="AH390" s="152"/>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c r="BE390" s="152"/>
      <c r="BF390" s="152"/>
      <c r="BG390" s="152"/>
      <c r="BH390" s="152"/>
    </row>
    <row r="391" spans="1:60" outlineLevel="1">
      <c r="A391" s="189">
        <v>310</v>
      </c>
      <c r="B391" s="190" t="s">
        <v>1094</v>
      </c>
      <c r="C391" s="197" t="s">
        <v>1095</v>
      </c>
      <c r="D391" s="191" t="s">
        <v>815</v>
      </c>
      <c r="E391" s="192">
        <v>7</v>
      </c>
      <c r="F391" s="193"/>
      <c r="G391" s="194">
        <f t="shared" si="98"/>
        <v>0</v>
      </c>
      <c r="H391" s="193"/>
      <c r="I391" s="194">
        <f t="shared" si="99"/>
        <v>0</v>
      </c>
      <c r="J391" s="193"/>
      <c r="K391" s="194">
        <f t="shared" si="100"/>
        <v>0</v>
      </c>
      <c r="L391" s="194">
        <v>21</v>
      </c>
      <c r="M391" s="194">
        <f t="shared" si="101"/>
        <v>0</v>
      </c>
      <c r="N391" s="192">
        <v>0</v>
      </c>
      <c r="O391" s="192">
        <f t="shared" si="102"/>
        <v>0</v>
      </c>
      <c r="P391" s="192">
        <v>0</v>
      </c>
      <c r="Q391" s="192">
        <f t="shared" si="103"/>
        <v>0</v>
      </c>
      <c r="R391" s="194"/>
      <c r="S391" s="194" t="s">
        <v>430</v>
      </c>
      <c r="T391" s="195" t="s">
        <v>372</v>
      </c>
      <c r="U391" s="163">
        <v>0</v>
      </c>
      <c r="V391" s="163">
        <f t="shared" si="104"/>
        <v>0</v>
      </c>
      <c r="W391" s="163"/>
      <c r="X391" s="163" t="s">
        <v>431</v>
      </c>
      <c r="Y391" s="152"/>
      <c r="Z391" s="152"/>
      <c r="AA391" s="152"/>
      <c r="AB391" s="152"/>
      <c r="AC391" s="152"/>
      <c r="AD391" s="152"/>
      <c r="AE391" s="152"/>
      <c r="AF391" s="152"/>
      <c r="AG391" s="152" t="s">
        <v>432</v>
      </c>
      <c r="AH391" s="152"/>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c r="BD391" s="152"/>
      <c r="BE391" s="152"/>
      <c r="BF391" s="152"/>
      <c r="BG391" s="152"/>
      <c r="BH391" s="152"/>
    </row>
    <row r="392" spans="1:60" outlineLevel="1">
      <c r="A392" s="189">
        <v>311</v>
      </c>
      <c r="B392" s="190" t="s">
        <v>1096</v>
      </c>
      <c r="C392" s="197" t="s">
        <v>1097</v>
      </c>
      <c r="D392" s="191" t="s">
        <v>815</v>
      </c>
      <c r="E392" s="192">
        <v>10</v>
      </c>
      <c r="F392" s="193"/>
      <c r="G392" s="194">
        <f t="shared" si="98"/>
        <v>0</v>
      </c>
      <c r="H392" s="193"/>
      <c r="I392" s="194">
        <f t="shared" si="99"/>
        <v>0</v>
      </c>
      <c r="J392" s="193"/>
      <c r="K392" s="194">
        <f t="shared" si="100"/>
        <v>0</v>
      </c>
      <c r="L392" s="194">
        <v>21</v>
      </c>
      <c r="M392" s="194">
        <f t="shared" si="101"/>
        <v>0</v>
      </c>
      <c r="N392" s="192">
        <v>0</v>
      </c>
      <c r="O392" s="192">
        <f t="shared" si="102"/>
        <v>0</v>
      </c>
      <c r="P392" s="192">
        <v>0</v>
      </c>
      <c r="Q392" s="192">
        <f t="shared" si="103"/>
        <v>0</v>
      </c>
      <c r="R392" s="194"/>
      <c r="S392" s="194" t="s">
        <v>430</v>
      </c>
      <c r="T392" s="195" t="s">
        <v>372</v>
      </c>
      <c r="U392" s="163">
        <v>0</v>
      </c>
      <c r="V392" s="163">
        <f t="shared" si="104"/>
        <v>0</v>
      </c>
      <c r="W392" s="163"/>
      <c r="X392" s="163" t="s">
        <v>431</v>
      </c>
      <c r="Y392" s="152"/>
      <c r="Z392" s="152"/>
      <c r="AA392" s="152"/>
      <c r="AB392" s="152"/>
      <c r="AC392" s="152"/>
      <c r="AD392" s="152"/>
      <c r="AE392" s="152"/>
      <c r="AF392" s="152"/>
      <c r="AG392" s="152" t="s">
        <v>432</v>
      </c>
      <c r="AH392" s="152"/>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c r="BD392" s="152"/>
      <c r="BE392" s="152"/>
      <c r="BF392" s="152"/>
      <c r="BG392" s="152"/>
      <c r="BH392" s="152"/>
    </row>
    <row r="393" spans="1:60" outlineLevel="1">
      <c r="A393" s="189">
        <v>312</v>
      </c>
      <c r="B393" s="190" t="s">
        <v>1098</v>
      </c>
      <c r="C393" s="197" t="s">
        <v>1099</v>
      </c>
      <c r="D393" s="191" t="s">
        <v>815</v>
      </c>
      <c r="E393" s="192">
        <v>20</v>
      </c>
      <c r="F393" s="193"/>
      <c r="G393" s="194">
        <f t="shared" si="98"/>
        <v>0</v>
      </c>
      <c r="H393" s="193"/>
      <c r="I393" s="194">
        <f t="shared" si="99"/>
        <v>0</v>
      </c>
      <c r="J393" s="193"/>
      <c r="K393" s="194">
        <f t="shared" si="100"/>
        <v>0</v>
      </c>
      <c r="L393" s="194">
        <v>21</v>
      </c>
      <c r="M393" s="194">
        <f t="shared" si="101"/>
        <v>0</v>
      </c>
      <c r="N393" s="192">
        <v>0</v>
      </c>
      <c r="O393" s="192">
        <f t="shared" si="102"/>
        <v>0</v>
      </c>
      <c r="P393" s="192">
        <v>0</v>
      </c>
      <c r="Q393" s="192">
        <f t="shared" si="103"/>
        <v>0</v>
      </c>
      <c r="R393" s="194"/>
      <c r="S393" s="194" t="s">
        <v>430</v>
      </c>
      <c r="T393" s="195" t="s">
        <v>372</v>
      </c>
      <c r="U393" s="163">
        <v>0</v>
      </c>
      <c r="V393" s="163">
        <f t="shared" si="104"/>
        <v>0</v>
      </c>
      <c r="W393" s="163"/>
      <c r="X393" s="163" t="s">
        <v>431</v>
      </c>
      <c r="Y393" s="152"/>
      <c r="Z393" s="152"/>
      <c r="AA393" s="152"/>
      <c r="AB393" s="152"/>
      <c r="AC393" s="152"/>
      <c r="AD393" s="152"/>
      <c r="AE393" s="152"/>
      <c r="AF393" s="152"/>
      <c r="AG393" s="152" t="s">
        <v>432</v>
      </c>
      <c r="AH393" s="152"/>
      <c r="AI393" s="152"/>
      <c r="AJ393" s="152"/>
      <c r="AK393" s="152"/>
      <c r="AL393" s="152"/>
      <c r="AM393" s="152"/>
      <c r="AN393" s="152"/>
      <c r="AO393" s="152"/>
      <c r="AP393" s="152"/>
      <c r="AQ393" s="152"/>
      <c r="AR393" s="152"/>
      <c r="AS393" s="152"/>
      <c r="AT393" s="152"/>
      <c r="AU393" s="152"/>
      <c r="AV393" s="152"/>
      <c r="AW393" s="152"/>
      <c r="AX393" s="152"/>
      <c r="AY393" s="152"/>
      <c r="AZ393" s="152"/>
      <c r="BA393" s="152"/>
      <c r="BB393" s="152"/>
      <c r="BC393" s="152"/>
      <c r="BD393" s="152"/>
      <c r="BE393" s="152"/>
      <c r="BF393" s="152"/>
      <c r="BG393" s="152"/>
      <c r="BH393" s="152"/>
    </row>
    <row r="394" spans="1:60" outlineLevel="1">
      <c r="A394" s="189">
        <v>313</v>
      </c>
      <c r="B394" s="190" t="s">
        <v>1100</v>
      </c>
      <c r="C394" s="197" t="s">
        <v>1101</v>
      </c>
      <c r="D394" s="191" t="s">
        <v>815</v>
      </c>
      <c r="E394" s="192">
        <v>25</v>
      </c>
      <c r="F394" s="193"/>
      <c r="G394" s="194">
        <f t="shared" si="98"/>
        <v>0</v>
      </c>
      <c r="H394" s="193"/>
      <c r="I394" s="194">
        <f t="shared" si="99"/>
        <v>0</v>
      </c>
      <c r="J394" s="193"/>
      <c r="K394" s="194">
        <f t="shared" si="100"/>
        <v>0</v>
      </c>
      <c r="L394" s="194">
        <v>21</v>
      </c>
      <c r="M394" s="194">
        <f t="shared" si="101"/>
        <v>0</v>
      </c>
      <c r="N394" s="192">
        <v>0</v>
      </c>
      <c r="O394" s="192">
        <f t="shared" si="102"/>
        <v>0</v>
      </c>
      <c r="P394" s="192">
        <v>0</v>
      </c>
      <c r="Q394" s="192">
        <f t="shared" si="103"/>
        <v>0</v>
      </c>
      <c r="R394" s="194"/>
      <c r="S394" s="194" t="s">
        <v>430</v>
      </c>
      <c r="T394" s="195" t="s">
        <v>372</v>
      </c>
      <c r="U394" s="163">
        <v>0</v>
      </c>
      <c r="V394" s="163">
        <f t="shared" si="104"/>
        <v>0</v>
      </c>
      <c r="W394" s="163"/>
      <c r="X394" s="163" t="s">
        <v>431</v>
      </c>
      <c r="Y394" s="152"/>
      <c r="Z394" s="152"/>
      <c r="AA394" s="152"/>
      <c r="AB394" s="152"/>
      <c r="AC394" s="152"/>
      <c r="AD394" s="152"/>
      <c r="AE394" s="152"/>
      <c r="AF394" s="152"/>
      <c r="AG394" s="152" t="s">
        <v>432</v>
      </c>
      <c r="AH394" s="152"/>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c r="BD394" s="152"/>
      <c r="BE394" s="152"/>
      <c r="BF394" s="152"/>
      <c r="BG394" s="152"/>
      <c r="BH394" s="152"/>
    </row>
    <row r="395" spans="1:60" outlineLevel="1">
      <c r="A395" s="189">
        <v>314</v>
      </c>
      <c r="B395" s="190" t="s">
        <v>1102</v>
      </c>
      <c r="C395" s="197" t="s">
        <v>1103</v>
      </c>
      <c r="D395" s="191" t="s">
        <v>815</v>
      </c>
      <c r="E395" s="192">
        <v>16</v>
      </c>
      <c r="F395" s="193"/>
      <c r="G395" s="194">
        <f t="shared" si="98"/>
        <v>0</v>
      </c>
      <c r="H395" s="193"/>
      <c r="I395" s="194">
        <f t="shared" si="99"/>
        <v>0</v>
      </c>
      <c r="J395" s="193"/>
      <c r="K395" s="194">
        <f t="shared" si="100"/>
        <v>0</v>
      </c>
      <c r="L395" s="194">
        <v>21</v>
      </c>
      <c r="M395" s="194">
        <f t="shared" si="101"/>
        <v>0</v>
      </c>
      <c r="N395" s="192">
        <v>0</v>
      </c>
      <c r="O395" s="192">
        <f t="shared" si="102"/>
        <v>0</v>
      </c>
      <c r="P395" s="192">
        <v>0</v>
      </c>
      <c r="Q395" s="192">
        <f t="shared" si="103"/>
        <v>0</v>
      </c>
      <c r="R395" s="194"/>
      <c r="S395" s="194" t="s">
        <v>430</v>
      </c>
      <c r="T395" s="195" t="s">
        <v>372</v>
      </c>
      <c r="U395" s="163">
        <v>0</v>
      </c>
      <c r="V395" s="163">
        <f t="shared" si="104"/>
        <v>0</v>
      </c>
      <c r="W395" s="163"/>
      <c r="X395" s="163" t="s">
        <v>431</v>
      </c>
      <c r="Y395" s="152"/>
      <c r="Z395" s="152"/>
      <c r="AA395" s="152"/>
      <c r="AB395" s="152"/>
      <c r="AC395" s="152"/>
      <c r="AD395" s="152"/>
      <c r="AE395" s="152"/>
      <c r="AF395" s="152"/>
      <c r="AG395" s="152" t="s">
        <v>432</v>
      </c>
      <c r="AH395" s="152"/>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c r="BD395" s="152"/>
      <c r="BE395" s="152"/>
      <c r="BF395" s="152"/>
      <c r="BG395" s="152"/>
      <c r="BH395" s="152"/>
    </row>
    <row r="396" spans="1:60" outlineLevel="1">
      <c r="A396" s="189">
        <v>315</v>
      </c>
      <c r="B396" s="190" t="s">
        <v>1104</v>
      </c>
      <c r="C396" s="197" t="s">
        <v>1105</v>
      </c>
      <c r="D396" s="191" t="s">
        <v>815</v>
      </c>
      <c r="E396" s="192">
        <v>8</v>
      </c>
      <c r="F396" s="193"/>
      <c r="G396" s="194">
        <f t="shared" si="98"/>
        <v>0</v>
      </c>
      <c r="H396" s="193"/>
      <c r="I396" s="194">
        <f t="shared" si="99"/>
        <v>0</v>
      </c>
      <c r="J396" s="193"/>
      <c r="K396" s="194">
        <f t="shared" si="100"/>
        <v>0</v>
      </c>
      <c r="L396" s="194">
        <v>21</v>
      </c>
      <c r="M396" s="194">
        <f t="shared" si="101"/>
        <v>0</v>
      </c>
      <c r="N396" s="192">
        <v>0</v>
      </c>
      <c r="O396" s="192">
        <f t="shared" si="102"/>
        <v>0</v>
      </c>
      <c r="P396" s="192">
        <v>0</v>
      </c>
      <c r="Q396" s="192">
        <f t="shared" si="103"/>
        <v>0</v>
      </c>
      <c r="R396" s="194"/>
      <c r="S396" s="194" t="s">
        <v>430</v>
      </c>
      <c r="T396" s="195" t="s">
        <v>372</v>
      </c>
      <c r="U396" s="163">
        <v>0</v>
      </c>
      <c r="V396" s="163">
        <f t="shared" si="104"/>
        <v>0</v>
      </c>
      <c r="W396" s="163"/>
      <c r="X396" s="163" t="s">
        <v>431</v>
      </c>
      <c r="Y396" s="152"/>
      <c r="Z396" s="152"/>
      <c r="AA396" s="152"/>
      <c r="AB396" s="152"/>
      <c r="AC396" s="152"/>
      <c r="AD396" s="152"/>
      <c r="AE396" s="152"/>
      <c r="AF396" s="152"/>
      <c r="AG396" s="152" t="s">
        <v>432</v>
      </c>
      <c r="AH396" s="152"/>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c r="BD396" s="152"/>
      <c r="BE396" s="152"/>
      <c r="BF396" s="152"/>
      <c r="BG396" s="152"/>
      <c r="BH396" s="152"/>
    </row>
    <row r="397" spans="1:60" outlineLevel="1">
      <c r="A397" s="189">
        <v>316</v>
      </c>
      <c r="B397" s="190" t="s">
        <v>1106</v>
      </c>
      <c r="C397" s="197" t="s">
        <v>1107</v>
      </c>
      <c r="D397" s="191" t="s">
        <v>815</v>
      </c>
      <c r="E397" s="192">
        <v>1</v>
      </c>
      <c r="F397" s="193"/>
      <c r="G397" s="194">
        <f t="shared" si="98"/>
        <v>0</v>
      </c>
      <c r="H397" s="193"/>
      <c r="I397" s="194">
        <f t="shared" si="99"/>
        <v>0</v>
      </c>
      <c r="J397" s="193"/>
      <c r="K397" s="194">
        <f t="shared" si="100"/>
        <v>0</v>
      </c>
      <c r="L397" s="194">
        <v>21</v>
      </c>
      <c r="M397" s="194">
        <f t="shared" si="101"/>
        <v>0</v>
      </c>
      <c r="N397" s="192">
        <v>0</v>
      </c>
      <c r="O397" s="192">
        <f t="shared" si="102"/>
        <v>0</v>
      </c>
      <c r="P397" s="192">
        <v>0</v>
      </c>
      <c r="Q397" s="192">
        <f t="shared" si="103"/>
        <v>0</v>
      </c>
      <c r="R397" s="194"/>
      <c r="S397" s="194" t="s">
        <v>430</v>
      </c>
      <c r="T397" s="195" t="s">
        <v>372</v>
      </c>
      <c r="U397" s="163">
        <v>0</v>
      </c>
      <c r="V397" s="163">
        <f t="shared" si="104"/>
        <v>0</v>
      </c>
      <c r="W397" s="163"/>
      <c r="X397" s="163" t="s">
        <v>431</v>
      </c>
      <c r="Y397" s="152"/>
      <c r="Z397" s="152"/>
      <c r="AA397" s="152"/>
      <c r="AB397" s="152"/>
      <c r="AC397" s="152"/>
      <c r="AD397" s="152"/>
      <c r="AE397" s="152"/>
      <c r="AF397" s="152"/>
      <c r="AG397" s="152" t="s">
        <v>432</v>
      </c>
      <c r="AH397" s="152"/>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c r="BD397" s="152"/>
      <c r="BE397" s="152"/>
      <c r="BF397" s="152"/>
      <c r="BG397" s="152"/>
      <c r="BH397" s="152"/>
    </row>
    <row r="398" spans="1:60" outlineLevel="1">
      <c r="A398" s="189">
        <v>317</v>
      </c>
      <c r="B398" s="190" t="s">
        <v>1108</v>
      </c>
      <c r="C398" s="197" t="s">
        <v>1109</v>
      </c>
      <c r="D398" s="191" t="s">
        <v>524</v>
      </c>
      <c r="E398" s="192">
        <v>887</v>
      </c>
      <c r="F398" s="193"/>
      <c r="G398" s="194">
        <f t="shared" si="98"/>
        <v>0</v>
      </c>
      <c r="H398" s="193"/>
      <c r="I398" s="194">
        <f t="shared" si="99"/>
        <v>0</v>
      </c>
      <c r="J398" s="193"/>
      <c r="K398" s="194">
        <f t="shared" si="100"/>
        <v>0</v>
      </c>
      <c r="L398" s="194">
        <v>21</v>
      </c>
      <c r="M398" s="194">
        <f t="shared" si="101"/>
        <v>0</v>
      </c>
      <c r="N398" s="192">
        <v>0</v>
      </c>
      <c r="O398" s="192">
        <f t="shared" si="102"/>
        <v>0</v>
      </c>
      <c r="P398" s="192">
        <v>0</v>
      </c>
      <c r="Q398" s="192">
        <f t="shared" si="103"/>
        <v>0</v>
      </c>
      <c r="R398" s="194"/>
      <c r="S398" s="194" t="s">
        <v>430</v>
      </c>
      <c r="T398" s="195" t="s">
        <v>372</v>
      </c>
      <c r="U398" s="163">
        <v>0</v>
      </c>
      <c r="V398" s="163">
        <f t="shared" si="104"/>
        <v>0</v>
      </c>
      <c r="W398" s="163"/>
      <c r="X398" s="163" t="s">
        <v>431</v>
      </c>
      <c r="Y398" s="152"/>
      <c r="Z398" s="152"/>
      <c r="AA398" s="152"/>
      <c r="AB398" s="152"/>
      <c r="AC398" s="152"/>
      <c r="AD398" s="152"/>
      <c r="AE398" s="152"/>
      <c r="AF398" s="152"/>
      <c r="AG398" s="152" t="s">
        <v>432</v>
      </c>
      <c r="AH398" s="152"/>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c r="BD398" s="152"/>
      <c r="BE398" s="152"/>
      <c r="BF398" s="152"/>
      <c r="BG398" s="152"/>
      <c r="BH398" s="152"/>
    </row>
    <row r="399" spans="1:60" outlineLevel="1">
      <c r="A399" s="189">
        <v>318</v>
      </c>
      <c r="B399" s="190" t="s">
        <v>1110</v>
      </c>
      <c r="C399" s="197" t="s">
        <v>1111</v>
      </c>
      <c r="D399" s="191" t="s">
        <v>524</v>
      </c>
      <c r="E399" s="192">
        <v>887</v>
      </c>
      <c r="F399" s="193"/>
      <c r="G399" s="194">
        <f t="shared" si="98"/>
        <v>0</v>
      </c>
      <c r="H399" s="193"/>
      <c r="I399" s="194">
        <f t="shared" si="99"/>
        <v>0</v>
      </c>
      <c r="J399" s="193"/>
      <c r="K399" s="194">
        <f t="shared" si="100"/>
        <v>0</v>
      </c>
      <c r="L399" s="194">
        <v>21</v>
      </c>
      <c r="M399" s="194">
        <f t="shared" si="101"/>
        <v>0</v>
      </c>
      <c r="N399" s="192">
        <v>0</v>
      </c>
      <c r="O399" s="192">
        <f t="shared" si="102"/>
        <v>0</v>
      </c>
      <c r="P399" s="192">
        <v>0</v>
      </c>
      <c r="Q399" s="192">
        <f t="shared" si="103"/>
        <v>0</v>
      </c>
      <c r="R399" s="194"/>
      <c r="S399" s="194" t="s">
        <v>430</v>
      </c>
      <c r="T399" s="195" t="s">
        <v>372</v>
      </c>
      <c r="U399" s="163">
        <v>0</v>
      </c>
      <c r="V399" s="163">
        <f t="shared" si="104"/>
        <v>0</v>
      </c>
      <c r="W399" s="163"/>
      <c r="X399" s="163" t="s">
        <v>431</v>
      </c>
      <c r="Y399" s="152"/>
      <c r="Z399" s="152"/>
      <c r="AA399" s="152"/>
      <c r="AB399" s="152"/>
      <c r="AC399" s="152"/>
      <c r="AD399" s="152"/>
      <c r="AE399" s="152"/>
      <c r="AF399" s="152"/>
      <c r="AG399" s="152" t="s">
        <v>432</v>
      </c>
      <c r="AH399" s="152"/>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c r="BD399" s="152"/>
      <c r="BE399" s="152"/>
      <c r="BF399" s="152"/>
      <c r="BG399" s="152"/>
      <c r="BH399" s="152"/>
    </row>
    <row r="400" spans="1:60" outlineLevel="1">
      <c r="A400" s="189">
        <v>319</v>
      </c>
      <c r="B400" s="190" t="s">
        <v>1112</v>
      </c>
      <c r="C400" s="197" t="s">
        <v>1113</v>
      </c>
      <c r="D400" s="191" t="s">
        <v>524</v>
      </c>
      <c r="E400" s="192">
        <v>887</v>
      </c>
      <c r="F400" s="193"/>
      <c r="G400" s="194">
        <f t="shared" si="98"/>
        <v>0</v>
      </c>
      <c r="H400" s="193"/>
      <c r="I400" s="194">
        <f t="shared" si="99"/>
        <v>0</v>
      </c>
      <c r="J400" s="193"/>
      <c r="K400" s="194">
        <f t="shared" si="100"/>
        <v>0</v>
      </c>
      <c r="L400" s="194">
        <v>21</v>
      </c>
      <c r="M400" s="194">
        <f t="shared" si="101"/>
        <v>0</v>
      </c>
      <c r="N400" s="192">
        <v>0</v>
      </c>
      <c r="O400" s="192">
        <f t="shared" si="102"/>
        <v>0</v>
      </c>
      <c r="P400" s="192">
        <v>0</v>
      </c>
      <c r="Q400" s="192">
        <f t="shared" si="103"/>
        <v>0</v>
      </c>
      <c r="R400" s="194"/>
      <c r="S400" s="194" t="s">
        <v>430</v>
      </c>
      <c r="T400" s="195" t="s">
        <v>372</v>
      </c>
      <c r="U400" s="163">
        <v>0</v>
      </c>
      <c r="V400" s="163">
        <f t="shared" si="104"/>
        <v>0</v>
      </c>
      <c r="W400" s="163"/>
      <c r="X400" s="163" t="s">
        <v>431</v>
      </c>
      <c r="Y400" s="152"/>
      <c r="Z400" s="152"/>
      <c r="AA400" s="152"/>
      <c r="AB400" s="152"/>
      <c r="AC400" s="152"/>
      <c r="AD400" s="152"/>
      <c r="AE400" s="152"/>
      <c r="AF400" s="152"/>
      <c r="AG400" s="152" t="s">
        <v>432</v>
      </c>
      <c r="AH400" s="152"/>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c r="BD400" s="152"/>
      <c r="BE400" s="152"/>
      <c r="BF400" s="152"/>
      <c r="BG400" s="152"/>
      <c r="BH400" s="152"/>
    </row>
    <row r="401" spans="1:60" outlineLevel="1">
      <c r="A401" s="189">
        <v>320</v>
      </c>
      <c r="B401" s="190" t="s">
        <v>1114</v>
      </c>
      <c r="C401" s="197" t="s">
        <v>1115</v>
      </c>
      <c r="D401" s="191" t="s">
        <v>815</v>
      </c>
      <c r="E401" s="192">
        <v>25</v>
      </c>
      <c r="F401" s="193"/>
      <c r="G401" s="194">
        <f t="shared" si="98"/>
        <v>0</v>
      </c>
      <c r="H401" s="193"/>
      <c r="I401" s="194">
        <f t="shared" si="99"/>
        <v>0</v>
      </c>
      <c r="J401" s="193"/>
      <c r="K401" s="194">
        <f t="shared" si="100"/>
        <v>0</v>
      </c>
      <c r="L401" s="194">
        <v>21</v>
      </c>
      <c r="M401" s="194">
        <f t="shared" si="101"/>
        <v>0</v>
      </c>
      <c r="N401" s="192">
        <v>0</v>
      </c>
      <c r="O401" s="192">
        <f t="shared" si="102"/>
        <v>0</v>
      </c>
      <c r="P401" s="192">
        <v>0</v>
      </c>
      <c r="Q401" s="192">
        <f t="shared" si="103"/>
        <v>0</v>
      </c>
      <c r="R401" s="194"/>
      <c r="S401" s="194" t="s">
        <v>430</v>
      </c>
      <c r="T401" s="195" t="s">
        <v>372</v>
      </c>
      <c r="U401" s="163">
        <v>0</v>
      </c>
      <c r="V401" s="163">
        <f t="shared" si="104"/>
        <v>0</v>
      </c>
      <c r="W401" s="163"/>
      <c r="X401" s="163" t="s">
        <v>431</v>
      </c>
      <c r="Y401" s="152"/>
      <c r="Z401" s="152"/>
      <c r="AA401" s="152"/>
      <c r="AB401" s="152"/>
      <c r="AC401" s="152"/>
      <c r="AD401" s="152"/>
      <c r="AE401" s="152"/>
      <c r="AF401" s="152"/>
      <c r="AG401" s="152" t="s">
        <v>432</v>
      </c>
      <c r="AH401" s="152"/>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c r="BD401" s="152"/>
      <c r="BE401" s="152"/>
      <c r="BF401" s="152"/>
      <c r="BG401" s="152"/>
      <c r="BH401" s="152"/>
    </row>
    <row r="402" spans="1:60" outlineLevel="1">
      <c r="A402" s="189">
        <v>321</v>
      </c>
      <c r="B402" s="190" t="s">
        <v>1116</v>
      </c>
      <c r="C402" s="197" t="s">
        <v>1117</v>
      </c>
      <c r="D402" s="191" t="s">
        <v>815</v>
      </c>
      <c r="E402" s="192">
        <v>3</v>
      </c>
      <c r="F402" s="193"/>
      <c r="G402" s="194">
        <f t="shared" si="98"/>
        <v>0</v>
      </c>
      <c r="H402" s="193"/>
      <c r="I402" s="194">
        <f t="shared" si="99"/>
        <v>0</v>
      </c>
      <c r="J402" s="193"/>
      <c r="K402" s="194">
        <f t="shared" si="100"/>
        <v>0</v>
      </c>
      <c r="L402" s="194">
        <v>21</v>
      </c>
      <c r="M402" s="194">
        <f t="shared" si="101"/>
        <v>0</v>
      </c>
      <c r="N402" s="192">
        <v>0</v>
      </c>
      <c r="O402" s="192">
        <f t="shared" si="102"/>
        <v>0</v>
      </c>
      <c r="P402" s="192">
        <v>0</v>
      </c>
      <c r="Q402" s="192">
        <f t="shared" si="103"/>
        <v>0</v>
      </c>
      <c r="R402" s="194"/>
      <c r="S402" s="194" t="s">
        <v>430</v>
      </c>
      <c r="T402" s="195" t="s">
        <v>372</v>
      </c>
      <c r="U402" s="163">
        <v>0</v>
      </c>
      <c r="V402" s="163">
        <f t="shared" si="104"/>
        <v>0</v>
      </c>
      <c r="W402" s="163"/>
      <c r="X402" s="163" t="s">
        <v>431</v>
      </c>
      <c r="Y402" s="152"/>
      <c r="Z402" s="152"/>
      <c r="AA402" s="152"/>
      <c r="AB402" s="152"/>
      <c r="AC402" s="152"/>
      <c r="AD402" s="152"/>
      <c r="AE402" s="152"/>
      <c r="AF402" s="152"/>
      <c r="AG402" s="152" t="s">
        <v>432</v>
      </c>
      <c r="AH402" s="152"/>
      <c r="AI402" s="152"/>
      <c r="AJ402" s="152"/>
      <c r="AK402" s="152"/>
      <c r="AL402" s="152"/>
      <c r="AM402" s="152"/>
      <c r="AN402" s="152"/>
      <c r="AO402" s="152"/>
      <c r="AP402" s="152"/>
      <c r="AQ402" s="152"/>
      <c r="AR402" s="152"/>
      <c r="AS402" s="152"/>
      <c r="AT402" s="152"/>
      <c r="AU402" s="152"/>
      <c r="AV402" s="152"/>
      <c r="AW402" s="152"/>
      <c r="AX402" s="152"/>
      <c r="AY402" s="152"/>
      <c r="AZ402" s="152"/>
      <c r="BA402" s="152"/>
      <c r="BB402" s="152"/>
      <c r="BC402" s="152"/>
      <c r="BD402" s="152"/>
      <c r="BE402" s="152"/>
      <c r="BF402" s="152"/>
      <c r="BG402" s="152"/>
      <c r="BH402" s="152"/>
    </row>
    <row r="403" spans="1:60" outlineLevel="1">
      <c r="A403" s="189">
        <v>322</v>
      </c>
      <c r="B403" s="190" t="s">
        <v>1118</v>
      </c>
      <c r="C403" s="197" t="s">
        <v>1119</v>
      </c>
      <c r="D403" s="191" t="s">
        <v>815</v>
      </c>
      <c r="E403" s="192">
        <v>4</v>
      </c>
      <c r="F403" s="193"/>
      <c r="G403" s="194">
        <f t="shared" si="98"/>
        <v>0</v>
      </c>
      <c r="H403" s="193"/>
      <c r="I403" s="194">
        <f t="shared" si="99"/>
        <v>0</v>
      </c>
      <c r="J403" s="193"/>
      <c r="K403" s="194">
        <f t="shared" si="100"/>
        <v>0</v>
      </c>
      <c r="L403" s="194">
        <v>21</v>
      </c>
      <c r="M403" s="194">
        <f t="shared" si="101"/>
        <v>0</v>
      </c>
      <c r="N403" s="192">
        <v>0</v>
      </c>
      <c r="O403" s="192">
        <f t="shared" si="102"/>
        <v>0</v>
      </c>
      <c r="P403" s="192">
        <v>0</v>
      </c>
      <c r="Q403" s="192">
        <f t="shared" si="103"/>
        <v>0</v>
      </c>
      <c r="R403" s="194"/>
      <c r="S403" s="194" t="s">
        <v>430</v>
      </c>
      <c r="T403" s="195" t="s">
        <v>372</v>
      </c>
      <c r="U403" s="163">
        <v>0</v>
      </c>
      <c r="V403" s="163">
        <f t="shared" si="104"/>
        <v>0</v>
      </c>
      <c r="W403" s="163"/>
      <c r="X403" s="163" t="s">
        <v>431</v>
      </c>
      <c r="Y403" s="152"/>
      <c r="Z403" s="152"/>
      <c r="AA403" s="152"/>
      <c r="AB403" s="152"/>
      <c r="AC403" s="152"/>
      <c r="AD403" s="152"/>
      <c r="AE403" s="152"/>
      <c r="AF403" s="152"/>
      <c r="AG403" s="152" t="s">
        <v>432</v>
      </c>
      <c r="AH403" s="152"/>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c r="BD403" s="152"/>
      <c r="BE403" s="152"/>
      <c r="BF403" s="152"/>
      <c r="BG403" s="152"/>
      <c r="BH403" s="152"/>
    </row>
    <row r="404" spans="1:60" outlineLevel="1">
      <c r="A404" s="189">
        <v>323</v>
      </c>
      <c r="B404" s="190" t="s">
        <v>1120</v>
      </c>
      <c r="C404" s="197" t="s">
        <v>1121</v>
      </c>
      <c r="D404" s="191" t="s">
        <v>815</v>
      </c>
      <c r="E404" s="192">
        <v>2</v>
      </c>
      <c r="F404" s="193"/>
      <c r="G404" s="194">
        <f t="shared" si="98"/>
        <v>0</v>
      </c>
      <c r="H404" s="193"/>
      <c r="I404" s="194">
        <f t="shared" si="99"/>
        <v>0</v>
      </c>
      <c r="J404" s="193"/>
      <c r="K404" s="194">
        <f t="shared" si="100"/>
        <v>0</v>
      </c>
      <c r="L404" s="194">
        <v>21</v>
      </c>
      <c r="M404" s="194">
        <f t="shared" si="101"/>
        <v>0</v>
      </c>
      <c r="N404" s="192">
        <v>0</v>
      </c>
      <c r="O404" s="192">
        <f t="shared" si="102"/>
        <v>0</v>
      </c>
      <c r="P404" s="192">
        <v>0</v>
      </c>
      <c r="Q404" s="192">
        <f t="shared" si="103"/>
        <v>0</v>
      </c>
      <c r="R404" s="194"/>
      <c r="S404" s="194" t="s">
        <v>430</v>
      </c>
      <c r="T404" s="195" t="s">
        <v>372</v>
      </c>
      <c r="U404" s="163">
        <v>0</v>
      </c>
      <c r="V404" s="163">
        <f t="shared" si="104"/>
        <v>0</v>
      </c>
      <c r="W404" s="163"/>
      <c r="X404" s="163" t="s">
        <v>431</v>
      </c>
      <c r="Y404" s="152"/>
      <c r="Z404" s="152"/>
      <c r="AA404" s="152"/>
      <c r="AB404" s="152"/>
      <c r="AC404" s="152"/>
      <c r="AD404" s="152"/>
      <c r="AE404" s="152"/>
      <c r="AF404" s="152"/>
      <c r="AG404" s="152" t="s">
        <v>432</v>
      </c>
      <c r="AH404" s="152"/>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c r="BD404" s="152"/>
      <c r="BE404" s="152"/>
      <c r="BF404" s="152"/>
      <c r="BG404" s="152"/>
      <c r="BH404" s="152"/>
    </row>
    <row r="405" spans="1:60">
      <c r="A405" s="169" t="s">
        <v>366</v>
      </c>
      <c r="B405" s="170" t="s">
        <v>287</v>
      </c>
      <c r="C405" s="184" t="s">
        <v>99</v>
      </c>
      <c r="D405" s="171"/>
      <c r="E405" s="172"/>
      <c r="F405" s="173"/>
      <c r="G405" s="173">
        <f>SUMIF(AG406:AG406,"&lt;&gt;NOR",G406:G406)</f>
        <v>0</v>
      </c>
      <c r="H405" s="173"/>
      <c r="I405" s="173">
        <f>SUM(I406:I406)</f>
        <v>0</v>
      </c>
      <c r="J405" s="173"/>
      <c r="K405" s="173">
        <f>SUM(K406:K406)</f>
        <v>0</v>
      </c>
      <c r="L405" s="173"/>
      <c r="M405" s="173">
        <f>SUM(M406:M406)</f>
        <v>0</v>
      </c>
      <c r="N405" s="172"/>
      <c r="O405" s="172">
        <f>SUM(O406:O406)</f>
        <v>0</v>
      </c>
      <c r="P405" s="172"/>
      <c r="Q405" s="172">
        <f>SUM(Q406:Q406)</f>
        <v>0</v>
      </c>
      <c r="R405" s="173"/>
      <c r="S405" s="173"/>
      <c r="T405" s="174"/>
      <c r="U405" s="168"/>
      <c r="V405" s="168">
        <f>SUM(V406:V406)</f>
        <v>0</v>
      </c>
      <c r="W405" s="168"/>
      <c r="X405" s="168"/>
      <c r="AG405" t="s">
        <v>367</v>
      </c>
    </row>
    <row r="406" spans="1:60" outlineLevel="1">
      <c r="A406" s="189">
        <v>324</v>
      </c>
      <c r="B406" s="190" t="s">
        <v>1122</v>
      </c>
      <c r="C406" s="197" t="s">
        <v>1123</v>
      </c>
      <c r="D406" s="191" t="s">
        <v>524</v>
      </c>
      <c r="E406" s="192">
        <v>90</v>
      </c>
      <c r="F406" s="193"/>
      <c r="G406" s="194">
        <f>ROUND(E406*F406,2)</f>
        <v>0</v>
      </c>
      <c r="H406" s="193"/>
      <c r="I406" s="194">
        <f>ROUND(E406*H406,2)</f>
        <v>0</v>
      </c>
      <c r="J406" s="193"/>
      <c r="K406" s="194">
        <f>ROUND(E406*J406,2)</f>
        <v>0</v>
      </c>
      <c r="L406" s="194">
        <v>21</v>
      </c>
      <c r="M406" s="194">
        <f>G406*(1+L406/100)</f>
        <v>0</v>
      </c>
      <c r="N406" s="192">
        <v>0</v>
      </c>
      <c r="O406" s="192">
        <f>ROUND(E406*N406,2)</f>
        <v>0</v>
      </c>
      <c r="P406" s="192">
        <v>0</v>
      </c>
      <c r="Q406" s="192">
        <f>ROUND(E406*P406,2)</f>
        <v>0</v>
      </c>
      <c r="R406" s="194"/>
      <c r="S406" s="194" t="s">
        <v>430</v>
      </c>
      <c r="T406" s="195" t="s">
        <v>372</v>
      </c>
      <c r="U406" s="163">
        <v>0</v>
      </c>
      <c r="V406" s="163">
        <f>ROUND(E406*U406,2)</f>
        <v>0</v>
      </c>
      <c r="W406" s="163"/>
      <c r="X406" s="163" t="s">
        <v>431</v>
      </c>
      <c r="Y406" s="152"/>
      <c r="Z406" s="152"/>
      <c r="AA406" s="152"/>
      <c r="AB406" s="152"/>
      <c r="AC406" s="152"/>
      <c r="AD406" s="152"/>
      <c r="AE406" s="152"/>
      <c r="AF406" s="152"/>
      <c r="AG406" s="152" t="s">
        <v>432</v>
      </c>
      <c r="AH406" s="152"/>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c r="BD406" s="152"/>
      <c r="BE406" s="152"/>
      <c r="BF406" s="152"/>
      <c r="BG406" s="152"/>
      <c r="BH406" s="152"/>
    </row>
    <row r="407" spans="1:60">
      <c r="A407" s="169" t="s">
        <v>366</v>
      </c>
      <c r="B407" s="170" t="s">
        <v>288</v>
      </c>
      <c r="C407" s="184" t="s">
        <v>289</v>
      </c>
      <c r="D407" s="171"/>
      <c r="E407" s="172"/>
      <c r="F407" s="173"/>
      <c r="G407" s="173">
        <f>SUMIF(AG408:AG408,"&lt;&gt;NOR",G408:G408)</f>
        <v>0</v>
      </c>
      <c r="H407" s="173"/>
      <c r="I407" s="173">
        <f>SUM(I408:I408)</f>
        <v>0</v>
      </c>
      <c r="J407" s="173"/>
      <c r="K407" s="173">
        <f>SUM(K408:K408)</f>
        <v>0</v>
      </c>
      <c r="L407" s="173"/>
      <c r="M407" s="173">
        <f>SUM(M408:M408)</f>
        <v>0</v>
      </c>
      <c r="N407" s="172"/>
      <c r="O407" s="172">
        <f>SUM(O408:O408)</f>
        <v>0</v>
      </c>
      <c r="P407" s="172"/>
      <c r="Q407" s="172">
        <f>SUM(Q408:Q408)</f>
        <v>0</v>
      </c>
      <c r="R407" s="173"/>
      <c r="S407" s="173"/>
      <c r="T407" s="174"/>
      <c r="U407" s="168"/>
      <c r="V407" s="168">
        <f>SUM(V408:V408)</f>
        <v>0</v>
      </c>
      <c r="W407" s="168"/>
      <c r="X407" s="168"/>
      <c r="AG407" t="s">
        <v>367</v>
      </c>
    </row>
    <row r="408" spans="1:60" outlineLevel="1">
      <c r="A408" s="189">
        <v>325</v>
      </c>
      <c r="B408" s="190" t="s">
        <v>1124</v>
      </c>
      <c r="C408" s="197" t="s">
        <v>1125</v>
      </c>
      <c r="D408" s="191" t="s">
        <v>633</v>
      </c>
      <c r="E408" s="192">
        <v>1</v>
      </c>
      <c r="F408" s="193"/>
      <c r="G408" s="194">
        <f>ROUND(E408*F408,2)</f>
        <v>0</v>
      </c>
      <c r="H408" s="193"/>
      <c r="I408" s="194">
        <f>ROUND(E408*H408,2)</f>
        <v>0</v>
      </c>
      <c r="J408" s="193"/>
      <c r="K408" s="194">
        <f>ROUND(E408*J408,2)</f>
        <v>0</v>
      </c>
      <c r="L408" s="194">
        <v>21</v>
      </c>
      <c r="M408" s="194">
        <f>G408*(1+L408/100)</f>
        <v>0</v>
      </c>
      <c r="N408" s="192">
        <v>0</v>
      </c>
      <c r="O408" s="192">
        <f>ROUND(E408*N408,2)</f>
        <v>0</v>
      </c>
      <c r="P408" s="192">
        <v>0</v>
      </c>
      <c r="Q408" s="192">
        <f>ROUND(E408*P408,2)</f>
        <v>0</v>
      </c>
      <c r="R408" s="194"/>
      <c r="S408" s="194" t="s">
        <v>430</v>
      </c>
      <c r="T408" s="195" t="s">
        <v>372</v>
      </c>
      <c r="U408" s="163">
        <v>0</v>
      </c>
      <c r="V408" s="163">
        <f>ROUND(E408*U408,2)</f>
        <v>0</v>
      </c>
      <c r="W408" s="163"/>
      <c r="X408" s="163" t="s">
        <v>431</v>
      </c>
      <c r="Y408" s="152"/>
      <c r="Z408" s="152"/>
      <c r="AA408" s="152"/>
      <c r="AB408" s="152"/>
      <c r="AC408" s="152"/>
      <c r="AD408" s="152"/>
      <c r="AE408" s="152"/>
      <c r="AF408" s="152"/>
      <c r="AG408" s="152" t="s">
        <v>432</v>
      </c>
      <c r="AH408" s="152"/>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c r="BD408" s="152"/>
      <c r="BE408" s="152"/>
      <c r="BF408" s="152"/>
      <c r="BG408" s="152"/>
      <c r="BH408" s="152"/>
    </row>
    <row r="409" spans="1:60">
      <c r="A409" s="169" t="s">
        <v>366</v>
      </c>
      <c r="B409" s="170" t="s">
        <v>285</v>
      </c>
      <c r="C409" s="184" t="s">
        <v>286</v>
      </c>
      <c r="D409" s="171"/>
      <c r="E409" s="172"/>
      <c r="F409" s="173"/>
      <c r="G409" s="173">
        <f>SUMIF(AG410:AG414,"&lt;&gt;NOR",G410:G414)</f>
        <v>0</v>
      </c>
      <c r="H409" s="173"/>
      <c r="I409" s="173">
        <f>SUM(I410:I414)</f>
        <v>0</v>
      </c>
      <c r="J409" s="173"/>
      <c r="K409" s="173">
        <f>SUM(K410:K414)</f>
        <v>0</v>
      </c>
      <c r="L409" s="173"/>
      <c r="M409" s="173">
        <f>SUM(M410:M414)</f>
        <v>0</v>
      </c>
      <c r="N409" s="172"/>
      <c r="O409" s="172">
        <f>SUM(O410:O414)</f>
        <v>0.23</v>
      </c>
      <c r="P409" s="172"/>
      <c r="Q409" s="172">
        <f>SUM(Q410:Q414)</f>
        <v>0</v>
      </c>
      <c r="R409" s="173"/>
      <c r="S409" s="173"/>
      <c r="T409" s="174"/>
      <c r="U409" s="168"/>
      <c r="V409" s="168">
        <f>SUM(V410:V414)</f>
        <v>0</v>
      </c>
      <c r="W409" s="168"/>
      <c r="X409" s="168"/>
      <c r="AG409" t="s">
        <v>367</v>
      </c>
    </row>
    <row r="410" spans="1:60" ht="22.5" outlineLevel="1">
      <c r="A410" s="189">
        <v>326</v>
      </c>
      <c r="B410" s="190" t="s">
        <v>1126</v>
      </c>
      <c r="C410" s="197" t="s">
        <v>1127</v>
      </c>
      <c r="D410" s="191" t="s">
        <v>524</v>
      </c>
      <c r="E410" s="192">
        <v>72</v>
      </c>
      <c r="F410" s="193"/>
      <c r="G410" s="194">
        <f>ROUND(E410*F410,2)</f>
        <v>0</v>
      </c>
      <c r="H410" s="193"/>
      <c r="I410" s="194">
        <f>ROUND(E410*H410,2)</f>
        <v>0</v>
      </c>
      <c r="J410" s="193"/>
      <c r="K410" s="194">
        <f>ROUND(E410*J410,2)</f>
        <v>0</v>
      </c>
      <c r="L410" s="194">
        <v>21</v>
      </c>
      <c r="M410" s="194">
        <f>G410*(1+L410/100)</f>
        <v>0</v>
      </c>
      <c r="N410" s="192">
        <v>1.8799999999999999E-3</v>
      </c>
      <c r="O410" s="192">
        <f>ROUND(E410*N410,2)</f>
        <v>0.14000000000000001</v>
      </c>
      <c r="P410" s="192">
        <v>0</v>
      </c>
      <c r="Q410" s="192">
        <f>ROUND(E410*P410,2)</f>
        <v>0</v>
      </c>
      <c r="R410" s="194"/>
      <c r="S410" s="194" t="s">
        <v>430</v>
      </c>
      <c r="T410" s="195" t="s">
        <v>372</v>
      </c>
      <c r="U410" s="163">
        <v>0</v>
      </c>
      <c r="V410" s="163">
        <f>ROUND(E410*U410,2)</f>
        <v>0</v>
      </c>
      <c r="W410" s="163"/>
      <c r="X410" s="163" t="s">
        <v>431</v>
      </c>
      <c r="Y410" s="152"/>
      <c r="Z410" s="152"/>
      <c r="AA410" s="152"/>
      <c r="AB410" s="152"/>
      <c r="AC410" s="152"/>
      <c r="AD410" s="152"/>
      <c r="AE410" s="152"/>
      <c r="AF410" s="152"/>
      <c r="AG410" s="152" t="s">
        <v>728</v>
      </c>
      <c r="AH410" s="152"/>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c r="BH410" s="152"/>
    </row>
    <row r="411" spans="1:60" outlineLevel="1">
      <c r="A411" s="189">
        <v>327</v>
      </c>
      <c r="B411" s="190" t="s">
        <v>1128</v>
      </c>
      <c r="C411" s="197" t="s">
        <v>1129</v>
      </c>
      <c r="D411" s="191" t="s">
        <v>508</v>
      </c>
      <c r="E411" s="192">
        <v>25</v>
      </c>
      <c r="F411" s="193"/>
      <c r="G411" s="194">
        <f>ROUND(E411*F411,2)</f>
        <v>0</v>
      </c>
      <c r="H411" s="193"/>
      <c r="I411" s="194">
        <f>ROUND(E411*H411,2)</f>
        <v>0</v>
      </c>
      <c r="J411" s="193"/>
      <c r="K411" s="194">
        <f>ROUND(E411*J411,2)</f>
        <v>0</v>
      </c>
      <c r="L411" s="194">
        <v>21</v>
      </c>
      <c r="M411" s="194">
        <f>G411*(1+L411/100)</f>
        <v>0</v>
      </c>
      <c r="N411" s="192">
        <v>1.8799999999999999E-3</v>
      </c>
      <c r="O411" s="192">
        <f>ROUND(E411*N411,2)</f>
        <v>0.05</v>
      </c>
      <c r="P411" s="192">
        <v>0</v>
      </c>
      <c r="Q411" s="192">
        <f>ROUND(E411*P411,2)</f>
        <v>0</v>
      </c>
      <c r="R411" s="194"/>
      <c r="S411" s="194" t="s">
        <v>430</v>
      </c>
      <c r="T411" s="195" t="s">
        <v>372</v>
      </c>
      <c r="U411" s="163">
        <v>0</v>
      </c>
      <c r="V411" s="163">
        <f>ROUND(E411*U411,2)</f>
        <v>0</v>
      </c>
      <c r="W411" s="163"/>
      <c r="X411" s="163" t="s">
        <v>431</v>
      </c>
      <c r="Y411" s="152"/>
      <c r="Z411" s="152"/>
      <c r="AA411" s="152"/>
      <c r="AB411" s="152"/>
      <c r="AC411" s="152"/>
      <c r="AD411" s="152"/>
      <c r="AE411" s="152"/>
      <c r="AF411" s="152"/>
      <c r="AG411" s="152" t="s">
        <v>728</v>
      </c>
      <c r="AH411" s="152"/>
      <c r="AI411" s="152"/>
      <c r="AJ411" s="152"/>
      <c r="AK411" s="152"/>
      <c r="AL411" s="152"/>
      <c r="AM411" s="152"/>
      <c r="AN411" s="152"/>
      <c r="AO411" s="152"/>
      <c r="AP411" s="152"/>
      <c r="AQ411" s="152"/>
      <c r="AR411" s="152"/>
      <c r="AS411" s="152"/>
      <c r="AT411" s="152"/>
      <c r="AU411" s="152"/>
      <c r="AV411" s="152"/>
      <c r="AW411" s="152"/>
      <c r="AX411" s="152"/>
      <c r="AY411" s="152"/>
      <c r="AZ411" s="152"/>
      <c r="BA411" s="152"/>
      <c r="BB411" s="152"/>
      <c r="BC411" s="152"/>
      <c r="BD411" s="152"/>
      <c r="BE411" s="152"/>
      <c r="BF411" s="152"/>
      <c r="BG411" s="152"/>
      <c r="BH411" s="152"/>
    </row>
    <row r="412" spans="1:60" outlineLevel="1">
      <c r="A412" s="189">
        <v>328</v>
      </c>
      <c r="B412" s="190" t="s">
        <v>1130</v>
      </c>
      <c r="C412" s="197" t="s">
        <v>1131</v>
      </c>
      <c r="D412" s="191" t="s">
        <v>508</v>
      </c>
      <c r="E412" s="192">
        <v>10</v>
      </c>
      <c r="F412" s="193"/>
      <c r="G412" s="194">
        <f>ROUND(E412*F412,2)</f>
        <v>0</v>
      </c>
      <c r="H412" s="193"/>
      <c r="I412" s="194">
        <f>ROUND(E412*H412,2)</f>
        <v>0</v>
      </c>
      <c r="J412" s="193"/>
      <c r="K412" s="194">
        <f>ROUND(E412*J412,2)</f>
        <v>0</v>
      </c>
      <c r="L412" s="194">
        <v>21</v>
      </c>
      <c r="M412" s="194">
        <f>G412*(1+L412/100)</f>
        <v>0</v>
      </c>
      <c r="N412" s="192">
        <v>1.8799999999999999E-3</v>
      </c>
      <c r="O412" s="192">
        <f>ROUND(E412*N412,2)</f>
        <v>0.02</v>
      </c>
      <c r="P412" s="192">
        <v>0</v>
      </c>
      <c r="Q412" s="192">
        <f>ROUND(E412*P412,2)</f>
        <v>0</v>
      </c>
      <c r="R412" s="194"/>
      <c r="S412" s="194" t="s">
        <v>430</v>
      </c>
      <c r="T412" s="195" t="s">
        <v>372</v>
      </c>
      <c r="U412" s="163">
        <v>0</v>
      </c>
      <c r="V412" s="163">
        <f>ROUND(E412*U412,2)</f>
        <v>0</v>
      </c>
      <c r="W412" s="163"/>
      <c r="X412" s="163" t="s">
        <v>431</v>
      </c>
      <c r="Y412" s="152"/>
      <c r="Z412" s="152"/>
      <c r="AA412" s="152"/>
      <c r="AB412" s="152"/>
      <c r="AC412" s="152"/>
      <c r="AD412" s="152"/>
      <c r="AE412" s="152"/>
      <c r="AF412" s="152"/>
      <c r="AG412" s="152" t="s">
        <v>728</v>
      </c>
      <c r="AH412" s="152"/>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c r="BD412" s="152"/>
      <c r="BE412" s="152"/>
      <c r="BF412" s="152"/>
      <c r="BG412" s="152"/>
      <c r="BH412" s="152"/>
    </row>
    <row r="413" spans="1:60" ht="22.5" outlineLevel="1">
      <c r="A413" s="189">
        <v>329</v>
      </c>
      <c r="B413" s="190" t="s">
        <v>1132</v>
      </c>
      <c r="C413" s="197" t="s">
        <v>1133</v>
      </c>
      <c r="D413" s="191" t="s">
        <v>508</v>
      </c>
      <c r="E413" s="192">
        <v>6</v>
      </c>
      <c r="F413" s="193"/>
      <c r="G413" s="194">
        <f>ROUND(E413*F413,2)</f>
        <v>0</v>
      </c>
      <c r="H413" s="193"/>
      <c r="I413" s="194">
        <f>ROUND(E413*H413,2)</f>
        <v>0</v>
      </c>
      <c r="J413" s="193"/>
      <c r="K413" s="194">
        <f>ROUND(E413*J413,2)</f>
        <v>0</v>
      </c>
      <c r="L413" s="194">
        <v>21</v>
      </c>
      <c r="M413" s="194">
        <f>G413*(1+L413/100)</f>
        <v>0</v>
      </c>
      <c r="N413" s="192">
        <v>1.8799999999999999E-3</v>
      </c>
      <c r="O413" s="192">
        <f>ROUND(E413*N413,2)</f>
        <v>0.01</v>
      </c>
      <c r="P413" s="192">
        <v>0</v>
      </c>
      <c r="Q413" s="192">
        <f>ROUND(E413*P413,2)</f>
        <v>0</v>
      </c>
      <c r="R413" s="194"/>
      <c r="S413" s="194" t="s">
        <v>430</v>
      </c>
      <c r="T413" s="195" t="s">
        <v>372</v>
      </c>
      <c r="U413" s="163">
        <v>0</v>
      </c>
      <c r="V413" s="163">
        <f>ROUND(E413*U413,2)</f>
        <v>0</v>
      </c>
      <c r="W413" s="163"/>
      <c r="X413" s="163" t="s">
        <v>431</v>
      </c>
      <c r="Y413" s="152"/>
      <c r="Z413" s="152"/>
      <c r="AA413" s="152"/>
      <c r="AB413" s="152"/>
      <c r="AC413" s="152"/>
      <c r="AD413" s="152"/>
      <c r="AE413" s="152"/>
      <c r="AF413" s="152"/>
      <c r="AG413" s="152" t="s">
        <v>728</v>
      </c>
      <c r="AH413" s="152"/>
      <c r="AI413" s="152"/>
      <c r="AJ413" s="152"/>
      <c r="AK413" s="152"/>
      <c r="AL413" s="152"/>
      <c r="AM413" s="152"/>
      <c r="AN413" s="152"/>
      <c r="AO413" s="152"/>
      <c r="AP413" s="152"/>
      <c r="AQ413" s="152"/>
      <c r="AR413" s="152"/>
      <c r="AS413" s="152"/>
      <c r="AT413" s="152"/>
      <c r="AU413" s="152"/>
      <c r="AV413" s="152"/>
      <c r="AW413" s="152"/>
      <c r="AX413" s="152"/>
      <c r="AY413" s="152"/>
      <c r="AZ413" s="152"/>
      <c r="BA413" s="152"/>
      <c r="BB413" s="152"/>
      <c r="BC413" s="152"/>
      <c r="BD413" s="152"/>
      <c r="BE413" s="152"/>
      <c r="BF413" s="152"/>
      <c r="BG413" s="152"/>
      <c r="BH413" s="152"/>
    </row>
    <row r="414" spans="1:60" outlineLevel="1">
      <c r="A414" s="189">
        <v>330</v>
      </c>
      <c r="B414" s="190" t="s">
        <v>1134</v>
      </c>
      <c r="C414" s="197" t="s">
        <v>1135</v>
      </c>
      <c r="D414" s="191" t="s">
        <v>508</v>
      </c>
      <c r="E414" s="192">
        <v>5</v>
      </c>
      <c r="F414" s="193"/>
      <c r="G414" s="194">
        <f>ROUND(E414*F414,2)</f>
        <v>0</v>
      </c>
      <c r="H414" s="193"/>
      <c r="I414" s="194">
        <f>ROUND(E414*H414,2)</f>
        <v>0</v>
      </c>
      <c r="J414" s="193"/>
      <c r="K414" s="194">
        <f>ROUND(E414*J414,2)</f>
        <v>0</v>
      </c>
      <c r="L414" s="194">
        <v>21</v>
      </c>
      <c r="M414" s="194">
        <f>G414*(1+L414/100)</f>
        <v>0</v>
      </c>
      <c r="N414" s="192">
        <v>1.8799999999999999E-3</v>
      </c>
      <c r="O414" s="192">
        <f>ROUND(E414*N414,2)</f>
        <v>0.01</v>
      </c>
      <c r="P414" s="192">
        <v>0</v>
      </c>
      <c r="Q414" s="192">
        <f>ROUND(E414*P414,2)</f>
        <v>0</v>
      </c>
      <c r="R414" s="194"/>
      <c r="S414" s="194" t="s">
        <v>430</v>
      </c>
      <c r="T414" s="195" t="s">
        <v>372</v>
      </c>
      <c r="U414" s="163">
        <v>0</v>
      </c>
      <c r="V414" s="163">
        <f>ROUND(E414*U414,2)</f>
        <v>0</v>
      </c>
      <c r="W414" s="163"/>
      <c r="X414" s="163" t="s">
        <v>431</v>
      </c>
      <c r="Y414" s="152"/>
      <c r="Z414" s="152"/>
      <c r="AA414" s="152"/>
      <c r="AB414" s="152"/>
      <c r="AC414" s="152"/>
      <c r="AD414" s="152"/>
      <c r="AE414" s="152"/>
      <c r="AF414" s="152"/>
      <c r="AG414" s="152" t="s">
        <v>728</v>
      </c>
      <c r="AH414" s="152"/>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c r="BD414" s="152"/>
      <c r="BE414" s="152"/>
      <c r="BF414" s="152"/>
      <c r="BG414" s="152"/>
      <c r="BH414" s="152"/>
    </row>
    <row r="415" spans="1:60">
      <c r="A415" s="169" t="s">
        <v>366</v>
      </c>
      <c r="B415" s="170" t="s">
        <v>277</v>
      </c>
      <c r="C415" s="184" t="s">
        <v>278</v>
      </c>
      <c r="D415" s="171"/>
      <c r="E415" s="172"/>
      <c r="F415" s="173"/>
      <c r="G415" s="173">
        <f>SUMIF(AG416:AG434,"&lt;&gt;NOR",G416:G434)</f>
        <v>0</v>
      </c>
      <c r="H415" s="173"/>
      <c r="I415" s="173">
        <f>SUM(I416:I434)</f>
        <v>0</v>
      </c>
      <c r="J415" s="173"/>
      <c r="K415" s="173">
        <f>SUM(K416:K434)</f>
        <v>0</v>
      </c>
      <c r="L415" s="173"/>
      <c r="M415" s="173">
        <f>SUM(M416:M434)</f>
        <v>0</v>
      </c>
      <c r="N415" s="172"/>
      <c r="O415" s="172">
        <f>SUM(O416:O434)</f>
        <v>0</v>
      </c>
      <c r="P415" s="172"/>
      <c r="Q415" s="172">
        <f>SUM(Q416:Q434)</f>
        <v>0</v>
      </c>
      <c r="R415" s="173"/>
      <c r="S415" s="173"/>
      <c r="T415" s="174"/>
      <c r="U415" s="168"/>
      <c r="V415" s="168">
        <f>SUM(V416:V434)</f>
        <v>0</v>
      </c>
      <c r="W415" s="168"/>
      <c r="X415" s="168"/>
      <c r="AG415" t="s">
        <v>367</v>
      </c>
    </row>
    <row r="416" spans="1:60" outlineLevel="1">
      <c r="A416" s="189">
        <v>331</v>
      </c>
      <c r="B416" s="190" t="s">
        <v>1136</v>
      </c>
      <c r="C416" s="197" t="s">
        <v>1137</v>
      </c>
      <c r="D416" s="191" t="s">
        <v>815</v>
      </c>
      <c r="E416" s="192">
        <v>1</v>
      </c>
      <c r="F416" s="193"/>
      <c r="G416" s="194">
        <f t="shared" ref="G416:G434" si="105">ROUND(E416*F416,2)</f>
        <v>0</v>
      </c>
      <c r="H416" s="193"/>
      <c r="I416" s="194">
        <f t="shared" ref="I416:I434" si="106">ROUND(E416*H416,2)</f>
        <v>0</v>
      </c>
      <c r="J416" s="193"/>
      <c r="K416" s="194">
        <f t="shared" ref="K416:K434" si="107">ROUND(E416*J416,2)</f>
        <v>0</v>
      </c>
      <c r="L416" s="194">
        <v>21</v>
      </c>
      <c r="M416" s="194">
        <f t="shared" ref="M416:M434" si="108">G416*(1+L416/100)</f>
        <v>0</v>
      </c>
      <c r="N416" s="192">
        <v>0</v>
      </c>
      <c r="O416" s="192">
        <f t="shared" ref="O416:O434" si="109">ROUND(E416*N416,2)</f>
        <v>0</v>
      </c>
      <c r="P416" s="192">
        <v>0</v>
      </c>
      <c r="Q416" s="192">
        <f t="shared" ref="Q416:Q434" si="110">ROUND(E416*P416,2)</f>
        <v>0</v>
      </c>
      <c r="R416" s="194"/>
      <c r="S416" s="194" t="s">
        <v>430</v>
      </c>
      <c r="T416" s="195" t="s">
        <v>372</v>
      </c>
      <c r="U416" s="163">
        <v>0</v>
      </c>
      <c r="V416" s="163">
        <f t="shared" ref="V416:V434" si="111">ROUND(E416*U416,2)</f>
        <v>0</v>
      </c>
      <c r="W416" s="163"/>
      <c r="X416" s="163" t="s">
        <v>431</v>
      </c>
      <c r="Y416" s="152"/>
      <c r="Z416" s="152"/>
      <c r="AA416" s="152"/>
      <c r="AB416" s="152"/>
      <c r="AC416" s="152"/>
      <c r="AD416" s="152"/>
      <c r="AE416" s="152"/>
      <c r="AF416" s="152"/>
      <c r="AG416" s="152" t="s">
        <v>432</v>
      </c>
      <c r="AH416" s="152"/>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row>
    <row r="417" spans="1:60" outlineLevel="1">
      <c r="A417" s="189">
        <v>332</v>
      </c>
      <c r="B417" s="190" t="s">
        <v>1138</v>
      </c>
      <c r="C417" s="197" t="s">
        <v>1139</v>
      </c>
      <c r="D417" s="191" t="s">
        <v>524</v>
      </c>
      <c r="E417" s="192">
        <v>2.4</v>
      </c>
      <c r="F417" s="193"/>
      <c r="G417" s="194">
        <f t="shared" si="105"/>
        <v>0</v>
      </c>
      <c r="H417" s="193"/>
      <c r="I417" s="194">
        <f t="shared" si="106"/>
        <v>0</v>
      </c>
      <c r="J417" s="193"/>
      <c r="K417" s="194">
        <f t="shared" si="107"/>
        <v>0</v>
      </c>
      <c r="L417" s="194">
        <v>21</v>
      </c>
      <c r="M417" s="194">
        <f t="shared" si="108"/>
        <v>0</v>
      </c>
      <c r="N417" s="192">
        <v>0</v>
      </c>
      <c r="O417" s="192">
        <f t="shared" si="109"/>
        <v>0</v>
      </c>
      <c r="P417" s="192">
        <v>0</v>
      </c>
      <c r="Q417" s="192">
        <f t="shared" si="110"/>
        <v>0</v>
      </c>
      <c r="R417" s="194"/>
      <c r="S417" s="194" t="s">
        <v>430</v>
      </c>
      <c r="T417" s="195" t="s">
        <v>372</v>
      </c>
      <c r="U417" s="163">
        <v>0</v>
      </c>
      <c r="V417" s="163">
        <f t="shared" si="111"/>
        <v>0</v>
      </c>
      <c r="W417" s="163"/>
      <c r="X417" s="163" t="s">
        <v>431</v>
      </c>
      <c r="Y417" s="152"/>
      <c r="Z417" s="152"/>
      <c r="AA417" s="152"/>
      <c r="AB417" s="152"/>
      <c r="AC417" s="152"/>
      <c r="AD417" s="152"/>
      <c r="AE417" s="152"/>
      <c r="AF417" s="152"/>
      <c r="AG417" s="152" t="s">
        <v>432</v>
      </c>
      <c r="AH417" s="152"/>
      <c r="AI417" s="152"/>
      <c r="AJ417" s="152"/>
      <c r="AK417" s="152"/>
      <c r="AL417" s="152"/>
      <c r="AM417" s="152"/>
      <c r="AN417" s="152"/>
      <c r="AO417" s="152"/>
      <c r="AP417" s="152"/>
      <c r="AQ417" s="152"/>
      <c r="AR417" s="152"/>
      <c r="AS417" s="152"/>
      <c r="AT417" s="152"/>
      <c r="AU417" s="152"/>
      <c r="AV417" s="152"/>
      <c r="AW417" s="152"/>
      <c r="AX417" s="152"/>
      <c r="AY417" s="152"/>
      <c r="AZ417" s="152"/>
      <c r="BA417" s="152"/>
      <c r="BB417" s="152"/>
      <c r="BC417" s="152"/>
      <c r="BD417" s="152"/>
      <c r="BE417" s="152"/>
      <c r="BF417" s="152"/>
      <c r="BG417" s="152"/>
      <c r="BH417" s="152"/>
    </row>
    <row r="418" spans="1:60" outlineLevel="1">
      <c r="A418" s="189">
        <v>333</v>
      </c>
      <c r="B418" s="190" t="s">
        <v>1140</v>
      </c>
      <c r="C418" s="197" t="s">
        <v>1141</v>
      </c>
      <c r="D418" s="191" t="s">
        <v>815</v>
      </c>
      <c r="E418" s="192">
        <v>2</v>
      </c>
      <c r="F418" s="193"/>
      <c r="G418" s="194">
        <f t="shared" si="105"/>
        <v>0</v>
      </c>
      <c r="H418" s="193"/>
      <c r="I418" s="194">
        <f t="shared" si="106"/>
        <v>0</v>
      </c>
      <c r="J418" s="193"/>
      <c r="K418" s="194">
        <f t="shared" si="107"/>
        <v>0</v>
      </c>
      <c r="L418" s="194">
        <v>21</v>
      </c>
      <c r="M418" s="194">
        <f t="shared" si="108"/>
        <v>0</v>
      </c>
      <c r="N418" s="192">
        <v>0</v>
      </c>
      <c r="O418" s="192">
        <f t="shared" si="109"/>
        <v>0</v>
      </c>
      <c r="P418" s="192">
        <v>0</v>
      </c>
      <c r="Q418" s="192">
        <f t="shared" si="110"/>
        <v>0</v>
      </c>
      <c r="R418" s="194"/>
      <c r="S418" s="194" t="s">
        <v>430</v>
      </c>
      <c r="T418" s="195" t="s">
        <v>372</v>
      </c>
      <c r="U418" s="163">
        <v>0</v>
      </c>
      <c r="V418" s="163">
        <f t="shared" si="111"/>
        <v>0</v>
      </c>
      <c r="W418" s="163"/>
      <c r="X418" s="163" t="s">
        <v>431</v>
      </c>
      <c r="Y418" s="152"/>
      <c r="Z418" s="152"/>
      <c r="AA418" s="152"/>
      <c r="AB418" s="152"/>
      <c r="AC418" s="152"/>
      <c r="AD418" s="152"/>
      <c r="AE418" s="152"/>
      <c r="AF418" s="152"/>
      <c r="AG418" s="152" t="s">
        <v>432</v>
      </c>
      <c r="AH418" s="152"/>
      <c r="AI418" s="152"/>
      <c r="AJ418" s="152"/>
      <c r="AK418" s="152"/>
      <c r="AL418" s="152"/>
      <c r="AM418" s="152"/>
      <c r="AN418" s="152"/>
      <c r="AO418" s="152"/>
      <c r="AP418" s="152"/>
      <c r="AQ418" s="152"/>
      <c r="AR418" s="152"/>
      <c r="AS418" s="152"/>
      <c r="AT418" s="152"/>
      <c r="AU418" s="152"/>
      <c r="AV418" s="152"/>
      <c r="AW418" s="152"/>
      <c r="AX418" s="152"/>
      <c r="AY418" s="152"/>
      <c r="AZ418" s="152"/>
      <c r="BA418" s="152"/>
      <c r="BB418" s="152"/>
      <c r="BC418" s="152"/>
      <c r="BD418" s="152"/>
      <c r="BE418" s="152"/>
      <c r="BF418" s="152"/>
      <c r="BG418" s="152"/>
      <c r="BH418" s="152"/>
    </row>
    <row r="419" spans="1:60" ht="22.5" outlineLevel="1">
      <c r="A419" s="189">
        <v>334</v>
      </c>
      <c r="B419" s="190" t="s">
        <v>1142</v>
      </c>
      <c r="C419" s="197" t="s">
        <v>1143</v>
      </c>
      <c r="D419" s="191" t="s">
        <v>815</v>
      </c>
      <c r="E419" s="192">
        <v>1</v>
      </c>
      <c r="F419" s="193"/>
      <c r="G419" s="194">
        <f t="shared" si="105"/>
        <v>0</v>
      </c>
      <c r="H419" s="193"/>
      <c r="I419" s="194">
        <f t="shared" si="106"/>
        <v>0</v>
      </c>
      <c r="J419" s="193"/>
      <c r="K419" s="194">
        <f t="shared" si="107"/>
        <v>0</v>
      </c>
      <c r="L419" s="194">
        <v>21</v>
      </c>
      <c r="M419" s="194">
        <f t="shared" si="108"/>
        <v>0</v>
      </c>
      <c r="N419" s="192">
        <v>0</v>
      </c>
      <c r="O419" s="192">
        <f t="shared" si="109"/>
        <v>0</v>
      </c>
      <c r="P419" s="192">
        <v>0</v>
      </c>
      <c r="Q419" s="192">
        <f t="shared" si="110"/>
        <v>0</v>
      </c>
      <c r="R419" s="194"/>
      <c r="S419" s="194" t="s">
        <v>430</v>
      </c>
      <c r="T419" s="195" t="s">
        <v>372</v>
      </c>
      <c r="U419" s="163">
        <v>0</v>
      </c>
      <c r="V419" s="163">
        <f t="shared" si="111"/>
        <v>0</v>
      </c>
      <c r="W419" s="163"/>
      <c r="X419" s="163" t="s">
        <v>431</v>
      </c>
      <c r="Y419" s="152"/>
      <c r="Z419" s="152"/>
      <c r="AA419" s="152"/>
      <c r="AB419" s="152"/>
      <c r="AC419" s="152"/>
      <c r="AD419" s="152"/>
      <c r="AE419" s="152"/>
      <c r="AF419" s="152"/>
      <c r="AG419" s="152" t="s">
        <v>432</v>
      </c>
      <c r="AH419" s="152"/>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c r="BD419" s="152"/>
      <c r="BE419" s="152"/>
      <c r="BF419" s="152"/>
      <c r="BG419" s="152"/>
      <c r="BH419" s="152"/>
    </row>
    <row r="420" spans="1:60" ht="22.5" outlineLevel="1">
      <c r="A420" s="189">
        <v>335</v>
      </c>
      <c r="B420" s="190" t="s">
        <v>1144</v>
      </c>
      <c r="C420" s="197" t="s">
        <v>1145</v>
      </c>
      <c r="D420" s="191" t="s">
        <v>815</v>
      </c>
      <c r="E420" s="192">
        <v>1</v>
      </c>
      <c r="F420" s="193"/>
      <c r="G420" s="194">
        <f t="shared" si="105"/>
        <v>0</v>
      </c>
      <c r="H420" s="193"/>
      <c r="I420" s="194">
        <f t="shared" si="106"/>
        <v>0</v>
      </c>
      <c r="J420" s="193"/>
      <c r="K420" s="194">
        <f t="shared" si="107"/>
        <v>0</v>
      </c>
      <c r="L420" s="194">
        <v>21</v>
      </c>
      <c r="M420" s="194">
        <f t="shared" si="108"/>
        <v>0</v>
      </c>
      <c r="N420" s="192">
        <v>0</v>
      </c>
      <c r="O420" s="192">
        <f t="shared" si="109"/>
        <v>0</v>
      </c>
      <c r="P420" s="192">
        <v>0</v>
      </c>
      <c r="Q420" s="192">
        <f t="shared" si="110"/>
        <v>0</v>
      </c>
      <c r="R420" s="194"/>
      <c r="S420" s="194" t="s">
        <v>430</v>
      </c>
      <c r="T420" s="195" t="s">
        <v>372</v>
      </c>
      <c r="U420" s="163">
        <v>0</v>
      </c>
      <c r="V420" s="163">
        <f t="shared" si="111"/>
        <v>0</v>
      </c>
      <c r="W420" s="163"/>
      <c r="X420" s="163" t="s">
        <v>431</v>
      </c>
      <c r="Y420" s="152"/>
      <c r="Z420" s="152"/>
      <c r="AA420" s="152"/>
      <c r="AB420" s="152"/>
      <c r="AC420" s="152"/>
      <c r="AD420" s="152"/>
      <c r="AE420" s="152"/>
      <c r="AF420" s="152"/>
      <c r="AG420" s="152" t="s">
        <v>432</v>
      </c>
      <c r="AH420" s="152"/>
      <c r="AI420" s="152"/>
      <c r="AJ420" s="152"/>
      <c r="AK420" s="152"/>
      <c r="AL420" s="152"/>
      <c r="AM420" s="152"/>
      <c r="AN420" s="152"/>
      <c r="AO420" s="152"/>
      <c r="AP420" s="152"/>
      <c r="AQ420" s="152"/>
      <c r="AR420" s="152"/>
      <c r="AS420" s="152"/>
      <c r="AT420" s="152"/>
      <c r="AU420" s="152"/>
      <c r="AV420" s="152"/>
      <c r="AW420" s="152"/>
      <c r="AX420" s="152"/>
      <c r="AY420" s="152"/>
      <c r="AZ420" s="152"/>
      <c r="BA420" s="152"/>
      <c r="BB420" s="152"/>
      <c r="BC420" s="152"/>
      <c r="BD420" s="152"/>
      <c r="BE420" s="152"/>
      <c r="BF420" s="152"/>
      <c r="BG420" s="152"/>
      <c r="BH420" s="152"/>
    </row>
    <row r="421" spans="1:60" ht="22.5" outlineLevel="1">
      <c r="A421" s="189">
        <v>336</v>
      </c>
      <c r="B421" s="190" t="s">
        <v>1146</v>
      </c>
      <c r="C421" s="197" t="s">
        <v>1147</v>
      </c>
      <c r="D421" s="191" t="s">
        <v>815</v>
      </c>
      <c r="E421" s="192">
        <v>1</v>
      </c>
      <c r="F421" s="193"/>
      <c r="G421" s="194">
        <f t="shared" si="105"/>
        <v>0</v>
      </c>
      <c r="H421" s="193"/>
      <c r="I421" s="194">
        <f t="shared" si="106"/>
        <v>0</v>
      </c>
      <c r="J421" s="193"/>
      <c r="K421" s="194">
        <f t="shared" si="107"/>
        <v>0</v>
      </c>
      <c r="L421" s="194">
        <v>21</v>
      </c>
      <c r="M421" s="194">
        <f t="shared" si="108"/>
        <v>0</v>
      </c>
      <c r="N421" s="192">
        <v>0</v>
      </c>
      <c r="O421" s="192">
        <f t="shared" si="109"/>
        <v>0</v>
      </c>
      <c r="P421" s="192">
        <v>0</v>
      </c>
      <c r="Q421" s="192">
        <f t="shared" si="110"/>
        <v>0</v>
      </c>
      <c r="R421" s="194"/>
      <c r="S421" s="194" t="s">
        <v>430</v>
      </c>
      <c r="T421" s="195" t="s">
        <v>372</v>
      </c>
      <c r="U421" s="163">
        <v>0</v>
      </c>
      <c r="V421" s="163">
        <f t="shared" si="111"/>
        <v>0</v>
      </c>
      <c r="W421" s="163"/>
      <c r="X421" s="163" t="s">
        <v>431</v>
      </c>
      <c r="Y421" s="152"/>
      <c r="Z421" s="152"/>
      <c r="AA421" s="152"/>
      <c r="AB421" s="152"/>
      <c r="AC421" s="152"/>
      <c r="AD421" s="152"/>
      <c r="AE421" s="152"/>
      <c r="AF421" s="152"/>
      <c r="AG421" s="152" t="s">
        <v>432</v>
      </c>
      <c r="AH421" s="152"/>
      <c r="AI421" s="152"/>
      <c r="AJ421" s="152"/>
      <c r="AK421" s="152"/>
      <c r="AL421" s="152"/>
      <c r="AM421" s="152"/>
      <c r="AN421" s="152"/>
      <c r="AO421" s="152"/>
      <c r="AP421" s="152"/>
      <c r="AQ421" s="152"/>
      <c r="AR421" s="152"/>
      <c r="AS421" s="152"/>
      <c r="AT421" s="152"/>
      <c r="AU421" s="152"/>
      <c r="AV421" s="152"/>
      <c r="AW421" s="152"/>
      <c r="AX421" s="152"/>
      <c r="AY421" s="152"/>
      <c r="AZ421" s="152"/>
      <c r="BA421" s="152"/>
      <c r="BB421" s="152"/>
      <c r="BC421" s="152"/>
      <c r="BD421" s="152"/>
      <c r="BE421" s="152"/>
      <c r="BF421" s="152"/>
      <c r="BG421" s="152"/>
      <c r="BH421" s="152"/>
    </row>
    <row r="422" spans="1:60" outlineLevel="1">
      <c r="A422" s="189">
        <v>337</v>
      </c>
      <c r="B422" s="190" t="s">
        <v>1148</v>
      </c>
      <c r="C422" s="197" t="s">
        <v>1149</v>
      </c>
      <c r="D422" s="191" t="s">
        <v>815</v>
      </c>
      <c r="E422" s="192">
        <v>4</v>
      </c>
      <c r="F422" s="193"/>
      <c r="G422" s="194">
        <f t="shared" si="105"/>
        <v>0</v>
      </c>
      <c r="H422" s="193"/>
      <c r="I422" s="194">
        <f t="shared" si="106"/>
        <v>0</v>
      </c>
      <c r="J422" s="193"/>
      <c r="K422" s="194">
        <f t="shared" si="107"/>
        <v>0</v>
      </c>
      <c r="L422" s="194">
        <v>21</v>
      </c>
      <c r="M422" s="194">
        <f t="shared" si="108"/>
        <v>0</v>
      </c>
      <c r="N422" s="192">
        <v>0</v>
      </c>
      <c r="O422" s="192">
        <f t="shared" si="109"/>
        <v>0</v>
      </c>
      <c r="P422" s="192">
        <v>0</v>
      </c>
      <c r="Q422" s="192">
        <f t="shared" si="110"/>
        <v>0</v>
      </c>
      <c r="R422" s="194"/>
      <c r="S422" s="194" t="s">
        <v>430</v>
      </c>
      <c r="T422" s="195" t="s">
        <v>372</v>
      </c>
      <c r="U422" s="163">
        <v>0</v>
      </c>
      <c r="V422" s="163">
        <f t="shared" si="111"/>
        <v>0</v>
      </c>
      <c r="W422" s="163"/>
      <c r="X422" s="163" t="s">
        <v>431</v>
      </c>
      <c r="Y422" s="152"/>
      <c r="Z422" s="152"/>
      <c r="AA422" s="152"/>
      <c r="AB422" s="152"/>
      <c r="AC422" s="152"/>
      <c r="AD422" s="152"/>
      <c r="AE422" s="152"/>
      <c r="AF422" s="152"/>
      <c r="AG422" s="152" t="s">
        <v>432</v>
      </c>
      <c r="AH422" s="152"/>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c r="BC422" s="152"/>
      <c r="BD422" s="152"/>
      <c r="BE422" s="152"/>
      <c r="BF422" s="152"/>
      <c r="BG422" s="152"/>
      <c r="BH422" s="152"/>
    </row>
    <row r="423" spans="1:60" outlineLevel="1">
      <c r="A423" s="189">
        <v>338</v>
      </c>
      <c r="B423" s="190" t="s">
        <v>1150</v>
      </c>
      <c r="C423" s="197" t="s">
        <v>1151</v>
      </c>
      <c r="D423" s="191" t="s">
        <v>815</v>
      </c>
      <c r="E423" s="192">
        <v>16</v>
      </c>
      <c r="F423" s="193"/>
      <c r="G423" s="194">
        <f t="shared" si="105"/>
        <v>0</v>
      </c>
      <c r="H423" s="193"/>
      <c r="I423" s="194">
        <f t="shared" si="106"/>
        <v>0</v>
      </c>
      <c r="J423" s="193"/>
      <c r="K423" s="194">
        <f t="shared" si="107"/>
        <v>0</v>
      </c>
      <c r="L423" s="194">
        <v>21</v>
      </c>
      <c r="M423" s="194">
        <f t="shared" si="108"/>
        <v>0</v>
      </c>
      <c r="N423" s="192">
        <v>0</v>
      </c>
      <c r="O423" s="192">
        <f t="shared" si="109"/>
        <v>0</v>
      </c>
      <c r="P423" s="192">
        <v>0</v>
      </c>
      <c r="Q423" s="192">
        <f t="shared" si="110"/>
        <v>0</v>
      </c>
      <c r="R423" s="194"/>
      <c r="S423" s="194" t="s">
        <v>430</v>
      </c>
      <c r="T423" s="195" t="s">
        <v>372</v>
      </c>
      <c r="U423" s="163">
        <v>0</v>
      </c>
      <c r="V423" s="163">
        <f t="shared" si="111"/>
        <v>0</v>
      </c>
      <c r="W423" s="163"/>
      <c r="X423" s="163" t="s">
        <v>431</v>
      </c>
      <c r="Y423" s="152"/>
      <c r="Z423" s="152"/>
      <c r="AA423" s="152"/>
      <c r="AB423" s="152"/>
      <c r="AC423" s="152"/>
      <c r="AD423" s="152"/>
      <c r="AE423" s="152"/>
      <c r="AF423" s="152"/>
      <c r="AG423" s="152" t="s">
        <v>432</v>
      </c>
      <c r="AH423" s="152"/>
      <c r="AI423" s="152"/>
      <c r="AJ423" s="152"/>
      <c r="AK423" s="152"/>
      <c r="AL423" s="152"/>
      <c r="AM423" s="152"/>
      <c r="AN423" s="152"/>
      <c r="AO423" s="152"/>
      <c r="AP423" s="152"/>
      <c r="AQ423" s="152"/>
      <c r="AR423" s="152"/>
      <c r="AS423" s="152"/>
      <c r="AT423" s="152"/>
      <c r="AU423" s="152"/>
      <c r="AV423" s="152"/>
      <c r="AW423" s="152"/>
      <c r="AX423" s="152"/>
      <c r="AY423" s="152"/>
      <c r="AZ423" s="152"/>
      <c r="BA423" s="152"/>
      <c r="BB423" s="152"/>
      <c r="BC423" s="152"/>
      <c r="BD423" s="152"/>
      <c r="BE423" s="152"/>
      <c r="BF423" s="152"/>
      <c r="BG423" s="152"/>
      <c r="BH423" s="152"/>
    </row>
    <row r="424" spans="1:60" outlineLevel="1">
      <c r="A424" s="189">
        <v>339</v>
      </c>
      <c r="B424" s="190" t="s">
        <v>1152</v>
      </c>
      <c r="C424" s="197" t="s">
        <v>1153</v>
      </c>
      <c r="D424" s="191" t="s">
        <v>815</v>
      </c>
      <c r="E424" s="192">
        <v>4</v>
      </c>
      <c r="F424" s="193"/>
      <c r="G424" s="194">
        <f t="shared" si="105"/>
        <v>0</v>
      </c>
      <c r="H424" s="193"/>
      <c r="I424" s="194">
        <f t="shared" si="106"/>
        <v>0</v>
      </c>
      <c r="J424" s="193"/>
      <c r="K424" s="194">
        <f t="shared" si="107"/>
        <v>0</v>
      </c>
      <c r="L424" s="194">
        <v>21</v>
      </c>
      <c r="M424" s="194">
        <f t="shared" si="108"/>
        <v>0</v>
      </c>
      <c r="N424" s="192">
        <v>0</v>
      </c>
      <c r="O424" s="192">
        <f t="shared" si="109"/>
        <v>0</v>
      </c>
      <c r="P424" s="192">
        <v>0</v>
      </c>
      <c r="Q424" s="192">
        <f t="shared" si="110"/>
        <v>0</v>
      </c>
      <c r="R424" s="194"/>
      <c r="S424" s="194" t="s">
        <v>430</v>
      </c>
      <c r="T424" s="195" t="s">
        <v>372</v>
      </c>
      <c r="U424" s="163">
        <v>0</v>
      </c>
      <c r="V424" s="163">
        <f t="shared" si="111"/>
        <v>0</v>
      </c>
      <c r="W424" s="163"/>
      <c r="X424" s="163" t="s">
        <v>431</v>
      </c>
      <c r="Y424" s="152"/>
      <c r="Z424" s="152"/>
      <c r="AA424" s="152"/>
      <c r="AB424" s="152"/>
      <c r="AC424" s="152"/>
      <c r="AD424" s="152"/>
      <c r="AE424" s="152"/>
      <c r="AF424" s="152"/>
      <c r="AG424" s="152" t="s">
        <v>432</v>
      </c>
      <c r="AH424" s="152"/>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c r="BD424" s="152"/>
      <c r="BE424" s="152"/>
      <c r="BF424" s="152"/>
      <c r="BG424" s="152"/>
      <c r="BH424" s="152"/>
    </row>
    <row r="425" spans="1:60" outlineLevel="1">
      <c r="A425" s="189">
        <v>340</v>
      </c>
      <c r="B425" s="190" t="s">
        <v>1154</v>
      </c>
      <c r="C425" s="197" t="s">
        <v>1155</v>
      </c>
      <c r="D425" s="191" t="s">
        <v>815</v>
      </c>
      <c r="E425" s="192">
        <v>12</v>
      </c>
      <c r="F425" s="193"/>
      <c r="G425" s="194">
        <f t="shared" si="105"/>
        <v>0</v>
      </c>
      <c r="H425" s="193"/>
      <c r="I425" s="194">
        <f t="shared" si="106"/>
        <v>0</v>
      </c>
      <c r="J425" s="193"/>
      <c r="K425" s="194">
        <f t="shared" si="107"/>
        <v>0</v>
      </c>
      <c r="L425" s="194">
        <v>21</v>
      </c>
      <c r="M425" s="194">
        <f t="shared" si="108"/>
        <v>0</v>
      </c>
      <c r="N425" s="192">
        <v>0</v>
      </c>
      <c r="O425" s="192">
        <f t="shared" si="109"/>
        <v>0</v>
      </c>
      <c r="P425" s="192">
        <v>0</v>
      </c>
      <c r="Q425" s="192">
        <f t="shared" si="110"/>
        <v>0</v>
      </c>
      <c r="R425" s="194"/>
      <c r="S425" s="194" t="s">
        <v>430</v>
      </c>
      <c r="T425" s="195" t="s">
        <v>372</v>
      </c>
      <c r="U425" s="163">
        <v>0</v>
      </c>
      <c r="V425" s="163">
        <f t="shared" si="111"/>
        <v>0</v>
      </c>
      <c r="W425" s="163"/>
      <c r="X425" s="163" t="s">
        <v>431</v>
      </c>
      <c r="Y425" s="152"/>
      <c r="Z425" s="152"/>
      <c r="AA425" s="152"/>
      <c r="AB425" s="152"/>
      <c r="AC425" s="152"/>
      <c r="AD425" s="152"/>
      <c r="AE425" s="152"/>
      <c r="AF425" s="152"/>
      <c r="AG425" s="152" t="s">
        <v>432</v>
      </c>
      <c r="AH425" s="152"/>
      <c r="AI425" s="152"/>
      <c r="AJ425" s="152"/>
      <c r="AK425" s="152"/>
      <c r="AL425" s="152"/>
      <c r="AM425" s="152"/>
      <c r="AN425" s="152"/>
      <c r="AO425" s="152"/>
      <c r="AP425" s="152"/>
      <c r="AQ425" s="152"/>
      <c r="AR425" s="152"/>
      <c r="AS425" s="152"/>
      <c r="AT425" s="152"/>
      <c r="AU425" s="152"/>
      <c r="AV425" s="152"/>
      <c r="AW425" s="152"/>
      <c r="AX425" s="152"/>
      <c r="AY425" s="152"/>
      <c r="AZ425" s="152"/>
      <c r="BA425" s="152"/>
      <c r="BB425" s="152"/>
      <c r="BC425" s="152"/>
      <c r="BD425" s="152"/>
      <c r="BE425" s="152"/>
      <c r="BF425" s="152"/>
      <c r="BG425" s="152"/>
      <c r="BH425" s="152"/>
    </row>
    <row r="426" spans="1:60" outlineLevel="1">
      <c r="A426" s="189">
        <v>341</v>
      </c>
      <c r="B426" s="190" t="s">
        <v>1156</v>
      </c>
      <c r="C426" s="197" t="s">
        <v>1157</v>
      </c>
      <c r="D426" s="191" t="s">
        <v>815</v>
      </c>
      <c r="E426" s="192">
        <v>1</v>
      </c>
      <c r="F426" s="193"/>
      <c r="G426" s="194">
        <f t="shared" si="105"/>
        <v>0</v>
      </c>
      <c r="H426" s="193"/>
      <c r="I426" s="194">
        <f t="shared" si="106"/>
        <v>0</v>
      </c>
      <c r="J426" s="193"/>
      <c r="K426" s="194">
        <f t="shared" si="107"/>
        <v>0</v>
      </c>
      <c r="L426" s="194">
        <v>21</v>
      </c>
      <c r="M426" s="194">
        <f t="shared" si="108"/>
        <v>0</v>
      </c>
      <c r="N426" s="192">
        <v>0</v>
      </c>
      <c r="O426" s="192">
        <f t="shared" si="109"/>
        <v>0</v>
      </c>
      <c r="P426" s="192">
        <v>0</v>
      </c>
      <c r="Q426" s="192">
        <f t="shared" si="110"/>
        <v>0</v>
      </c>
      <c r="R426" s="194"/>
      <c r="S426" s="194" t="s">
        <v>430</v>
      </c>
      <c r="T426" s="195" t="s">
        <v>372</v>
      </c>
      <c r="U426" s="163">
        <v>0</v>
      </c>
      <c r="V426" s="163">
        <f t="shared" si="111"/>
        <v>0</v>
      </c>
      <c r="W426" s="163"/>
      <c r="X426" s="163" t="s">
        <v>431</v>
      </c>
      <c r="Y426" s="152"/>
      <c r="Z426" s="152"/>
      <c r="AA426" s="152"/>
      <c r="AB426" s="152"/>
      <c r="AC426" s="152"/>
      <c r="AD426" s="152"/>
      <c r="AE426" s="152"/>
      <c r="AF426" s="152"/>
      <c r="AG426" s="152" t="s">
        <v>432</v>
      </c>
      <c r="AH426" s="152"/>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c r="BD426" s="152"/>
      <c r="BE426" s="152"/>
      <c r="BF426" s="152"/>
      <c r="BG426" s="152"/>
      <c r="BH426" s="152"/>
    </row>
    <row r="427" spans="1:60" outlineLevel="1">
      <c r="A427" s="189">
        <v>342</v>
      </c>
      <c r="B427" s="190" t="s">
        <v>1158</v>
      </c>
      <c r="C427" s="197" t="s">
        <v>1159</v>
      </c>
      <c r="D427" s="191" t="s">
        <v>815</v>
      </c>
      <c r="E427" s="192">
        <v>4</v>
      </c>
      <c r="F427" s="193"/>
      <c r="G427" s="194">
        <f t="shared" si="105"/>
        <v>0</v>
      </c>
      <c r="H427" s="193"/>
      <c r="I427" s="194">
        <f t="shared" si="106"/>
        <v>0</v>
      </c>
      <c r="J427" s="193"/>
      <c r="K427" s="194">
        <f t="shared" si="107"/>
        <v>0</v>
      </c>
      <c r="L427" s="194">
        <v>21</v>
      </c>
      <c r="M427" s="194">
        <f t="shared" si="108"/>
        <v>0</v>
      </c>
      <c r="N427" s="192">
        <v>0</v>
      </c>
      <c r="O427" s="192">
        <f t="shared" si="109"/>
        <v>0</v>
      </c>
      <c r="P427" s="192">
        <v>0</v>
      </c>
      <c r="Q427" s="192">
        <f t="shared" si="110"/>
        <v>0</v>
      </c>
      <c r="R427" s="194"/>
      <c r="S427" s="194" t="s">
        <v>430</v>
      </c>
      <c r="T427" s="195" t="s">
        <v>372</v>
      </c>
      <c r="U427" s="163">
        <v>0</v>
      </c>
      <c r="V427" s="163">
        <f t="shared" si="111"/>
        <v>0</v>
      </c>
      <c r="W427" s="163"/>
      <c r="X427" s="163" t="s">
        <v>431</v>
      </c>
      <c r="Y427" s="152"/>
      <c r="Z427" s="152"/>
      <c r="AA427" s="152"/>
      <c r="AB427" s="152"/>
      <c r="AC427" s="152"/>
      <c r="AD427" s="152"/>
      <c r="AE427" s="152"/>
      <c r="AF427" s="152"/>
      <c r="AG427" s="152" t="s">
        <v>432</v>
      </c>
      <c r="AH427" s="152"/>
      <c r="AI427" s="152"/>
      <c r="AJ427" s="152"/>
      <c r="AK427" s="152"/>
      <c r="AL427" s="152"/>
      <c r="AM427" s="152"/>
      <c r="AN427" s="152"/>
      <c r="AO427" s="152"/>
      <c r="AP427" s="152"/>
      <c r="AQ427" s="152"/>
      <c r="AR427" s="152"/>
      <c r="AS427" s="152"/>
      <c r="AT427" s="152"/>
      <c r="AU427" s="152"/>
      <c r="AV427" s="152"/>
      <c r="AW427" s="152"/>
      <c r="AX427" s="152"/>
      <c r="AY427" s="152"/>
      <c r="AZ427" s="152"/>
      <c r="BA427" s="152"/>
      <c r="BB427" s="152"/>
      <c r="BC427" s="152"/>
      <c r="BD427" s="152"/>
      <c r="BE427" s="152"/>
      <c r="BF427" s="152"/>
      <c r="BG427" s="152"/>
      <c r="BH427" s="152"/>
    </row>
    <row r="428" spans="1:60" outlineLevel="1">
      <c r="A428" s="189">
        <v>343</v>
      </c>
      <c r="B428" s="190" t="s">
        <v>1160</v>
      </c>
      <c r="C428" s="197" t="s">
        <v>1161</v>
      </c>
      <c r="D428" s="191" t="s">
        <v>815</v>
      </c>
      <c r="E428" s="192">
        <v>1</v>
      </c>
      <c r="F428" s="193"/>
      <c r="G428" s="194">
        <f t="shared" si="105"/>
        <v>0</v>
      </c>
      <c r="H428" s="193"/>
      <c r="I428" s="194">
        <f t="shared" si="106"/>
        <v>0</v>
      </c>
      <c r="J428" s="193"/>
      <c r="K428" s="194">
        <f t="shared" si="107"/>
        <v>0</v>
      </c>
      <c r="L428" s="194">
        <v>21</v>
      </c>
      <c r="M428" s="194">
        <f t="shared" si="108"/>
        <v>0</v>
      </c>
      <c r="N428" s="192">
        <v>0</v>
      </c>
      <c r="O428" s="192">
        <f t="shared" si="109"/>
        <v>0</v>
      </c>
      <c r="P428" s="192">
        <v>0</v>
      </c>
      <c r="Q428" s="192">
        <f t="shared" si="110"/>
        <v>0</v>
      </c>
      <c r="R428" s="194"/>
      <c r="S428" s="194" t="s">
        <v>430</v>
      </c>
      <c r="T428" s="195" t="s">
        <v>372</v>
      </c>
      <c r="U428" s="163">
        <v>0</v>
      </c>
      <c r="V428" s="163">
        <f t="shared" si="111"/>
        <v>0</v>
      </c>
      <c r="W428" s="163"/>
      <c r="X428" s="163" t="s">
        <v>431</v>
      </c>
      <c r="Y428" s="152"/>
      <c r="Z428" s="152"/>
      <c r="AA428" s="152"/>
      <c r="AB428" s="152"/>
      <c r="AC428" s="152"/>
      <c r="AD428" s="152"/>
      <c r="AE428" s="152"/>
      <c r="AF428" s="152"/>
      <c r="AG428" s="152" t="s">
        <v>432</v>
      </c>
      <c r="AH428" s="152"/>
      <c r="AI428" s="152"/>
      <c r="AJ428" s="152"/>
      <c r="AK428" s="152"/>
      <c r="AL428" s="152"/>
      <c r="AM428" s="152"/>
      <c r="AN428" s="152"/>
      <c r="AO428" s="152"/>
      <c r="AP428" s="152"/>
      <c r="AQ428" s="152"/>
      <c r="AR428" s="152"/>
      <c r="AS428" s="152"/>
      <c r="AT428" s="152"/>
      <c r="AU428" s="152"/>
      <c r="AV428" s="152"/>
      <c r="AW428" s="152"/>
      <c r="AX428" s="152"/>
      <c r="AY428" s="152"/>
      <c r="AZ428" s="152"/>
      <c r="BA428" s="152"/>
      <c r="BB428" s="152"/>
      <c r="BC428" s="152"/>
      <c r="BD428" s="152"/>
      <c r="BE428" s="152"/>
      <c r="BF428" s="152"/>
      <c r="BG428" s="152"/>
      <c r="BH428" s="152"/>
    </row>
    <row r="429" spans="1:60" outlineLevel="1">
      <c r="A429" s="189">
        <v>344</v>
      </c>
      <c r="B429" s="190" t="s">
        <v>1162</v>
      </c>
      <c r="C429" s="197" t="s">
        <v>1163</v>
      </c>
      <c r="D429" s="191" t="s">
        <v>815</v>
      </c>
      <c r="E429" s="192">
        <v>4</v>
      </c>
      <c r="F429" s="193"/>
      <c r="G429" s="194">
        <f t="shared" si="105"/>
        <v>0</v>
      </c>
      <c r="H429" s="193"/>
      <c r="I429" s="194">
        <f t="shared" si="106"/>
        <v>0</v>
      </c>
      <c r="J429" s="193"/>
      <c r="K429" s="194">
        <f t="shared" si="107"/>
        <v>0</v>
      </c>
      <c r="L429" s="194">
        <v>21</v>
      </c>
      <c r="M429" s="194">
        <f t="shared" si="108"/>
        <v>0</v>
      </c>
      <c r="N429" s="192">
        <v>0</v>
      </c>
      <c r="O429" s="192">
        <f t="shared" si="109"/>
        <v>0</v>
      </c>
      <c r="P429" s="192">
        <v>0</v>
      </c>
      <c r="Q429" s="192">
        <f t="shared" si="110"/>
        <v>0</v>
      </c>
      <c r="R429" s="194"/>
      <c r="S429" s="194" t="s">
        <v>430</v>
      </c>
      <c r="T429" s="195" t="s">
        <v>372</v>
      </c>
      <c r="U429" s="163">
        <v>0</v>
      </c>
      <c r="V429" s="163">
        <f t="shared" si="111"/>
        <v>0</v>
      </c>
      <c r="W429" s="163"/>
      <c r="X429" s="163" t="s">
        <v>431</v>
      </c>
      <c r="Y429" s="152"/>
      <c r="Z429" s="152"/>
      <c r="AA429" s="152"/>
      <c r="AB429" s="152"/>
      <c r="AC429" s="152"/>
      <c r="AD429" s="152"/>
      <c r="AE429" s="152"/>
      <c r="AF429" s="152"/>
      <c r="AG429" s="152" t="s">
        <v>432</v>
      </c>
      <c r="AH429" s="152"/>
      <c r="AI429" s="152"/>
      <c r="AJ429" s="152"/>
      <c r="AK429" s="152"/>
      <c r="AL429" s="152"/>
      <c r="AM429" s="152"/>
      <c r="AN429" s="152"/>
      <c r="AO429" s="152"/>
      <c r="AP429" s="152"/>
      <c r="AQ429" s="152"/>
      <c r="AR429" s="152"/>
      <c r="AS429" s="152"/>
      <c r="AT429" s="152"/>
      <c r="AU429" s="152"/>
      <c r="AV429" s="152"/>
      <c r="AW429" s="152"/>
      <c r="AX429" s="152"/>
      <c r="AY429" s="152"/>
      <c r="AZ429" s="152"/>
      <c r="BA429" s="152"/>
      <c r="BB429" s="152"/>
      <c r="BC429" s="152"/>
      <c r="BD429" s="152"/>
      <c r="BE429" s="152"/>
      <c r="BF429" s="152"/>
      <c r="BG429" s="152"/>
      <c r="BH429" s="152"/>
    </row>
    <row r="430" spans="1:60" outlineLevel="1">
      <c r="A430" s="189">
        <v>345</v>
      </c>
      <c r="B430" s="190" t="s">
        <v>1164</v>
      </c>
      <c r="C430" s="197" t="s">
        <v>1165</v>
      </c>
      <c r="D430" s="191" t="s">
        <v>815</v>
      </c>
      <c r="E430" s="192">
        <v>10</v>
      </c>
      <c r="F430" s="193"/>
      <c r="G430" s="194">
        <f t="shared" si="105"/>
        <v>0</v>
      </c>
      <c r="H430" s="193"/>
      <c r="I430" s="194">
        <f t="shared" si="106"/>
        <v>0</v>
      </c>
      <c r="J430" s="193"/>
      <c r="K430" s="194">
        <f t="shared" si="107"/>
        <v>0</v>
      </c>
      <c r="L430" s="194">
        <v>21</v>
      </c>
      <c r="M430" s="194">
        <f t="shared" si="108"/>
        <v>0</v>
      </c>
      <c r="N430" s="192">
        <v>0</v>
      </c>
      <c r="O430" s="192">
        <f t="shared" si="109"/>
        <v>0</v>
      </c>
      <c r="P430" s="192">
        <v>0</v>
      </c>
      <c r="Q430" s="192">
        <f t="shared" si="110"/>
        <v>0</v>
      </c>
      <c r="R430" s="194"/>
      <c r="S430" s="194" t="s">
        <v>430</v>
      </c>
      <c r="T430" s="195" t="s">
        <v>372</v>
      </c>
      <c r="U430" s="163">
        <v>0</v>
      </c>
      <c r="V430" s="163">
        <f t="shared" si="111"/>
        <v>0</v>
      </c>
      <c r="W430" s="163"/>
      <c r="X430" s="163" t="s">
        <v>431</v>
      </c>
      <c r="Y430" s="152"/>
      <c r="Z430" s="152"/>
      <c r="AA430" s="152"/>
      <c r="AB430" s="152"/>
      <c r="AC430" s="152"/>
      <c r="AD430" s="152"/>
      <c r="AE430" s="152"/>
      <c r="AF430" s="152"/>
      <c r="AG430" s="152" t="s">
        <v>432</v>
      </c>
      <c r="AH430" s="152"/>
      <c r="AI430" s="152"/>
      <c r="AJ430" s="152"/>
      <c r="AK430" s="152"/>
      <c r="AL430" s="152"/>
      <c r="AM430" s="152"/>
      <c r="AN430" s="152"/>
      <c r="AO430" s="152"/>
      <c r="AP430" s="152"/>
      <c r="AQ430" s="152"/>
      <c r="AR430" s="152"/>
      <c r="AS430" s="152"/>
      <c r="AT430" s="152"/>
      <c r="AU430" s="152"/>
      <c r="AV430" s="152"/>
      <c r="AW430" s="152"/>
      <c r="AX430" s="152"/>
      <c r="AY430" s="152"/>
      <c r="AZ430" s="152"/>
      <c r="BA430" s="152"/>
      <c r="BB430" s="152"/>
      <c r="BC430" s="152"/>
      <c r="BD430" s="152"/>
      <c r="BE430" s="152"/>
      <c r="BF430" s="152"/>
      <c r="BG430" s="152"/>
      <c r="BH430" s="152"/>
    </row>
    <row r="431" spans="1:60" outlineLevel="1">
      <c r="A431" s="189">
        <v>346</v>
      </c>
      <c r="B431" s="190" t="s">
        <v>1166</v>
      </c>
      <c r="C431" s="197" t="s">
        <v>1167</v>
      </c>
      <c r="D431" s="191" t="s">
        <v>815</v>
      </c>
      <c r="E431" s="192">
        <v>5</v>
      </c>
      <c r="F431" s="193"/>
      <c r="G431" s="194">
        <f t="shared" si="105"/>
        <v>0</v>
      </c>
      <c r="H431" s="193"/>
      <c r="I431" s="194">
        <f t="shared" si="106"/>
        <v>0</v>
      </c>
      <c r="J431" s="193"/>
      <c r="K431" s="194">
        <f t="shared" si="107"/>
        <v>0</v>
      </c>
      <c r="L431" s="194">
        <v>21</v>
      </c>
      <c r="M431" s="194">
        <f t="shared" si="108"/>
        <v>0</v>
      </c>
      <c r="N431" s="192">
        <v>0</v>
      </c>
      <c r="O431" s="192">
        <f t="shared" si="109"/>
        <v>0</v>
      </c>
      <c r="P431" s="192">
        <v>0</v>
      </c>
      <c r="Q431" s="192">
        <f t="shared" si="110"/>
        <v>0</v>
      </c>
      <c r="R431" s="194"/>
      <c r="S431" s="194" t="s">
        <v>430</v>
      </c>
      <c r="T431" s="195" t="s">
        <v>372</v>
      </c>
      <c r="U431" s="163">
        <v>0</v>
      </c>
      <c r="V431" s="163">
        <f t="shared" si="111"/>
        <v>0</v>
      </c>
      <c r="W431" s="163"/>
      <c r="X431" s="163" t="s">
        <v>431</v>
      </c>
      <c r="Y431" s="152"/>
      <c r="Z431" s="152"/>
      <c r="AA431" s="152"/>
      <c r="AB431" s="152"/>
      <c r="AC431" s="152"/>
      <c r="AD431" s="152"/>
      <c r="AE431" s="152"/>
      <c r="AF431" s="152"/>
      <c r="AG431" s="152" t="s">
        <v>432</v>
      </c>
      <c r="AH431" s="152"/>
      <c r="AI431" s="152"/>
      <c r="AJ431" s="152"/>
      <c r="AK431" s="152"/>
      <c r="AL431" s="152"/>
      <c r="AM431" s="152"/>
      <c r="AN431" s="152"/>
      <c r="AO431" s="152"/>
      <c r="AP431" s="152"/>
      <c r="AQ431" s="152"/>
      <c r="AR431" s="152"/>
      <c r="AS431" s="152"/>
      <c r="AT431" s="152"/>
      <c r="AU431" s="152"/>
      <c r="AV431" s="152"/>
      <c r="AW431" s="152"/>
      <c r="AX431" s="152"/>
      <c r="AY431" s="152"/>
      <c r="AZ431" s="152"/>
      <c r="BA431" s="152"/>
      <c r="BB431" s="152"/>
      <c r="BC431" s="152"/>
      <c r="BD431" s="152"/>
      <c r="BE431" s="152"/>
      <c r="BF431" s="152"/>
      <c r="BG431" s="152"/>
      <c r="BH431" s="152"/>
    </row>
    <row r="432" spans="1:60" outlineLevel="1">
      <c r="A432" s="189">
        <v>347</v>
      </c>
      <c r="B432" s="190" t="s">
        <v>1168</v>
      </c>
      <c r="C432" s="197" t="s">
        <v>1169</v>
      </c>
      <c r="D432" s="191" t="s">
        <v>815</v>
      </c>
      <c r="E432" s="192">
        <v>2</v>
      </c>
      <c r="F432" s="193"/>
      <c r="G432" s="194">
        <f t="shared" si="105"/>
        <v>0</v>
      </c>
      <c r="H432" s="193"/>
      <c r="I432" s="194">
        <f t="shared" si="106"/>
        <v>0</v>
      </c>
      <c r="J432" s="193"/>
      <c r="K432" s="194">
        <f t="shared" si="107"/>
        <v>0</v>
      </c>
      <c r="L432" s="194">
        <v>21</v>
      </c>
      <c r="M432" s="194">
        <f t="shared" si="108"/>
        <v>0</v>
      </c>
      <c r="N432" s="192">
        <v>0</v>
      </c>
      <c r="O432" s="192">
        <f t="shared" si="109"/>
        <v>0</v>
      </c>
      <c r="P432" s="192">
        <v>0</v>
      </c>
      <c r="Q432" s="192">
        <f t="shared" si="110"/>
        <v>0</v>
      </c>
      <c r="R432" s="194"/>
      <c r="S432" s="194" t="s">
        <v>430</v>
      </c>
      <c r="T432" s="195" t="s">
        <v>372</v>
      </c>
      <c r="U432" s="163">
        <v>0</v>
      </c>
      <c r="V432" s="163">
        <f t="shared" si="111"/>
        <v>0</v>
      </c>
      <c r="W432" s="163"/>
      <c r="X432" s="163" t="s">
        <v>431</v>
      </c>
      <c r="Y432" s="152"/>
      <c r="Z432" s="152"/>
      <c r="AA432" s="152"/>
      <c r="AB432" s="152"/>
      <c r="AC432" s="152"/>
      <c r="AD432" s="152"/>
      <c r="AE432" s="152"/>
      <c r="AF432" s="152"/>
      <c r="AG432" s="152" t="s">
        <v>432</v>
      </c>
      <c r="AH432" s="152"/>
      <c r="AI432" s="152"/>
      <c r="AJ432" s="152"/>
      <c r="AK432" s="152"/>
      <c r="AL432" s="152"/>
      <c r="AM432" s="152"/>
      <c r="AN432" s="152"/>
      <c r="AO432" s="152"/>
      <c r="AP432" s="152"/>
      <c r="AQ432" s="152"/>
      <c r="AR432" s="152"/>
      <c r="AS432" s="152"/>
      <c r="AT432" s="152"/>
      <c r="AU432" s="152"/>
      <c r="AV432" s="152"/>
      <c r="AW432" s="152"/>
      <c r="AX432" s="152"/>
      <c r="AY432" s="152"/>
      <c r="AZ432" s="152"/>
      <c r="BA432" s="152"/>
      <c r="BB432" s="152"/>
      <c r="BC432" s="152"/>
      <c r="BD432" s="152"/>
      <c r="BE432" s="152"/>
      <c r="BF432" s="152"/>
      <c r="BG432" s="152"/>
      <c r="BH432" s="152"/>
    </row>
    <row r="433" spans="1:60" outlineLevel="1">
      <c r="A433" s="189">
        <v>348</v>
      </c>
      <c r="B433" s="190" t="s">
        <v>1170</v>
      </c>
      <c r="C433" s="197" t="s">
        <v>1171</v>
      </c>
      <c r="D433" s="191" t="s">
        <v>633</v>
      </c>
      <c r="E433" s="192">
        <v>1</v>
      </c>
      <c r="F433" s="193"/>
      <c r="G433" s="194">
        <f t="shared" si="105"/>
        <v>0</v>
      </c>
      <c r="H433" s="193"/>
      <c r="I433" s="194">
        <f t="shared" si="106"/>
        <v>0</v>
      </c>
      <c r="J433" s="193"/>
      <c r="K433" s="194">
        <f t="shared" si="107"/>
        <v>0</v>
      </c>
      <c r="L433" s="194">
        <v>21</v>
      </c>
      <c r="M433" s="194">
        <f t="shared" si="108"/>
        <v>0</v>
      </c>
      <c r="N433" s="192">
        <v>0</v>
      </c>
      <c r="O433" s="192">
        <f t="shared" si="109"/>
        <v>0</v>
      </c>
      <c r="P433" s="192">
        <v>0</v>
      </c>
      <c r="Q433" s="192">
        <f t="shared" si="110"/>
        <v>0</v>
      </c>
      <c r="R433" s="194"/>
      <c r="S433" s="194" t="s">
        <v>430</v>
      </c>
      <c r="T433" s="195" t="s">
        <v>372</v>
      </c>
      <c r="U433" s="163">
        <v>0</v>
      </c>
      <c r="V433" s="163">
        <f t="shared" si="111"/>
        <v>0</v>
      </c>
      <c r="W433" s="163"/>
      <c r="X433" s="163" t="s">
        <v>431</v>
      </c>
      <c r="Y433" s="152"/>
      <c r="Z433" s="152"/>
      <c r="AA433" s="152"/>
      <c r="AB433" s="152"/>
      <c r="AC433" s="152"/>
      <c r="AD433" s="152"/>
      <c r="AE433" s="152"/>
      <c r="AF433" s="152"/>
      <c r="AG433" s="152" t="s">
        <v>432</v>
      </c>
      <c r="AH433" s="152"/>
      <c r="AI433" s="152"/>
      <c r="AJ433" s="152"/>
      <c r="AK433" s="152"/>
      <c r="AL433" s="152"/>
      <c r="AM433" s="152"/>
      <c r="AN433" s="152"/>
      <c r="AO433" s="152"/>
      <c r="AP433" s="152"/>
      <c r="AQ433" s="152"/>
      <c r="AR433" s="152"/>
      <c r="AS433" s="152"/>
      <c r="AT433" s="152"/>
      <c r="AU433" s="152"/>
      <c r="AV433" s="152"/>
      <c r="AW433" s="152"/>
      <c r="AX433" s="152"/>
      <c r="AY433" s="152"/>
      <c r="AZ433" s="152"/>
      <c r="BA433" s="152"/>
      <c r="BB433" s="152"/>
      <c r="BC433" s="152"/>
      <c r="BD433" s="152"/>
      <c r="BE433" s="152"/>
      <c r="BF433" s="152"/>
      <c r="BG433" s="152"/>
      <c r="BH433" s="152"/>
    </row>
    <row r="434" spans="1:60" outlineLevel="1">
      <c r="A434" s="189">
        <v>349</v>
      </c>
      <c r="B434" s="190" t="s">
        <v>1172</v>
      </c>
      <c r="C434" s="197" t="s">
        <v>1173</v>
      </c>
      <c r="D434" s="191" t="s">
        <v>633</v>
      </c>
      <c r="E434" s="192">
        <v>1</v>
      </c>
      <c r="F434" s="193"/>
      <c r="G434" s="194">
        <f t="shared" si="105"/>
        <v>0</v>
      </c>
      <c r="H434" s="193"/>
      <c r="I434" s="194">
        <f t="shared" si="106"/>
        <v>0</v>
      </c>
      <c r="J434" s="193"/>
      <c r="K434" s="194">
        <f t="shared" si="107"/>
        <v>0</v>
      </c>
      <c r="L434" s="194">
        <v>21</v>
      </c>
      <c r="M434" s="194">
        <f t="shared" si="108"/>
        <v>0</v>
      </c>
      <c r="N434" s="192">
        <v>0</v>
      </c>
      <c r="O434" s="192">
        <f t="shared" si="109"/>
        <v>0</v>
      </c>
      <c r="P434" s="192">
        <v>0</v>
      </c>
      <c r="Q434" s="192">
        <f t="shared" si="110"/>
        <v>0</v>
      </c>
      <c r="R434" s="194"/>
      <c r="S434" s="194" t="s">
        <v>430</v>
      </c>
      <c r="T434" s="195" t="s">
        <v>372</v>
      </c>
      <c r="U434" s="163">
        <v>0</v>
      </c>
      <c r="V434" s="163">
        <f t="shared" si="111"/>
        <v>0</v>
      </c>
      <c r="W434" s="163"/>
      <c r="X434" s="163" t="s">
        <v>431</v>
      </c>
      <c r="Y434" s="152"/>
      <c r="Z434" s="152"/>
      <c r="AA434" s="152"/>
      <c r="AB434" s="152"/>
      <c r="AC434" s="152"/>
      <c r="AD434" s="152"/>
      <c r="AE434" s="152"/>
      <c r="AF434" s="152"/>
      <c r="AG434" s="152" t="s">
        <v>432</v>
      </c>
      <c r="AH434" s="152"/>
      <c r="AI434" s="152"/>
      <c r="AJ434" s="152"/>
      <c r="AK434" s="152"/>
      <c r="AL434" s="152"/>
      <c r="AM434" s="152"/>
      <c r="AN434" s="152"/>
      <c r="AO434" s="152"/>
      <c r="AP434" s="152"/>
      <c r="AQ434" s="152"/>
      <c r="AR434" s="152"/>
      <c r="AS434" s="152"/>
      <c r="AT434" s="152"/>
      <c r="AU434" s="152"/>
      <c r="AV434" s="152"/>
      <c r="AW434" s="152"/>
      <c r="AX434" s="152"/>
      <c r="AY434" s="152"/>
      <c r="AZ434" s="152"/>
      <c r="BA434" s="152"/>
      <c r="BB434" s="152"/>
      <c r="BC434" s="152"/>
      <c r="BD434" s="152"/>
      <c r="BE434" s="152"/>
      <c r="BF434" s="152"/>
      <c r="BG434" s="152"/>
      <c r="BH434" s="152"/>
    </row>
    <row r="435" spans="1:60">
      <c r="A435" s="169" t="s">
        <v>366</v>
      </c>
      <c r="B435" s="170" t="s">
        <v>287</v>
      </c>
      <c r="C435" s="184" t="s">
        <v>99</v>
      </c>
      <c r="D435" s="171"/>
      <c r="E435" s="172"/>
      <c r="F435" s="173"/>
      <c r="G435" s="173">
        <f>SUMIF(AG436:AG444,"&lt;&gt;NOR",G436:G444)</f>
        <v>0</v>
      </c>
      <c r="H435" s="173"/>
      <c r="I435" s="173">
        <f>SUM(I436:I444)</f>
        <v>0</v>
      </c>
      <c r="J435" s="173"/>
      <c r="K435" s="173">
        <f>SUM(K436:K444)</f>
        <v>0</v>
      </c>
      <c r="L435" s="173"/>
      <c r="M435" s="173">
        <f>SUM(M436:M444)</f>
        <v>0</v>
      </c>
      <c r="N435" s="172"/>
      <c r="O435" s="172">
        <f>SUM(O436:O444)</f>
        <v>0</v>
      </c>
      <c r="P435" s="172"/>
      <c r="Q435" s="172">
        <f>SUM(Q436:Q444)</f>
        <v>0</v>
      </c>
      <c r="R435" s="173"/>
      <c r="S435" s="173"/>
      <c r="T435" s="174"/>
      <c r="U435" s="168"/>
      <c r="V435" s="168">
        <f>SUM(V436:V444)</f>
        <v>0</v>
      </c>
      <c r="W435" s="168"/>
      <c r="X435" s="168"/>
      <c r="AG435" t="s">
        <v>367</v>
      </c>
    </row>
    <row r="436" spans="1:60" outlineLevel="1">
      <c r="A436" s="189">
        <v>350</v>
      </c>
      <c r="B436" s="190" t="s">
        <v>1174</v>
      </c>
      <c r="C436" s="197" t="s">
        <v>1175</v>
      </c>
      <c r="D436" s="191" t="s">
        <v>524</v>
      </c>
      <c r="E436" s="192">
        <v>10</v>
      </c>
      <c r="F436" s="193"/>
      <c r="G436" s="194">
        <f t="shared" ref="G436:G444" si="112">ROUND(E436*F436,2)</f>
        <v>0</v>
      </c>
      <c r="H436" s="193"/>
      <c r="I436" s="194">
        <f t="shared" ref="I436:I444" si="113">ROUND(E436*H436,2)</f>
        <v>0</v>
      </c>
      <c r="J436" s="193"/>
      <c r="K436" s="194">
        <f t="shared" ref="K436:K444" si="114">ROUND(E436*J436,2)</f>
        <v>0</v>
      </c>
      <c r="L436" s="194">
        <v>21</v>
      </c>
      <c r="M436" s="194">
        <f t="shared" ref="M436:M444" si="115">G436*(1+L436/100)</f>
        <v>0</v>
      </c>
      <c r="N436" s="192">
        <v>0</v>
      </c>
      <c r="O436" s="192">
        <f t="shared" ref="O436:O444" si="116">ROUND(E436*N436,2)</f>
        <v>0</v>
      </c>
      <c r="P436" s="192">
        <v>0</v>
      </c>
      <c r="Q436" s="192">
        <f t="shared" ref="Q436:Q444" si="117">ROUND(E436*P436,2)</f>
        <v>0</v>
      </c>
      <c r="R436" s="194"/>
      <c r="S436" s="194" t="s">
        <v>430</v>
      </c>
      <c r="T436" s="195" t="s">
        <v>372</v>
      </c>
      <c r="U436" s="163">
        <v>0</v>
      </c>
      <c r="V436" s="163">
        <f t="shared" ref="V436:V444" si="118">ROUND(E436*U436,2)</f>
        <v>0</v>
      </c>
      <c r="W436" s="163"/>
      <c r="X436" s="163" t="s">
        <v>431</v>
      </c>
      <c r="Y436" s="152"/>
      <c r="Z436" s="152"/>
      <c r="AA436" s="152"/>
      <c r="AB436" s="152"/>
      <c r="AC436" s="152"/>
      <c r="AD436" s="152"/>
      <c r="AE436" s="152"/>
      <c r="AF436" s="152"/>
      <c r="AG436" s="152" t="s">
        <v>432</v>
      </c>
      <c r="AH436" s="152"/>
      <c r="AI436" s="152"/>
      <c r="AJ436" s="152"/>
      <c r="AK436" s="152"/>
      <c r="AL436" s="152"/>
      <c r="AM436" s="152"/>
      <c r="AN436" s="152"/>
      <c r="AO436" s="152"/>
      <c r="AP436" s="152"/>
      <c r="AQ436" s="152"/>
      <c r="AR436" s="152"/>
      <c r="AS436" s="152"/>
      <c r="AT436" s="152"/>
      <c r="AU436" s="152"/>
      <c r="AV436" s="152"/>
      <c r="AW436" s="152"/>
      <c r="AX436" s="152"/>
      <c r="AY436" s="152"/>
      <c r="AZ436" s="152"/>
      <c r="BA436" s="152"/>
      <c r="BB436" s="152"/>
      <c r="BC436" s="152"/>
      <c r="BD436" s="152"/>
      <c r="BE436" s="152"/>
      <c r="BF436" s="152"/>
      <c r="BG436" s="152"/>
      <c r="BH436" s="152"/>
    </row>
    <row r="437" spans="1:60" outlineLevel="1">
      <c r="A437" s="189">
        <v>351</v>
      </c>
      <c r="B437" s="190" t="s">
        <v>1176</v>
      </c>
      <c r="C437" s="197" t="s">
        <v>1177</v>
      </c>
      <c r="D437" s="191" t="s">
        <v>524</v>
      </c>
      <c r="E437" s="192">
        <v>65</v>
      </c>
      <c r="F437" s="193"/>
      <c r="G437" s="194">
        <f t="shared" si="112"/>
        <v>0</v>
      </c>
      <c r="H437" s="193"/>
      <c r="I437" s="194">
        <f t="shared" si="113"/>
        <v>0</v>
      </c>
      <c r="J437" s="193"/>
      <c r="K437" s="194">
        <f t="shared" si="114"/>
        <v>0</v>
      </c>
      <c r="L437" s="194">
        <v>21</v>
      </c>
      <c r="M437" s="194">
        <f t="shared" si="115"/>
        <v>0</v>
      </c>
      <c r="N437" s="192">
        <v>0</v>
      </c>
      <c r="O437" s="192">
        <f t="shared" si="116"/>
        <v>0</v>
      </c>
      <c r="P437" s="192">
        <v>0</v>
      </c>
      <c r="Q437" s="192">
        <f t="shared" si="117"/>
        <v>0</v>
      </c>
      <c r="R437" s="194"/>
      <c r="S437" s="194" t="s">
        <v>430</v>
      </c>
      <c r="T437" s="195" t="s">
        <v>372</v>
      </c>
      <c r="U437" s="163">
        <v>0</v>
      </c>
      <c r="V437" s="163">
        <f t="shared" si="118"/>
        <v>0</v>
      </c>
      <c r="W437" s="163"/>
      <c r="X437" s="163" t="s">
        <v>431</v>
      </c>
      <c r="Y437" s="152"/>
      <c r="Z437" s="152"/>
      <c r="AA437" s="152"/>
      <c r="AB437" s="152"/>
      <c r="AC437" s="152"/>
      <c r="AD437" s="152"/>
      <c r="AE437" s="152"/>
      <c r="AF437" s="152"/>
      <c r="AG437" s="152" t="s">
        <v>432</v>
      </c>
      <c r="AH437" s="152"/>
      <c r="AI437" s="152"/>
      <c r="AJ437" s="152"/>
      <c r="AK437" s="152"/>
      <c r="AL437" s="152"/>
      <c r="AM437" s="152"/>
      <c r="AN437" s="152"/>
      <c r="AO437" s="152"/>
      <c r="AP437" s="152"/>
      <c r="AQ437" s="152"/>
      <c r="AR437" s="152"/>
      <c r="AS437" s="152"/>
      <c r="AT437" s="152"/>
      <c r="AU437" s="152"/>
      <c r="AV437" s="152"/>
      <c r="AW437" s="152"/>
      <c r="AX437" s="152"/>
      <c r="AY437" s="152"/>
      <c r="AZ437" s="152"/>
      <c r="BA437" s="152"/>
      <c r="BB437" s="152"/>
      <c r="BC437" s="152"/>
      <c r="BD437" s="152"/>
      <c r="BE437" s="152"/>
      <c r="BF437" s="152"/>
      <c r="BG437" s="152"/>
      <c r="BH437" s="152"/>
    </row>
    <row r="438" spans="1:60" outlineLevel="1">
      <c r="A438" s="189">
        <v>352</v>
      </c>
      <c r="B438" s="190" t="s">
        <v>1178</v>
      </c>
      <c r="C438" s="197" t="s">
        <v>1179</v>
      </c>
      <c r="D438" s="191" t="s">
        <v>524</v>
      </c>
      <c r="E438" s="192">
        <v>200</v>
      </c>
      <c r="F438" s="193"/>
      <c r="G438" s="194">
        <f t="shared" si="112"/>
        <v>0</v>
      </c>
      <c r="H438" s="193"/>
      <c r="I438" s="194">
        <f t="shared" si="113"/>
        <v>0</v>
      </c>
      <c r="J438" s="193"/>
      <c r="K438" s="194">
        <f t="shared" si="114"/>
        <v>0</v>
      </c>
      <c r="L438" s="194">
        <v>21</v>
      </c>
      <c r="M438" s="194">
        <f t="shared" si="115"/>
        <v>0</v>
      </c>
      <c r="N438" s="192">
        <v>0</v>
      </c>
      <c r="O438" s="192">
        <f t="shared" si="116"/>
        <v>0</v>
      </c>
      <c r="P438" s="192">
        <v>0</v>
      </c>
      <c r="Q438" s="192">
        <f t="shared" si="117"/>
        <v>0</v>
      </c>
      <c r="R438" s="194"/>
      <c r="S438" s="194" t="s">
        <v>430</v>
      </c>
      <c r="T438" s="195" t="s">
        <v>372</v>
      </c>
      <c r="U438" s="163">
        <v>0</v>
      </c>
      <c r="V438" s="163">
        <f t="shared" si="118"/>
        <v>0</v>
      </c>
      <c r="W438" s="163"/>
      <c r="X438" s="163" t="s">
        <v>431</v>
      </c>
      <c r="Y438" s="152"/>
      <c r="Z438" s="152"/>
      <c r="AA438" s="152"/>
      <c r="AB438" s="152"/>
      <c r="AC438" s="152"/>
      <c r="AD438" s="152"/>
      <c r="AE438" s="152"/>
      <c r="AF438" s="152"/>
      <c r="AG438" s="152" t="s">
        <v>432</v>
      </c>
      <c r="AH438" s="152"/>
      <c r="AI438" s="152"/>
      <c r="AJ438" s="152"/>
      <c r="AK438" s="152"/>
      <c r="AL438" s="152"/>
      <c r="AM438" s="152"/>
      <c r="AN438" s="152"/>
      <c r="AO438" s="152"/>
      <c r="AP438" s="152"/>
      <c r="AQ438" s="152"/>
      <c r="AR438" s="152"/>
      <c r="AS438" s="152"/>
      <c r="AT438" s="152"/>
      <c r="AU438" s="152"/>
      <c r="AV438" s="152"/>
      <c r="AW438" s="152"/>
      <c r="AX438" s="152"/>
      <c r="AY438" s="152"/>
      <c r="AZ438" s="152"/>
      <c r="BA438" s="152"/>
      <c r="BB438" s="152"/>
      <c r="BC438" s="152"/>
      <c r="BD438" s="152"/>
      <c r="BE438" s="152"/>
      <c r="BF438" s="152"/>
      <c r="BG438" s="152"/>
      <c r="BH438" s="152"/>
    </row>
    <row r="439" spans="1:60" outlineLevel="1">
      <c r="A439" s="189">
        <v>353</v>
      </c>
      <c r="B439" s="190" t="s">
        <v>1180</v>
      </c>
      <c r="C439" s="197" t="s">
        <v>1181</v>
      </c>
      <c r="D439" s="191" t="s">
        <v>524</v>
      </c>
      <c r="E439" s="192">
        <v>45</v>
      </c>
      <c r="F439" s="193"/>
      <c r="G439" s="194">
        <f t="shared" si="112"/>
        <v>0</v>
      </c>
      <c r="H439" s="193"/>
      <c r="I439" s="194">
        <f t="shared" si="113"/>
        <v>0</v>
      </c>
      <c r="J439" s="193"/>
      <c r="K439" s="194">
        <f t="shared" si="114"/>
        <v>0</v>
      </c>
      <c r="L439" s="194">
        <v>21</v>
      </c>
      <c r="M439" s="194">
        <f t="shared" si="115"/>
        <v>0</v>
      </c>
      <c r="N439" s="192">
        <v>0</v>
      </c>
      <c r="O439" s="192">
        <f t="shared" si="116"/>
        <v>0</v>
      </c>
      <c r="P439" s="192">
        <v>0</v>
      </c>
      <c r="Q439" s="192">
        <f t="shared" si="117"/>
        <v>0</v>
      </c>
      <c r="R439" s="194"/>
      <c r="S439" s="194" t="s">
        <v>430</v>
      </c>
      <c r="T439" s="195" t="s">
        <v>372</v>
      </c>
      <c r="U439" s="163">
        <v>0</v>
      </c>
      <c r="V439" s="163">
        <f t="shared" si="118"/>
        <v>0</v>
      </c>
      <c r="W439" s="163"/>
      <c r="X439" s="163" t="s">
        <v>431</v>
      </c>
      <c r="Y439" s="152"/>
      <c r="Z439" s="152"/>
      <c r="AA439" s="152"/>
      <c r="AB439" s="152"/>
      <c r="AC439" s="152"/>
      <c r="AD439" s="152"/>
      <c r="AE439" s="152"/>
      <c r="AF439" s="152"/>
      <c r="AG439" s="152" t="s">
        <v>432</v>
      </c>
      <c r="AH439" s="152"/>
      <c r="AI439" s="152"/>
      <c r="AJ439" s="152"/>
      <c r="AK439" s="152"/>
      <c r="AL439" s="152"/>
      <c r="AM439" s="152"/>
      <c r="AN439" s="152"/>
      <c r="AO439" s="152"/>
      <c r="AP439" s="152"/>
      <c r="AQ439" s="152"/>
      <c r="AR439" s="152"/>
      <c r="AS439" s="152"/>
      <c r="AT439" s="152"/>
      <c r="AU439" s="152"/>
      <c r="AV439" s="152"/>
      <c r="AW439" s="152"/>
      <c r="AX439" s="152"/>
      <c r="AY439" s="152"/>
      <c r="AZ439" s="152"/>
      <c r="BA439" s="152"/>
      <c r="BB439" s="152"/>
      <c r="BC439" s="152"/>
      <c r="BD439" s="152"/>
      <c r="BE439" s="152"/>
      <c r="BF439" s="152"/>
      <c r="BG439" s="152"/>
      <c r="BH439" s="152"/>
    </row>
    <row r="440" spans="1:60" outlineLevel="1">
      <c r="A440" s="189">
        <v>354</v>
      </c>
      <c r="B440" s="190" t="s">
        <v>1182</v>
      </c>
      <c r="C440" s="197" t="s">
        <v>1183</v>
      </c>
      <c r="D440" s="191" t="s">
        <v>524</v>
      </c>
      <c r="E440" s="192">
        <v>10</v>
      </c>
      <c r="F440" s="193"/>
      <c r="G440" s="194">
        <f t="shared" si="112"/>
        <v>0</v>
      </c>
      <c r="H440" s="193"/>
      <c r="I440" s="194">
        <f t="shared" si="113"/>
        <v>0</v>
      </c>
      <c r="J440" s="193"/>
      <c r="K440" s="194">
        <f t="shared" si="114"/>
        <v>0</v>
      </c>
      <c r="L440" s="194">
        <v>21</v>
      </c>
      <c r="M440" s="194">
        <f t="shared" si="115"/>
        <v>0</v>
      </c>
      <c r="N440" s="192">
        <v>0</v>
      </c>
      <c r="O440" s="192">
        <f t="shared" si="116"/>
        <v>0</v>
      </c>
      <c r="P440" s="192">
        <v>0</v>
      </c>
      <c r="Q440" s="192">
        <f t="shared" si="117"/>
        <v>0</v>
      </c>
      <c r="R440" s="194"/>
      <c r="S440" s="194" t="s">
        <v>430</v>
      </c>
      <c r="T440" s="195" t="s">
        <v>372</v>
      </c>
      <c r="U440" s="163">
        <v>0</v>
      </c>
      <c r="V440" s="163">
        <f t="shared" si="118"/>
        <v>0</v>
      </c>
      <c r="W440" s="163"/>
      <c r="X440" s="163" t="s">
        <v>431</v>
      </c>
      <c r="Y440" s="152"/>
      <c r="Z440" s="152"/>
      <c r="AA440" s="152"/>
      <c r="AB440" s="152"/>
      <c r="AC440" s="152"/>
      <c r="AD440" s="152"/>
      <c r="AE440" s="152"/>
      <c r="AF440" s="152"/>
      <c r="AG440" s="152" t="s">
        <v>432</v>
      </c>
      <c r="AH440" s="152"/>
      <c r="AI440" s="152"/>
      <c r="AJ440" s="152"/>
      <c r="AK440" s="152"/>
      <c r="AL440" s="152"/>
      <c r="AM440" s="152"/>
      <c r="AN440" s="152"/>
      <c r="AO440" s="152"/>
      <c r="AP440" s="152"/>
      <c r="AQ440" s="152"/>
      <c r="AR440" s="152"/>
      <c r="AS440" s="152"/>
      <c r="AT440" s="152"/>
      <c r="AU440" s="152"/>
      <c r="AV440" s="152"/>
      <c r="AW440" s="152"/>
      <c r="AX440" s="152"/>
      <c r="AY440" s="152"/>
      <c r="AZ440" s="152"/>
      <c r="BA440" s="152"/>
      <c r="BB440" s="152"/>
      <c r="BC440" s="152"/>
      <c r="BD440" s="152"/>
      <c r="BE440" s="152"/>
      <c r="BF440" s="152"/>
      <c r="BG440" s="152"/>
      <c r="BH440" s="152"/>
    </row>
    <row r="441" spans="1:60" outlineLevel="1">
      <c r="A441" s="189">
        <v>355</v>
      </c>
      <c r="B441" s="190" t="s">
        <v>1184</v>
      </c>
      <c r="C441" s="197" t="s">
        <v>1185</v>
      </c>
      <c r="D441" s="191" t="s">
        <v>524</v>
      </c>
      <c r="E441" s="192">
        <v>65</v>
      </c>
      <c r="F441" s="193"/>
      <c r="G441" s="194">
        <f t="shared" si="112"/>
        <v>0</v>
      </c>
      <c r="H441" s="193"/>
      <c r="I441" s="194">
        <f t="shared" si="113"/>
        <v>0</v>
      </c>
      <c r="J441" s="193"/>
      <c r="K441" s="194">
        <f t="shared" si="114"/>
        <v>0</v>
      </c>
      <c r="L441" s="194">
        <v>21</v>
      </c>
      <c r="M441" s="194">
        <f t="shared" si="115"/>
        <v>0</v>
      </c>
      <c r="N441" s="192">
        <v>0</v>
      </c>
      <c r="O441" s="192">
        <f t="shared" si="116"/>
        <v>0</v>
      </c>
      <c r="P441" s="192">
        <v>0</v>
      </c>
      <c r="Q441" s="192">
        <f t="shared" si="117"/>
        <v>0</v>
      </c>
      <c r="R441" s="194"/>
      <c r="S441" s="194" t="s">
        <v>430</v>
      </c>
      <c r="T441" s="195" t="s">
        <v>372</v>
      </c>
      <c r="U441" s="163">
        <v>0</v>
      </c>
      <c r="V441" s="163">
        <f t="shared" si="118"/>
        <v>0</v>
      </c>
      <c r="W441" s="163"/>
      <c r="X441" s="163" t="s">
        <v>431</v>
      </c>
      <c r="Y441" s="152"/>
      <c r="Z441" s="152"/>
      <c r="AA441" s="152"/>
      <c r="AB441" s="152"/>
      <c r="AC441" s="152"/>
      <c r="AD441" s="152"/>
      <c r="AE441" s="152"/>
      <c r="AF441" s="152"/>
      <c r="AG441" s="152" t="s">
        <v>432</v>
      </c>
      <c r="AH441" s="152"/>
      <c r="AI441" s="152"/>
      <c r="AJ441" s="152"/>
      <c r="AK441" s="152"/>
      <c r="AL441" s="152"/>
      <c r="AM441" s="152"/>
      <c r="AN441" s="152"/>
      <c r="AO441" s="152"/>
      <c r="AP441" s="152"/>
      <c r="AQ441" s="152"/>
      <c r="AR441" s="152"/>
      <c r="AS441" s="152"/>
      <c r="AT441" s="152"/>
      <c r="AU441" s="152"/>
      <c r="AV441" s="152"/>
      <c r="AW441" s="152"/>
      <c r="AX441" s="152"/>
      <c r="AY441" s="152"/>
      <c r="AZ441" s="152"/>
      <c r="BA441" s="152"/>
      <c r="BB441" s="152"/>
      <c r="BC441" s="152"/>
      <c r="BD441" s="152"/>
      <c r="BE441" s="152"/>
      <c r="BF441" s="152"/>
      <c r="BG441" s="152"/>
      <c r="BH441" s="152"/>
    </row>
    <row r="442" spans="1:60" outlineLevel="1">
      <c r="A442" s="189">
        <v>356</v>
      </c>
      <c r="B442" s="190" t="s">
        <v>1186</v>
      </c>
      <c r="C442" s="197" t="s">
        <v>1187</v>
      </c>
      <c r="D442" s="191" t="s">
        <v>524</v>
      </c>
      <c r="E442" s="192">
        <v>200</v>
      </c>
      <c r="F442" s="193"/>
      <c r="G442" s="194">
        <f t="shared" si="112"/>
        <v>0</v>
      </c>
      <c r="H442" s="193"/>
      <c r="I442" s="194">
        <f t="shared" si="113"/>
        <v>0</v>
      </c>
      <c r="J442" s="193"/>
      <c r="K442" s="194">
        <f t="shared" si="114"/>
        <v>0</v>
      </c>
      <c r="L442" s="194">
        <v>21</v>
      </c>
      <c r="M442" s="194">
        <f t="shared" si="115"/>
        <v>0</v>
      </c>
      <c r="N442" s="192">
        <v>0</v>
      </c>
      <c r="O442" s="192">
        <f t="shared" si="116"/>
        <v>0</v>
      </c>
      <c r="P442" s="192">
        <v>0</v>
      </c>
      <c r="Q442" s="192">
        <f t="shared" si="117"/>
        <v>0</v>
      </c>
      <c r="R442" s="194"/>
      <c r="S442" s="194" t="s">
        <v>430</v>
      </c>
      <c r="T442" s="195" t="s">
        <v>372</v>
      </c>
      <c r="U442" s="163">
        <v>0</v>
      </c>
      <c r="V442" s="163">
        <f t="shared" si="118"/>
        <v>0</v>
      </c>
      <c r="W442" s="163"/>
      <c r="X442" s="163" t="s">
        <v>431</v>
      </c>
      <c r="Y442" s="152"/>
      <c r="Z442" s="152"/>
      <c r="AA442" s="152"/>
      <c r="AB442" s="152"/>
      <c r="AC442" s="152"/>
      <c r="AD442" s="152"/>
      <c r="AE442" s="152"/>
      <c r="AF442" s="152"/>
      <c r="AG442" s="152" t="s">
        <v>432</v>
      </c>
      <c r="AH442" s="152"/>
      <c r="AI442" s="152"/>
      <c r="AJ442" s="152"/>
      <c r="AK442" s="152"/>
      <c r="AL442" s="152"/>
      <c r="AM442" s="152"/>
      <c r="AN442" s="152"/>
      <c r="AO442" s="152"/>
      <c r="AP442" s="152"/>
      <c r="AQ442" s="152"/>
      <c r="AR442" s="152"/>
      <c r="AS442" s="152"/>
      <c r="AT442" s="152"/>
      <c r="AU442" s="152"/>
      <c r="AV442" s="152"/>
      <c r="AW442" s="152"/>
      <c r="AX442" s="152"/>
      <c r="AY442" s="152"/>
      <c r="AZ442" s="152"/>
      <c r="BA442" s="152"/>
      <c r="BB442" s="152"/>
      <c r="BC442" s="152"/>
      <c r="BD442" s="152"/>
      <c r="BE442" s="152"/>
      <c r="BF442" s="152"/>
      <c r="BG442" s="152"/>
      <c r="BH442" s="152"/>
    </row>
    <row r="443" spans="1:60" outlineLevel="1">
      <c r="A443" s="189">
        <v>357</v>
      </c>
      <c r="B443" s="190" t="s">
        <v>1188</v>
      </c>
      <c r="C443" s="197" t="s">
        <v>1189</v>
      </c>
      <c r="D443" s="191" t="s">
        <v>524</v>
      </c>
      <c r="E443" s="192">
        <v>45</v>
      </c>
      <c r="F443" s="193"/>
      <c r="G443" s="194">
        <f t="shared" si="112"/>
        <v>0</v>
      </c>
      <c r="H443" s="193"/>
      <c r="I443" s="194">
        <f t="shared" si="113"/>
        <v>0</v>
      </c>
      <c r="J443" s="193"/>
      <c r="K443" s="194">
        <f t="shared" si="114"/>
        <v>0</v>
      </c>
      <c r="L443" s="194">
        <v>21</v>
      </c>
      <c r="M443" s="194">
        <f t="shared" si="115"/>
        <v>0</v>
      </c>
      <c r="N443" s="192">
        <v>0</v>
      </c>
      <c r="O443" s="192">
        <f t="shared" si="116"/>
        <v>0</v>
      </c>
      <c r="P443" s="192">
        <v>0</v>
      </c>
      <c r="Q443" s="192">
        <f t="shared" si="117"/>
        <v>0</v>
      </c>
      <c r="R443" s="194"/>
      <c r="S443" s="194" t="s">
        <v>430</v>
      </c>
      <c r="T443" s="195" t="s">
        <v>372</v>
      </c>
      <c r="U443" s="163">
        <v>0</v>
      </c>
      <c r="V443" s="163">
        <f t="shared" si="118"/>
        <v>0</v>
      </c>
      <c r="W443" s="163"/>
      <c r="X443" s="163" t="s">
        <v>431</v>
      </c>
      <c r="Y443" s="152"/>
      <c r="Z443" s="152"/>
      <c r="AA443" s="152"/>
      <c r="AB443" s="152"/>
      <c r="AC443" s="152"/>
      <c r="AD443" s="152"/>
      <c r="AE443" s="152"/>
      <c r="AF443" s="152"/>
      <c r="AG443" s="152" t="s">
        <v>432</v>
      </c>
      <c r="AH443" s="152"/>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c r="BD443" s="152"/>
      <c r="BE443" s="152"/>
      <c r="BF443" s="152"/>
      <c r="BG443" s="152"/>
      <c r="BH443" s="152"/>
    </row>
    <row r="444" spans="1:60" outlineLevel="1">
      <c r="A444" s="189">
        <v>358</v>
      </c>
      <c r="B444" s="190" t="s">
        <v>1190</v>
      </c>
      <c r="C444" s="197" t="s">
        <v>1191</v>
      </c>
      <c r="D444" s="191" t="s">
        <v>524</v>
      </c>
      <c r="E444" s="192">
        <v>30</v>
      </c>
      <c r="F444" s="193"/>
      <c r="G444" s="194">
        <f t="shared" si="112"/>
        <v>0</v>
      </c>
      <c r="H444" s="193"/>
      <c r="I444" s="194">
        <f t="shared" si="113"/>
        <v>0</v>
      </c>
      <c r="J444" s="193"/>
      <c r="K444" s="194">
        <f t="shared" si="114"/>
        <v>0</v>
      </c>
      <c r="L444" s="194">
        <v>21</v>
      </c>
      <c r="M444" s="194">
        <f t="shared" si="115"/>
        <v>0</v>
      </c>
      <c r="N444" s="192">
        <v>0</v>
      </c>
      <c r="O444" s="192">
        <f t="shared" si="116"/>
        <v>0</v>
      </c>
      <c r="P444" s="192">
        <v>0</v>
      </c>
      <c r="Q444" s="192">
        <f t="shared" si="117"/>
        <v>0</v>
      </c>
      <c r="R444" s="194"/>
      <c r="S444" s="194" t="s">
        <v>430</v>
      </c>
      <c r="T444" s="195" t="s">
        <v>372</v>
      </c>
      <c r="U444" s="163">
        <v>0</v>
      </c>
      <c r="V444" s="163">
        <f t="shared" si="118"/>
        <v>0</v>
      </c>
      <c r="W444" s="163"/>
      <c r="X444" s="163" t="s">
        <v>431</v>
      </c>
      <c r="Y444" s="152"/>
      <c r="Z444" s="152"/>
      <c r="AA444" s="152"/>
      <c r="AB444" s="152"/>
      <c r="AC444" s="152"/>
      <c r="AD444" s="152"/>
      <c r="AE444" s="152"/>
      <c r="AF444" s="152"/>
      <c r="AG444" s="152" t="s">
        <v>432</v>
      </c>
      <c r="AH444" s="152"/>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c r="BD444" s="152"/>
      <c r="BE444" s="152"/>
      <c r="BF444" s="152"/>
      <c r="BG444" s="152"/>
      <c r="BH444" s="152"/>
    </row>
    <row r="445" spans="1:60">
      <c r="A445" s="169" t="s">
        <v>366</v>
      </c>
      <c r="B445" s="170" t="s">
        <v>288</v>
      </c>
      <c r="C445" s="184" t="s">
        <v>289</v>
      </c>
      <c r="D445" s="171"/>
      <c r="E445" s="172"/>
      <c r="F445" s="173"/>
      <c r="G445" s="173">
        <f>SUMIF(AG446:AG475,"&lt;&gt;NOR",G446:G475)</f>
        <v>0</v>
      </c>
      <c r="H445" s="173"/>
      <c r="I445" s="173">
        <f>SUM(I446:I475)</f>
        <v>0</v>
      </c>
      <c r="J445" s="173"/>
      <c r="K445" s="173">
        <f>SUM(K446:K475)</f>
        <v>0</v>
      </c>
      <c r="L445" s="173"/>
      <c r="M445" s="173">
        <f>SUM(M446:M475)</f>
        <v>0</v>
      </c>
      <c r="N445" s="172"/>
      <c r="O445" s="172">
        <f>SUM(O446:O475)</f>
        <v>0</v>
      </c>
      <c r="P445" s="172"/>
      <c r="Q445" s="172">
        <f>SUM(Q446:Q475)</f>
        <v>1</v>
      </c>
      <c r="R445" s="173"/>
      <c r="S445" s="173"/>
      <c r="T445" s="174"/>
      <c r="U445" s="168"/>
      <c r="V445" s="168">
        <f>SUM(V446:V475)</f>
        <v>0</v>
      </c>
      <c r="W445" s="168"/>
      <c r="X445" s="168"/>
      <c r="AG445" t="s">
        <v>367</v>
      </c>
    </row>
    <row r="446" spans="1:60" ht="33.75" outlineLevel="1">
      <c r="A446" s="189">
        <v>359</v>
      </c>
      <c r="B446" s="190" t="s">
        <v>1192</v>
      </c>
      <c r="C446" s="197" t="s">
        <v>1193</v>
      </c>
      <c r="D446" s="191" t="s">
        <v>815</v>
      </c>
      <c r="E446" s="192">
        <v>7</v>
      </c>
      <c r="F446" s="193"/>
      <c r="G446" s="194">
        <f t="shared" ref="G446:G475" si="119">ROUND(E446*F446,2)</f>
        <v>0</v>
      </c>
      <c r="H446" s="193"/>
      <c r="I446" s="194">
        <f t="shared" ref="I446:I475" si="120">ROUND(E446*H446,2)</f>
        <v>0</v>
      </c>
      <c r="J446" s="193"/>
      <c r="K446" s="194">
        <f t="shared" ref="K446:K475" si="121">ROUND(E446*J446,2)</f>
        <v>0</v>
      </c>
      <c r="L446" s="194">
        <v>21</v>
      </c>
      <c r="M446" s="194">
        <f t="shared" ref="M446:M475" si="122">G446*(1+L446/100)</f>
        <v>0</v>
      </c>
      <c r="N446" s="192">
        <v>0</v>
      </c>
      <c r="O446" s="192">
        <f t="shared" ref="O446:O475" si="123">ROUND(E446*N446,2)</f>
        <v>0</v>
      </c>
      <c r="P446" s="192">
        <v>0</v>
      </c>
      <c r="Q446" s="192">
        <f t="shared" ref="Q446:Q475" si="124">ROUND(E446*P446,2)</f>
        <v>0</v>
      </c>
      <c r="R446" s="194"/>
      <c r="S446" s="194" t="s">
        <v>430</v>
      </c>
      <c r="T446" s="195" t="s">
        <v>372</v>
      </c>
      <c r="U446" s="163">
        <v>0</v>
      </c>
      <c r="V446" s="163">
        <f t="shared" ref="V446:V475" si="125">ROUND(E446*U446,2)</f>
        <v>0</v>
      </c>
      <c r="W446" s="163"/>
      <c r="X446" s="163" t="s">
        <v>431</v>
      </c>
      <c r="Y446" s="152"/>
      <c r="Z446" s="152"/>
      <c r="AA446" s="152"/>
      <c r="AB446" s="152"/>
      <c r="AC446" s="152"/>
      <c r="AD446" s="152"/>
      <c r="AE446" s="152"/>
      <c r="AF446" s="152"/>
      <c r="AG446" s="152" t="s">
        <v>432</v>
      </c>
      <c r="AH446" s="152"/>
      <c r="AI446" s="152"/>
      <c r="AJ446" s="152"/>
      <c r="AK446" s="152"/>
      <c r="AL446" s="152"/>
      <c r="AM446" s="152"/>
      <c r="AN446" s="152"/>
      <c r="AO446" s="152"/>
      <c r="AP446" s="152"/>
      <c r="AQ446" s="152"/>
      <c r="AR446" s="152"/>
      <c r="AS446" s="152"/>
      <c r="AT446" s="152"/>
      <c r="AU446" s="152"/>
      <c r="AV446" s="152"/>
      <c r="AW446" s="152"/>
      <c r="AX446" s="152"/>
      <c r="AY446" s="152"/>
      <c r="AZ446" s="152"/>
      <c r="BA446" s="152"/>
      <c r="BB446" s="152"/>
      <c r="BC446" s="152"/>
      <c r="BD446" s="152"/>
      <c r="BE446" s="152"/>
      <c r="BF446" s="152"/>
      <c r="BG446" s="152"/>
      <c r="BH446" s="152"/>
    </row>
    <row r="447" spans="1:60" outlineLevel="1">
      <c r="A447" s="189">
        <v>360</v>
      </c>
      <c r="B447" s="190" t="s">
        <v>1194</v>
      </c>
      <c r="C447" s="197" t="s">
        <v>1195</v>
      </c>
      <c r="D447" s="191" t="s">
        <v>524</v>
      </c>
      <c r="E447" s="192">
        <v>20</v>
      </c>
      <c r="F447" s="193"/>
      <c r="G447" s="194">
        <f t="shared" si="119"/>
        <v>0</v>
      </c>
      <c r="H447" s="193"/>
      <c r="I447" s="194">
        <f t="shared" si="120"/>
        <v>0</v>
      </c>
      <c r="J447" s="193"/>
      <c r="K447" s="194">
        <f t="shared" si="121"/>
        <v>0</v>
      </c>
      <c r="L447" s="194">
        <v>21</v>
      </c>
      <c r="M447" s="194">
        <f t="shared" si="122"/>
        <v>0</v>
      </c>
      <c r="N447" s="192">
        <v>0</v>
      </c>
      <c r="O447" s="192">
        <f t="shared" si="123"/>
        <v>0</v>
      </c>
      <c r="P447" s="192">
        <v>0</v>
      </c>
      <c r="Q447" s="192">
        <f t="shared" si="124"/>
        <v>0</v>
      </c>
      <c r="R447" s="194"/>
      <c r="S447" s="194" t="s">
        <v>430</v>
      </c>
      <c r="T447" s="195" t="s">
        <v>372</v>
      </c>
      <c r="U447" s="163">
        <v>0</v>
      </c>
      <c r="V447" s="163">
        <f t="shared" si="125"/>
        <v>0</v>
      </c>
      <c r="W447" s="163"/>
      <c r="X447" s="163" t="s">
        <v>431</v>
      </c>
      <c r="Y447" s="152"/>
      <c r="Z447" s="152"/>
      <c r="AA447" s="152"/>
      <c r="AB447" s="152"/>
      <c r="AC447" s="152"/>
      <c r="AD447" s="152"/>
      <c r="AE447" s="152"/>
      <c r="AF447" s="152"/>
      <c r="AG447" s="152" t="s">
        <v>432</v>
      </c>
      <c r="AH447" s="152"/>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c r="BD447" s="152"/>
      <c r="BE447" s="152"/>
      <c r="BF447" s="152"/>
      <c r="BG447" s="152"/>
      <c r="BH447" s="152"/>
    </row>
    <row r="448" spans="1:60" outlineLevel="1">
      <c r="A448" s="189">
        <v>361</v>
      </c>
      <c r="B448" s="190" t="s">
        <v>1196</v>
      </c>
      <c r="C448" s="197" t="s">
        <v>1197</v>
      </c>
      <c r="D448" s="191" t="s">
        <v>815</v>
      </c>
      <c r="E448" s="192">
        <v>2</v>
      </c>
      <c r="F448" s="193"/>
      <c r="G448" s="194">
        <f t="shared" si="119"/>
        <v>0</v>
      </c>
      <c r="H448" s="193"/>
      <c r="I448" s="194">
        <f t="shared" si="120"/>
        <v>0</v>
      </c>
      <c r="J448" s="193"/>
      <c r="K448" s="194">
        <f t="shared" si="121"/>
        <v>0</v>
      </c>
      <c r="L448" s="194">
        <v>21</v>
      </c>
      <c r="M448" s="194">
        <f t="shared" si="122"/>
        <v>0</v>
      </c>
      <c r="N448" s="192">
        <v>0</v>
      </c>
      <c r="O448" s="192">
        <f t="shared" si="123"/>
        <v>0</v>
      </c>
      <c r="P448" s="192">
        <v>0</v>
      </c>
      <c r="Q448" s="192">
        <f t="shared" si="124"/>
        <v>0</v>
      </c>
      <c r="R448" s="194"/>
      <c r="S448" s="194" t="s">
        <v>430</v>
      </c>
      <c r="T448" s="195" t="s">
        <v>372</v>
      </c>
      <c r="U448" s="163">
        <v>0</v>
      </c>
      <c r="V448" s="163">
        <f t="shared" si="125"/>
        <v>0</v>
      </c>
      <c r="W448" s="163"/>
      <c r="X448" s="163" t="s">
        <v>431</v>
      </c>
      <c r="Y448" s="152"/>
      <c r="Z448" s="152"/>
      <c r="AA448" s="152"/>
      <c r="AB448" s="152"/>
      <c r="AC448" s="152"/>
      <c r="AD448" s="152"/>
      <c r="AE448" s="152"/>
      <c r="AF448" s="152"/>
      <c r="AG448" s="152" t="s">
        <v>432</v>
      </c>
      <c r="AH448" s="152"/>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c r="BD448" s="152"/>
      <c r="BE448" s="152"/>
      <c r="BF448" s="152"/>
      <c r="BG448" s="152"/>
      <c r="BH448" s="152"/>
    </row>
    <row r="449" spans="1:60" outlineLevel="1">
      <c r="A449" s="189">
        <v>362</v>
      </c>
      <c r="B449" s="190" t="s">
        <v>1198</v>
      </c>
      <c r="C449" s="197" t="s">
        <v>1199</v>
      </c>
      <c r="D449" s="191" t="s">
        <v>815</v>
      </c>
      <c r="E449" s="192">
        <v>2</v>
      </c>
      <c r="F449" s="193"/>
      <c r="G449" s="194">
        <f t="shared" si="119"/>
        <v>0</v>
      </c>
      <c r="H449" s="193"/>
      <c r="I449" s="194">
        <f t="shared" si="120"/>
        <v>0</v>
      </c>
      <c r="J449" s="193"/>
      <c r="K449" s="194">
        <f t="shared" si="121"/>
        <v>0</v>
      </c>
      <c r="L449" s="194">
        <v>21</v>
      </c>
      <c r="M449" s="194">
        <f t="shared" si="122"/>
        <v>0</v>
      </c>
      <c r="N449" s="192">
        <v>0</v>
      </c>
      <c r="O449" s="192">
        <f t="shared" si="123"/>
        <v>0</v>
      </c>
      <c r="P449" s="192">
        <v>0</v>
      </c>
      <c r="Q449" s="192">
        <f t="shared" si="124"/>
        <v>0</v>
      </c>
      <c r="R449" s="194"/>
      <c r="S449" s="194" t="s">
        <v>430</v>
      </c>
      <c r="T449" s="195" t="s">
        <v>372</v>
      </c>
      <c r="U449" s="163">
        <v>0</v>
      </c>
      <c r="V449" s="163">
        <f t="shared" si="125"/>
        <v>0</v>
      </c>
      <c r="W449" s="163"/>
      <c r="X449" s="163" t="s">
        <v>431</v>
      </c>
      <c r="Y449" s="152"/>
      <c r="Z449" s="152"/>
      <c r="AA449" s="152"/>
      <c r="AB449" s="152"/>
      <c r="AC449" s="152"/>
      <c r="AD449" s="152"/>
      <c r="AE449" s="152"/>
      <c r="AF449" s="152"/>
      <c r="AG449" s="152" t="s">
        <v>432</v>
      </c>
      <c r="AH449" s="152"/>
      <c r="AI449" s="152"/>
      <c r="AJ449" s="152"/>
      <c r="AK449" s="152"/>
      <c r="AL449" s="152"/>
      <c r="AM449" s="152"/>
      <c r="AN449" s="152"/>
      <c r="AO449" s="152"/>
      <c r="AP449" s="152"/>
      <c r="AQ449" s="152"/>
      <c r="AR449" s="152"/>
      <c r="AS449" s="152"/>
      <c r="AT449" s="152"/>
      <c r="AU449" s="152"/>
      <c r="AV449" s="152"/>
      <c r="AW449" s="152"/>
      <c r="AX449" s="152"/>
      <c r="AY449" s="152"/>
      <c r="AZ449" s="152"/>
      <c r="BA449" s="152"/>
      <c r="BB449" s="152"/>
      <c r="BC449" s="152"/>
      <c r="BD449" s="152"/>
      <c r="BE449" s="152"/>
      <c r="BF449" s="152"/>
      <c r="BG449" s="152"/>
      <c r="BH449" s="152"/>
    </row>
    <row r="450" spans="1:60" outlineLevel="1">
      <c r="A450" s="189">
        <v>363</v>
      </c>
      <c r="B450" s="190" t="s">
        <v>1200</v>
      </c>
      <c r="C450" s="197" t="s">
        <v>1201</v>
      </c>
      <c r="D450" s="191" t="s">
        <v>815</v>
      </c>
      <c r="E450" s="192">
        <v>2</v>
      </c>
      <c r="F450" s="193"/>
      <c r="G450" s="194">
        <f t="shared" si="119"/>
        <v>0</v>
      </c>
      <c r="H450" s="193"/>
      <c r="I450" s="194">
        <f t="shared" si="120"/>
        <v>0</v>
      </c>
      <c r="J450" s="193"/>
      <c r="K450" s="194">
        <f t="shared" si="121"/>
        <v>0</v>
      </c>
      <c r="L450" s="194">
        <v>21</v>
      </c>
      <c r="M450" s="194">
        <f t="shared" si="122"/>
        <v>0</v>
      </c>
      <c r="N450" s="192">
        <v>0</v>
      </c>
      <c r="O450" s="192">
        <f t="shared" si="123"/>
        <v>0</v>
      </c>
      <c r="P450" s="192">
        <v>0</v>
      </c>
      <c r="Q450" s="192">
        <f t="shared" si="124"/>
        <v>0</v>
      </c>
      <c r="R450" s="194"/>
      <c r="S450" s="194" t="s">
        <v>430</v>
      </c>
      <c r="T450" s="195" t="s">
        <v>372</v>
      </c>
      <c r="U450" s="163">
        <v>0</v>
      </c>
      <c r="V450" s="163">
        <f t="shared" si="125"/>
        <v>0</v>
      </c>
      <c r="W450" s="163"/>
      <c r="X450" s="163" t="s">
        <v>431</v>
      </c>
      <c r="Y450" s="152"/>
      <c r="Z450" s="152"/>
      <c r="AA450" s="152"/>
      <c r="AB450" s="152"/>
      <c r="AC450" s="152"/>
      <c r="AD450" s="152"/>
      <c r="AE450" s="152"/>
      <c r="AF450" s="152"/>
      <c r="AG450" s="152" t="s">
        <v>432</v>
      </c>
      <c r="AH450" s="152"/>
      <c r="AI450" s="152"/>
      <c r="AJ450" s="152"/>
      <c r="AK450" s="152"/>
      <c r="AL450" s="152"/>
      <c r="AM450" s="152"/>
      <c r="AN450" s="152"/>
      <c r="AO450" s="152"/>
      <c r="AP450" s="152"/>
      <c r="AQ450" s="152"/>
      <c r="AR450" s="152"/>
      <c r="AS450" s="152"/>
      <c r="AT450" s="152"/>
      <c r="AU450" s="152"/>
      <c r="AV450" s="152"/>
      <c r="AW450" s="152"/>
      <c r="AX450" s="152"/>
      <c r="AY450" s="152"/>
      <c r="AZ450" s="152"/>
      <c r="BA450" s="152"/>
      <c r="BB450" s="152"/>
      <c r="BC450" s="152"/>
      <c r="BD450" s="152"/>
      <c r="BE450" s="152"/>
      <c r="BF450" s="152"/>
      <c r="BG450" s="152"/>
      <c r="BH450" s="152"/>
    </row>
    <row r="451" spans="1:60" outlineLevel="1">
      <c r="A451" s="189">
        <v>364</v>
      </c>
      <c r="B451" s="190" t="s">
        <v>1202</v>
      </c>
      <c r="C451" s="197" t="s">
        <v>1203</v>
      </c>
      <c r="D451" s="191" t="s">
        <v>815</v>
      </c>
      <c r="E451" s="192">
        <v>10</v>
      </c>
      <c r="F451" s="193"/>
      <c r="G451" s="194">
        <f t="shared" si="119"/>
        <v>0</v>
      </c>
      <c r="H451" s="193"/>
      <c r="I451" s="194">
        <f t="shared" si="120"/>
        <v>0</v>
      </c>
      <c r="J451" s="193"/>
      <c r="K451" s="194">
        <f t="shared" si="121"/>
        <v>0</v>
      </c>
      <c r="L451" s="194">
        <v>21</v>
      </c>
      <c r="M451" s="194">
        <f t="shared" si="122"/>
        <v>0</v>
      </c>
      <c r="N451" s="192">
        <v>0</v>
      </c>
      <c r="O451" s="192">
        <f t="shared" si="123"/>
        <v>0</v>
      </c>
      <c r="P451" s="192">
        <v>0</v>
      </c>
      <c r="Q451" s="192">
        <f t="shared" si="124"/>
        <v>0</v>
      </c>
      <c r="R451" s="194"/>
      <c r="S451" s="194" t="s">
        <v>430</v>
      </c>
      <c r="T451" s="195" t="s">
        <v>372</v>
      </c>
      <c r="U451" s="163">
        <v>0</v>
      </c>
      <c r="V451" s="163">
        <f t="shared" si="125"/>
        <v>0</v>
      </c>
      <c r="W451" s="163"/>
      <c r="X451" s="163" t="s">
        <v>431</v>
      </c>
      <c r="Y451" s="152"/>
      <c r="Z451" s="152"/>
      <c r="AA451" s="152"/>
      <c r="AB451" s="152"/>
      <c r="AC451" s="152"/>
      <c r="AD451" s="152"/>
      <c r="AE451" s="152"/>
      <c r="AF451" s="152"/>
      <c r="AG451" s="152" t="s">
        <v>432</v>
      </c>
      <c r="AH451" s="152"/>
      <c r="AI451" s="152"/>
      <c r="AJ451" s="152"/>
      <c r="AK451" s="152"/>
      <c r="AL451" s="152"/>
      <c r="AM451" s="152"/>
      <c r="AN451" s="152"/>
      <c r="AO451" s="152"/>
      <c r="AP451" s="152"/>
      <c r="AQ451" s="152"/>
      <c r="AR451" s="152"/>
      <c r="AS451" s="152"/>
      <c r="AT451" s="152"/>
      <c r="AU451" s="152"/>
      <c r="AV451" s="152"/>
      <c r="AW451" s="152"/>
      <c r="AX451" s="152"/>
      <c r="AY451" s="152"/>
      <c r="AZ451" s="152"/>
      <c r="BA451" s="152"/>
      <c r="BB451" s="152"/>
      <c r="BC451" s="152"/>
      <c r="BD451" s="152"/>
      <c r="BE451" s="152"/>
      <c r="BF451" s="152"/>
      <c r="BG451" s="152"/>
      <c r="BH451" s="152"/>
    </row>
    <row r="452" spans="1:60" outlineLevel="1">
      <c r="A452" s="189">
        <v>365</v>
      </c>
      <c r="B452" s="190" t="s">
        <v>1204</v>
      </c>
      <c r="C452" s="197" t="s">
        <v>1205</v>
      </c>
      <c r="D452" s="191" t="s">
        <v>815</v>
      </c>
      <c r="E452" s="192">
        <v>10</v>
      </c>
      <c r="F452" s="193"/>
      <c r="G452" s="194">
        <f t="shared" si="119"/>
        <v>0</v>
      </c>
      <c r="H452" s="193"/>
      <c r="I452" s="194">
        <f t="shared" si="120"/>
        <v>0</v>
      </c>
      <c r="J452" s="193"/>
      <c r="K452" s="194">
        <f t="shared" si="121"/>
        <v>0</v>
      </c>
      <c r="L452" s="194">
        <v>21</v>
      </c>
      <c r="M452" s="194">
        <f t="shared" si="122"/>
        <v>0</v>
      </c>
      <c r="N452" s="192">
        <v>0</v>
      </c>
      <c r="O452" s="192">
        <f t="shared" si="123"/>
        <v>0</v>
      </c>
      <c r="P452" s="192">
        <v>0</v>
      </c>
      <c r="Q452" s="192">
        <f t="shared" si="124"/>
        <v>0</v>
      </c>
      <c r="R452" s="194"/>
      <c r="S452" s="194" t="s">
        <v>430</v>
      </c>
      <c r="T452" s="195" t="s">
        <v>372</v>
      </c>
      <c r="U452" s="163">
        <v>0</v>
      </c>
      <c r="V452" s="163">
        <f t="shared" si="125"/>
        <v>0</v>
      </c>
      <c r="W452" s="163"/>
      <c r="X452" s="163" t="s">
        <v>431</v>
      </c>
      <c r="Y452" s="152"/>
      <c r="Z452" s="152"/>
      <c r="AA452" s="152"/>
      <c r="AB452" s="152"/>
      <c r="AC452" s="152"/>
      <c r="AD452" s="152"/>
      <c r="AE452" s="152"/>
      <c r="AF452" s="152"/>
      <c r="AG452" s="152" t="s">
        <v>432</v>
      </c>
      <c r="AH452" s="152"/>
      <c r="AI452" s="152"/>
      <c r="AJ452" s="152"/>
      <c r="AK452" s="152"/>
      <c r="AL452" s="152"/>
      <c r="AM452" s="152"/>
      <c r="AN452" s="152"/>
      <c r="AO452" s="152"/>
      <c r="AP452" s="152"/>
      <c r="AQ452" s="152"/>
      <c r="AR452" s="152"/>
      <c r="AS452" s="152"/>
      <c r="AT452" s="152"/>
      <c r="AU452" s="152"/>
      <c r="AV452" s="152"/>
      <c r="AW452" s="152"/>
      <c r="AX452" s="152"/>
      <c r="AY452" s="152"/>
      <c r="AZ452" s="152"/>
      <c r="BA452" s="152"/>
      <c r="BB452" s="152"/>
      <c r="BC452" s="152"/>
      <c r="BD452" s="152"/>
      <c r="BE452" s="152"/>
      <c r="BF452" s="152"/>
      <c r="BG452" s="152"/>
      <c r="BH452" s="152"/>
    </row>
    <row r="453" spans="1:60" outlineLevel="1">
      <c r="A453" s="189">
        <v>366</v>
      </c>
      <c r="B453" s="190" t="s">
        <v>1206</v>
      </c>
      <c r="C453" s="197" t="s">
        <v>1207</v>
      </c>
      <c r="D453" s="191" t="s">
        <v>633</v>
      </c>
      <c r="E453" s="192">
        <v>1</v>
      </c>
      <c r="F453" s="193"/>
      <c r="G453" s="194">
        <f t="shared" si="119"/>
        <v>0</v>
      </c>
      <c r="H453" s="193"/>
      <c r="I453" s="194">
        <f t="shared" si="120"/>
        <v>0</v>
      </c>
      <c r="J453" s="193"/>
      <c r="K453" s="194">
        <f t="shared" si="121"/>
        <v>0</v>
      </c>
      <c r="L453" s="194">
        <v>21</v>
      </c>
      <c r="M453" s="194">
        <f t="shared" si="122"/>
        <v>0</v>
      </c>
      <c r="N453" s="192">
        <v>0</v>
      </c>
      <c r="O453" s="192">
        <f t="shared" si="123"/>
        <v>0</v>
      </c>
      <c r="P453" s="192">
        <v>1</v>
      </c>
      <c r="Q453" s="192">
        <f t="shared" si="124"/>
        <v>1</v>
      </c>
      <c r="R453" s="194"/>
      <c r="S453" s="194" t="s">
        <v>430</v>
      </c>
      <c r="T453" s="195" t="s">
        <v>372</v>
      </c>
      <c r="U453" s="163">
        <v>0</v>
      </c>
      <c r="V453" s="163">
        <f t="shared" si="125"/>
        <v>0</v>
      </c>
      <c r="W453" s="163"/>
      <c r="X453" s="163" t="s">
        <v>431</v>
      </c>
      <c r="Y453" s="152"/>
      <c r="Z453" s="152"/>
      <c r="AA453" s="152"/>
      <c r="AB453" s="152"/>
      <c r="AC453" s="152"/>
      <c r="AD453" s="152"/>
      <c r="AE453" s="152"/>
      <c r="AF453" s="152"/>
      <c r="AG453" s="152" t="s">
        <v>432</v>
      </c>
      <c r="AH453" s="152"/>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c r="BD453" s="152"/>
      <c r="BE453" s="152"/>
      <c r="BF453" s="152"/>
      <c r="BG453" s="152"/>
      <c r="BH453" s="152"/>
    </row>
    <row r="454" spans="1:60" ht="22.5" outlineLevel="1">
      <c r="A454" s="189">
        <v>367</v>
      </c>
      <c r="B454" s="190" t="s">
        <v>1208</v>
      </c>
      <c r="C454" s="197" t="s">
        <v>1209</v>
      </c>
      <c r="D454" s="191" t="s">
        <v>633</v>
      </c>
      <c r="E454" s="192">
        <v>1</v>
      </c>
      <c r="F454" s="193"/>
      <c r="G454" s="194">
        <f t="shared" si="119"/>
        <v>0</v>
      </c>
      <c r="H454" s="193"/>
      <c r="I454" s="194">
        <f t="shared" si="120"/>
        <v>0</v>
      </c>
      <c r="J454" s="193"/>
      <c r="K454" s="194">
        <f t="shared" si="121"/>
        <v>0</v>
      </c>
      <c r="L454" s="194">
        <v>21</v>
      </c>
      <c r="M454" s="194">
        <f t="shared" si="122"/>
        <v>0</v>
      </c>
      <c r="N454" s="192">
        <v>0</v>
      </c>
      <c r="O454" s="192">
        <f t="shared" si="123"/>
        <v>0</v>
      </c>
      <c r="P454" s="192">
        <v>0</v>
      </c>
      <c r="Q454" s="192">
        <f t="shared" si="124"/>
        <v>0</v>
      </c>
      <c r="R454" s="194"/>
      <c r="S454" s="194" t="s">
        <v>430</v>
      </c>
      <c r="T454" s="195" t="s">
        <v>372</v>
      </c>
      <c r="U454" s="163">
        <v>0</v>
      </c>
      <c r="V454" s="163">
        <f t="shared" si="125"/>
        <v>0</v>
      </c>
      <c r="W454" s="163"/>
      <c r="X454" s="163" t="s">
        <v>431</v>
      </c>
      <c r="Y454" s="152"/>
      <c r="Z454" s="152"/>
      <c r="AA454" s="152"/>
      <c r="AB454" s="152"/>
      <c r="AC454" s="152"/>
      <c r="AD454" s="152"/>
      <c r="AE454" s="152"/>
      <c r="AF454" s="152"/>
      <c r="AG454" s="152" t="s">
        <v>432</v>
      </c>
      <c r="AH454" s="152"/>
      <c r="AI454" s="152"/>
      <c r="AJ454" s="152"/>
      <c r="AK454" s="152"/>
      <c r="AL454" s="152"/>
      <c r="AM454" s="152"/>
      <c r="AN454" s="152"/>
      <c r="AO454" s="152"/>
      <c r="AP454" s="152"/>
      <c r="AQ454" s="152"/>
      <c r="AR454" s="152"/>
      <c r="AS454" s="152"/>
      <c r="AT454" s="152"/>
      <c r="AU454" s="152"/>
      <c r="AV454" s="152"/>
      <c r="AW454" s="152"/>
      <c r="AX454" s="152"/>
      <c r="AY454" s="152"/>
      <c r="AZ454" s="152"/>
      <c r="BA454" s="152"/>
      <c r="BB454" s="152"/>
      <c r="BC454" s="152"/>
      <c r="BD454" s="152"/>
      <c r="BE454" s="152"/>
      <c r="BF454" s="152"/>
      <c r="BG454" s="152"/>
      <c r="BH454" s="152"/>
    </row>
    <row r="455" spans="1:60" outlineLevel="1">
      <c r="A455" s="189">
        <v>368</v>
      </c>
      <c r="B455" s="190" t="s">
        <v>1210</v>
      </c>
      <c r="C455" s="197" t="s">
        <v>1211</v>
      </c>
      <c r="D455" s="191" t="s">
        <v>815</v>
      </c>
      <c r="E455" s="192">
        <v>5</v>
      </c>
      <c r="F455" s="193"/>
      <c r="G455" s="194">
        <f t="shared" si="119"/>
        <v>0</v>
      </c>
      <c r="H455" s="193"/>
      <c r="I455" s="194">
        <f t="shared" si="120"/>
        <v>0</v>
      </c>
      <c r="J455" s="193"/>
      <c r="K455" s="194">
        <f t="shared" si="121"/>
        <v>0</v>
      </c>
      <c r="L455" s="194">
        <v>21</v>
      </c>
      <c r="M455" s="194">
        <f t="shared" si="122"/>
        <v>0</v>
      </c>
      <c r="N455" s="192">
        <v>0</v>
      </c>
      <c r="O455" s="192">
        <f t="shared" si="123"/>
        <v>0</v>
      </c>
      <c r="P455" s="192">
        <v>0</v>
      </c>
      <c r="Q455" s="192">
        <f t="shared" si="124"/>
        <v>0</v>
      </c>
      <c r="R455" s="194"/>
      <c r="S455" s="194" t="s">
        <v>430</v>
      </c>
      <c r="T455" s="195" t="s">
        <v>372</v>
      </c>
      <c r="U455" s="163">
        <v>0</v>
      </c>
      <c r="V455" s="163">
        <f t="shared" si="125"/>
        <v>0</v>
      </c>
      <c r="W455" s="163"/>
      <c r="X455" s="163" t="s">
        <v>431</v>
      </c>
      <c r="Y455" s="152"/>
      <c r="Z455" s="152"/>
      <c r="AA455" s="152"/>
      <c r="AB455" s="152"/>
      <c r="AC455" s="152"/>
      <c r="AD455" s="152"/>
      <c r="AE455" s="152"/>
      <c r="AF455" s="152"/>
      <c r="AG455" s="152" t="s">
        <v>432</v>
      </c>
      <c r="AH455" s="152"/>
      <c r="AI455" s="152"/>
      <c r="AJ455" s="152"/>
      <c r="AK455" s="152"/>
      <c r="AL455" s="152"/>
      <c r="AM455" s="152"/>
      <c r="AN455" s="152"/>
      <c r="AO455" s="152"/>
      <c r="AP455" s="152"/>
      <c r="AQ455" s="152"/>
      <c r="AR455" s="152"/>
      <c r="AS455" s="152"/>
      <c r="AT455" s="152"/>
      <c r="AU455" s="152"/>
      <c r="AV455" s="152"/>
      <c r="AW455" s="152"/>
      <c r="AX455" s="152"/>
      <c r="AY455" s="152"/>
      <c r="AZ455" s="152"/>
      <c r="BA455" s="152"/>
      <c r="BB455" s="152"/>
      <c r="BC455" s="152"/>
      <c r="BD455" s="152"/>
      <c r="BE455" s="152"/>
      <c r="BF455" s="152"/>
      <c r="BG455" s="152"/>
      <c r="BH455" s="152"/>
    </row>
    <row r="456" spans="1:60" outlineLevel="1">
      <c r="A456" s="189">
        <v>369</v>
      </c>
      <c r="B456" s="190" t="s">
        <v>1212</v>
      </c>
      <c r="C456" s="197" t="s">
        <v>1213</v>
      </c>
      <c r="D456" s="191" t="s">
        <v>815</v>
      </c>
      <c r="E456" s="192">
        <v>24</v>
      </c>
      <c r="F456" s="193"/>
      <c r="G456" s="194">
        <f t="shared" si="119"/>
        <v>0</v>
      </c>
      <c r="H456" s="193"/>
      <c r="I456" s="194">
        <f t="shared" si="120"/>
        <v>0</v>
      </c>
      <c r="J456" s="193"/>
      <c r="K456" s="194">
        <f t="shared" si="121"/>
        <v>0</v>
      </c>
      <c r="L456" s="194">
        <v>21</v>
      </c>
      <c r="M456" s="194">
        <f t="shared" si="122"/>
        <v>0</v>
      </c>
      <c r="N456" s="192">
        <v>0</v>
      </c>
      <c r="O456" s="192">
        <f t="shared" si="123"/>
        <v>0</v>
      </c>
      <c r="P456" s="192">
        <v>0</v>
      </c>
      <c r="Q456" s="192">
        <f t="shared" si="124"/>
        <v>0</v>
      </c>
      <c r="R456" s="194"/>
      <c r="S456" s="194" t="s">
        <v>430</v>
      </c>
      <c r="T456" s="195" t="s">
        <v>372</v>
      </c>
      <c r="U456" s="163">
        <v>0</v>
      </c>
      <c r="V456" s="163">
        <f t="shared" si="125"/>
        <v>0</v>
      </c>
      <c r="W456" s="163"/>
      <c r="X456" s="163" t="s">
        <v>431</v>
      </c>
      <c r="Y456" s="152"/>
      <c r="Z456" s="152"/>
      <c r="AA456" s="152"/>
      <c r="AB456" s="152"/>
      <c r="AC456" s="152"/>
      <c r="AD456" s="152"/>
      <c r="AE456" s="152"/>
      <c r="AF456" s="152"/>
      <c r="AG456" s="152" t="s">
        <v>432</v>
      </c>
      <c r="AH456" s="152"/>
      <c r="AI456" s="152"/>
      <c r="AJ456" s="152"/>
      <c r="AK456" s="152"/>
      <c r="AL456" s="152"/>
      <c r="AM456" s="152"/>
      <c r="AN456" s="152"/>
      <c r="AO456" s="152"/>
      <c r="AP456" s="152"/>
      <c r="AQ456" s="152"/>
      <c r="AR456" s="152"/>
      <c r="AS456" s="152"/>
      <c r="AT456" s="152"/>
      <c r="AU456" s="152"/>
      <c r="AV456" s="152"/>
      <c r="AW456" s="152"/>
      <c r="AX456" s="152"/>
      <c r="AY456" s="152"/>
      <c r="AZ456" s="152"/>
      <c r="BA456" s="152"/>
      <c r="BB456" s="152"/>
      <c r="BC456" s="152"/>
      <c r="BD456" s="152"/>
      <c r="BE456" s="152"/>
      <c r="BF456" s="152"/>
      <c r="BG456" s="152"/>
      <c r="BH456" s="152"/>
    </row>
    <row r="457" spans="1:60" outlineLevel="1">
      <c r="A457" s="189">
        <v>370</v>
      </c>
      <c r="B457" s="190" t="s">
        <v>1214</v>
      </c>
      <c r="C457" s="197" t="s">
        <v>1215</v>
      </c>
      <c r="D457" s="191" t="s">
        <v>815</v>
      </c>
      <c r="E457" s="192">
        <v>12</v>
      </c>
      <c r="F457" s="193"/>
      <c r="G457" s="194">
        <f t="shared" si="119"/>
        <v>0</v>
      </c>
      <c r="H457" s="193"/>
      <c r="I457" s="194">
        <f t="shared" si="120"/>
        <v>0</v>
      </c>
      <c r="J457" s="193"/>
      <c r="K457" s="194">
        <f t="shared" si="121"/>
        <v>0</v>
      </c>
      <c r="L457" s="194">
        <v>21</v>
      </c>
      <c r="M457" s="194">
        <f t="shared" si="122"/>
        <v>0</v>
      </c>
      <c r="N457" s="192">
        <v>0</v>
      </c>
      <c r="O457" s="192">
        <f t="shared" si="123"/>
        <v>0</v>
      </c>
      <c r="P457" s="192">
        <v>0</v>
      </c>
      <c r="Q457" s="192">
        <f t="shared" si="124"/>
        <v>0</v>
      </c>
      <c r="R457" s="194"/>
      <c r="S457" s="194" t="s">
        <v>430</v>
      </c>
      <c r="T457" s="195" t="s">
        <v>372</v>
      </c>
      <c r="U457" s="163">
        <v>0</v>
      </c>
      <c r="V457" s="163">
        <f t="shared" si="125"/>
        <v>0</v>
      </c>
      <c r="W457" s="163"/>
      <c r="X457" s="163" t="s">
        <v>431</v>
      </c>
      <c r="Y457" s="152"/>
      <c r="Z457" s="152"/>
      <c r="AA457" s="152"/>
      <c r="AB457" s="152"/>
      <c r="AC457" s="152"/>
      <c r="AD457" s="152"/>
      <c r="AE457" s="152"/>
      <c r="AF457" s="152"/>
      <c r="AG457" s="152" t="s">
        <v>432</v>
      </c>
      <c r="AH457" s="152"/>
      <c r="AI457" s="152"/>
      <c r="AJ457" s="152"/>
      <c r="AK457" s="152"/>
      <c r="AL457" s="152"/>
      <c r="AM457" s="152"/>
      <c r="AN457" s="152"/>
      <c r="AO457" s="152"/>
      <c r="AP457" s="152"/>
      <c r="AQ457" s="152"/>
      <c r="AR457" s="152"/>
      <c r="AS457" s="152"/>
      <c r="AT457" s="152"/>
      <c r="AU457" s="152"/>
      <c r="AV457" s="152"/>
      <c r="AW457" s="152"/>
      <c r="AX457" s="152"/>
      <c r="AY457" s="152"/>
      <c r="AZ457" s="152"/>
      <c r="BA457" s="152"/>
      <c r="BB457" s="152"/>
      <c r="BC457" s="152"/>
      <c r="BD457" s="152"/>
      <c r="BE457" s="152"/>
      <c r="BF457" s="152"/>
      <c r="BG457" s="152"/>
      <c r="BH457" s="152"/>
    </row>
    <row r="458" spans="1:60" outlineLevel="1">
      <c r="A458" s="189">
        <v>371</v>
      </c>
      <c r="B458" s="190" t="s">
        <v>1216</v>
      </c>
      <c r="C458" s="197" t="s">
        <v>1217</v>
      </c>
      <c r="D458" s="191" t="s">
        <v>815</v>
      </c>
      <c r="E458" s="192">
        <v>5</v>
      </c>
      <c r="F458" s="193"/>
      <c r="G458" s="194">
        <f t="shared" si="119"/>
        <v>0</v>
      </c>
      <c r="H458" s="193"/>
      <c r="I458" s="194">
        <f t="shared" si="120"/>
        <v>0</v>
      </c>
      <c r="J458" s="193"/>
      <c r="K458" s="194">
        <f t="shared" si="121"/>
        <v>0</v>
      </c>
      <c r="L458" s="194">
        <v>21</v>
      </c>
      <c r="M458" s="194">
        <f t="shared" si="122"/>
        <v>0</v>
      </c>
      <c r="N458" s="192">
        <v>0</v>
      </c>
      <c r="O458" s="192">
        <f t="shared" si="123"/>
        <v>0</v>
      </c>
      <c r="P458" s="192">
        <v>0</v>
      </c>
      <c r="Q458" s="192">
        <f t="shared" si="124"/>
        <v>0</v>
      </c>
      <c r="R458" s="194"/>
      <c r="S458" s="194" t="s">
        <v>430</v>
      </c>
      <c r="T458" s="195" t="s">
        <v>372</v>
      </c>
      <c r="U458" s="163">
        <v>0</v>
      </c>
      <c r="V458" s="163">
        <f t="shared" si="125"/>
        <v>0</v>
      </c>
      <c r="W458" s="163"/>
      <c r="X458" s="163" t="s">
        <v>431</v>
      </c>
      <c r="Y458" s="152"/>
      <c r="Z458" s="152"/>
      <c r="AA458" s="152"/>
      <c r="AB458" s="152"/>
      <c r="AC458" s="152"/>
      <c r="AD458" s="152"/>
      <c r="AE458" s="152"/>
      <c r="AF458" s="152"/>
      <c r="AG458" s="152" t="s">
        <v>432</v>
      </c>
      <c r="AH458" s="152"/>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c r="BD458" s="152"/>
      <c r="BE458" s="152"/>
      <c r="BF458" s="152"/>
      <c r="BG458" s="152"/>
      <c r="BH458" s="152"/>
    </row>
    <row r="459" spans="1:60" outlineLevel="1">
      <c r="A459" s="189">
        <v>372</v>
      </c>
      <c r="B459" s="190" t="s">
        <v>1218</v>
      </c>
      <c r="C459" s="197" t="s">
        <v>1219</v>
      </c>
      <c r="D459" s="191" t="s">
        <v>815</v>
      </c>
      <c r="E459" s="192">
        <v>5</v>
      </c>
      <c r="F459" s="193"/>
      <c r="G459" s="194">
        <f t="shared" si="119"/>
        <v>0</v>
      </c>
      <c r="H459" s="193"/>
      <c r="I459" s="194">
        <f t="shared" si="120"/>
        <v>0</v>
      </c>
      <c r="J459" s="193"/>
      <c r="K459" s="194">
        <f t="shared" si="121"/>
        <v>0</v>
      </c>
      <c r="L459" s="194">
        <v>21</v>
      </c>
      <c r="M459" s="194">
        <f t="shared" si="122"/>
        <v>0</v>
      </c>
      <c r="N459" s="192">
        <v>0</v>
      </c>
      <c r="O459" s="192">
        <f t="shared" si="123"/>
        <v>0</v>
      </c>
      <c r="P459" s="192">
        <v>0</v>
      </c>
      <c r="Q459" s="192">
        <f t="shared" si="124"/>
        <v>0</v>
      </c>
      <c r="R459" s="194"/>
      <c r="S459" s="194" t="s">
        <v>430</v>
      </c>
      <c r="T459" s="195" t="s">
        <v>372</v>
      </c>
      <c r="U459" s="163">
        <v>0</v>
      </c>
      <c r="V459" s="163">
        <f t="shared" si="125"/>
        <v>0</v>
      </c>
      <c r="W459" s="163"/>
      <c r="X459" s="163" t="s">
        <v>431</v>
      </c>
      <c r="Y459" s="152"/>
      <c r="Z459" s="152"/>
      <c r="AA459" s="152"/>
      <c r="AB459" s="152"/>
      <c r="AC459" s="152"/>
      <c r="AD459" s="152"/>
      <c r="AE459" s="152"/>
      <c r="AF459" s="152"/>
      <c r="AG459" s="152" t="s">
        <v>432</v>
      </c>
      <c r="AH459" s="152"/>
      <c r="AI459" s="152"/>
      <c r="AJ459" s="152"/>
      <c r="AK459" s="152"/>
      <c r="AL459" s="152"/>
      <c r="AM459" s="152"/>
      <c r="AN459" s="152"/>
      <c r="AO459" s="152"/>
      <c r="AP459" s="152"/>
      <c r="AQ459" s="152"/>
      <c r="AR459" s="152"/>
      <c r="AS459" s="152"/>
      <c r="AT459" s="152"/>
      <c r="AU459" s="152"/>
      <c r="AV459" s="152"/>
      <c r="AW459" s="152"/>
      <c r="AX459" s="152"/>
      <c r="AY459" s="152"/>
      <c r="AZ459" s="152"/>
      <c r="BA459" s="152"/>
      <c r="BB459" s="152"/>
      <c r="BC459" s="152"/>
      <c r="BD459" s="152"/>
      <c r="BE459" s="152"/>
      <c r="BF459" s="152"/>
      <c r="BG459" s="152"/>
      <c r="BH459" s="152"/>
    </row>
    <row r="460" spans="1:60" outlineLevel="1">
      <c r="A460" s="189">
        <v>373</v>
      </c>
      <c r="B460" s="190" t="s">
        <v>1220</v>
      </c>
      <c r="C460" s="197" t="s">
        <v>1221</v>
      </c>
      <c r="D460" s="191" t="s">
        <v>815</v>
      </c>
      <c r="E460" s="192">
        <v>10</v>
      </c>
      <c r="F460" s="193"/>
      <c r="G460" s="194">
        <f t="shared" si="119"/>
        <v>0</v>
      </c>
      <c r="H460" s="193"/>
      <c r="I460" s="194">
        <f t="shared" si="120"/>
        <v>0</v>
      </c>
      <c r="J460" s="193"/>
      <c r="K460" s="194">
        <f t="shared" si="121"/>
        <v>0</v>
      </c>
      <c r="L460" s="194">
        <v>21</v>
      </c>
      <c r="M460" s="194">
        <f t="shared" si="122"/>
        <v>0</v>
      </c>
      <c r="N460" s="192">
        <v>0</v>
      </c>
      <c r="O460" s="192">
        <f t="shared" si="123"/>
        <v>0</v>
      </c>
      <c r="P460" s="192">
        <v>0</v>
      </c>
      <c r="Q460" s="192">
        <f t="shared" si="124"/>
        <v>0</v>
      </c>
      <c r="R460" s="194"/>
      <c r="S460" s="194" t="s">
        <v>430</v>
      </c>
      <c r="T460" s="195" t="s">
        <v>372</v>
      </c>
      <c r="U460" s="163">
        <v>0</v>
      </c>
      <c r="V460" s="163">
        <f t="shared" si="125"/>
        <v>0</v>
      </c>
      <c r="W460" s="163"/>
      <c r="X460" s="163" t="s">
        <v>431</v>
      </c>
      <c r="Y460" s="152"/>
      <c r="Z460" s="152"/>
      <c r="AA460" s="152"/>
      <c r="AB460" s="152"/>
      <c r="AC460" s="152"/>
      <c r="AD460" s="152"/>
      <c r="AE460" s="152"/>
      <c r="AF460" s="152"/>
      <c r="AG460" s="152" t="s">
        <v>432</v>
      </c>
      <c r="AH460" s="152"/>
      <c r="AI460" s="152"/>
      <c r="AJ460" s="152"/>
      <c r="AK460" s="152"/>
      <c r="AL460" s="152"/>
      <c r="AM460" s="152"/>
      <c r="AN460" s="152"/>
      <c r="AO460" s="152"/>
      <c r="AP460" s="152"/>
      <c r="AQ460" s="152"/>
      <c r="AR460" s="152"/>
      <c r="AS460" s="152"/>
      <c r="AT460" s="152"/>
      <c r="AU460" s="152"/>
      <c r="AV460" s="152"/>
      <c r="AW460" s="152"/>
      <c r="AX460" s="152"/>
      <c r="AY460" s="152"/>
      <c r="AZ460" s="152"/>
      <c r="BA460" s="152"/>
      <c r="BB460" s="152"/>
      <c r="BC460" s="152"/>
      <c r="BD460" s="152"/>
      <c r="BE460" s="152"/>
      <c r="BF460" s="152"/>
      <c r="BG460" s="152"/>
      <c r="BH460" s="152"/>
    </row>
    <row r="461" spans="1:60" outlineLevel="1">
      <c r="A461" s="189">
        <v>374</v>
      </c>
      <c r="B461" s="190" t="s">
        <v>1222</v>
      </c>
      <c r="C461" s="197" t="s">
        <v>1223</v>
      </c>
      <c r="D461" s="191" t="s">
        <v>815</v>
      </c>
      <c r="E461" s="192">
        <v>5</v>
      </c>
      <c r="F461" s="193"/>
      <c r="G461" s="194">
        <f t="shared" si="119"/>
        <v>0</v>
      </c>
      <c r="H461" s="193"/>
      <c r="I461" s="194">
        <f t="shared" si="120"/>
        <v>0</v>
      </c>
      <c r="J461" s="193"/>
      <c r="K461" s="194">
        <f t="shared" si="121"/>
        <v>0</v>
      </c>
      <c r="L461" s="194">
        <v>21</v>
      </c>
      <c r="M461" s="194">
        <f t="shared" si="122"/>
        <v>0</v>
      </c>
      <c r="N461" s="192">
        <v>0</v>
      </c>
      <c r="O461" s="192">
        <f t="shared" si="123"/>
        <v>0</v>
      </c>
      <c r="P461" s="192">
        <v>0</v>
      </c>
      <c r="Q461" s="192">
        <f t="shared" si="124"/>
        <v>0</v>
      </c>
      <c r="R461" s="194"/>
      <c r="S461" s="194" t="s">
        <v>430</v>
      </c>
      <c r="T461" s="195" t="s">
        <v>372</v>
      </c>
      <c r="U461" s="163">
        <v>0</v>
      </c>
      <c r="V461" s="163">
        <f t="shared" si="125"/>
        <v>0</v>
      </c>
      <c r="W461" s="163"/>
      <c r="X461" s="163" t="s">
        <v>431</v>
      </c>
      <c r="Y461" s="152"/>
      <c r="Z461" s="152"/>
      <c r="AA461" s="152"/>
      <c r="AB461" s="152"/>
      <c r="AC461" s="152"/>
      <c r="AD461" s="152"/>
      <c r="AE461" s="152"/>
      <c r="AF461" s="152"/>
      <c r="AG461" s="152" t="s">
        <v>432</v>
      </c>
      <c r="AH461" s="152"/>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c r="BD461" s="152"/>
      <c r="BE461" s="152"/>
      <c r="BF461" s="152"/>
      <c r="BG461" s="152"/>
      <c r="BH461" s="152"/>
    </row>
    <row r="462" spans="1:60" outlineLevel="1">
      <c r="A462" s="189">
        <v>375</v>
      </c>
      <c r="B462" s="190" t="s">
        <v>1224</v>
      </c>
      <c r="C462" s="197" t="s">
        <v>1225</v>
      </c>
      <c r="D462" s="191" t="s">
        <v>815</v>
      </c>
      <c r="E462" s="192">
        <v>2</v>
      </c>
      <c r="F462" s="193"/>
      <c r="G462" s="194">
        <f t="shared" si="119"/>
        <v>0</v>
      </c>
      <c r="H462" s="193"/>
      <c r="I462" s="194">
        <f t="shared" si="120"/>
        <v>0</v>
      </c>
      <c r="J462" s="193"/>
      <c r="K462" s="194">
        <f t="shared" si="121"/>
        <v>0</v>
      </c>
      <c r="L462" s="194">
        <v>21</v>
      </c>
      <c r="M462" s="194">
        <f t="shared" si="122"/>
        <v>0</v>
      </c>
      <c r="N462" s="192">
        <v>0</v>
      </c>
      <c r="O462" s="192">
        <f t="shared" si="123"/>
        <v>0</v>
      </c>
      <c r="P462" s="192">
        <v>0</v>
      </c>
      <c r="Q462" s="192">
        <f t="shared" si="124"/>
        <v>0</v>
      </c>
      <c r="R462" s="194"/>
      <c r="S462" s="194" t="s">
        <v>430</v>
      </c>
      <c r="T462" s="195" t="s">
        <v>372</v>
      </c>
      <c r="U462" s="163">
        <v>0</v>
      </c>
      <c r="V462" s="163">
        <f t="shared" si="125"/>
        <v>0</v>
      </c>
      <c r="W462" s="163"/>
      <c r="X462" s="163" t="s">
        <v>431</v>
      </c>
      <c r="Y462" s="152"/>
      <c r="Z462" s="152"/>
      <c r="AA462" s="152"/>
      <c r="AB462" s="152"/>
      <c r="AC462" s="152"/>
      <c r="AD462" s="152"/>
      <c r="AE462" s="152"/>
      <c r="AF462" s="152"/>
      <c r="AG462" s="152" t="s">
        <v>432</v>
      </c>
      <c r="AH462" s="152"/>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152"/>
      <c r="BD462" s="152"/>
      <c r="BE462" s="152"/>
      <c r="BF462" s="152"/>
      <c r="BG462" s="152"/>
      <c r="BH462" s="152"/>
    </row>
    <row r="463" spans="1:60" outlineLevel="1">
      <c r="A463" s="189">
        <v>376</v>
      </c>
      <c r="B463" s="190" t="s">
        <v>1226</v>
      </c>
      <c r="C463" s="197" t="s">
        <v>1227</v>
      </c>
      <c r="D463" s="191" t="s">
        <v>633</v>
      </c>
      <c r="E463" s="192">
        <v>1</v>
      </c>
      <c r="F463" s="193"/>
      <c r="G463" s="194">
        <f t="shared" si="119"/>
        <v>0</v>
      </c>
      <c r="H463" s="193"/>
      <c r="I463" s="194">
        <f t="shared" si="120"/>
        <v>0</v>
      </c>
      <c r="J463" s="193"/>
      <c r="K463" s="194">
        <f t="shared" si="121"/>
        <v>0</v>
      </c>
      <c r="L463" s="194">
        <v>21</v>
      </c>
      <c r="M463" s="194">
        <f t="shared" si="122"/>
        <v>0</v>
      </c>
      <c r="N463" s="192">
        <v>0</v>
      </c>
      <c r="O463" s="192">
        <f t="shared" si="123"/>
        <v>0</v>
      </c>
      <c r="P463" s="192">
        <v>0</v>
      </c>
      <c r="Q463" s="192">
        <f t="shared" si="124"/>
        <v>0</v>
      </c>
      <c r="R463" s="194"/>
      <c r="S463" s="194" t="s">
        <v>430</v>
      </c>
      <c r="T463" s="195" t="s">
        <v>372</v>
      </c>
      <c r="U463" s="163">
        <v>0</v>
      </c>
      <c r="V463" s="163">
        <f t="shared" si="125"/>
        <v>0</v>
      </c>
      <c r="W463" s="163"/>
      <c r="X463" s="163" t="s">
        <v>431</v>
      </c>
      <c r="Y463" s="152"/>
      <c r="Z463" s="152"/>
      <c r="AA463" s="152"/>
      <c r="AB463" s="152"/>
      <c r="AC463" s="152"/>
      <c r="AD463" s="152"/>
      <c r="AE463" s="152"/>
      <c r="AF463" s="152"/>
      <c r="AG463" s="152" t="s">
        <v>432</v>
      </c>
      <c r="AH463" s="152"/>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c r="BD463" s="152"/>
      <c r="BE463" s="152"/>
      <c r="BF463" s="152"/>
      <c r="BG463" s="152"/>
      <c r="BH463" s="152"/>
    </row>
    <row r="464" spans="1:60" outlineLevel="1">
      <c r="A464" s="189">
        <v>377</v>
      </c>
      <c r="B464" s="190" t="s">
        <v>1228</v>
      </c>
      <c r="C464" s="197" t="s">
        <v>1229</v>
      </c>
      <c r="D464" s="191" t="s">
        <v>633</v>
      </c>
      <c r="E464" s="192">
        <v>1</v>
      </c>
      <c r="F464" s="193"/>
      <c r="G464" s="194">
        <f t="shared" si="119"/>
        <v>0</v>
      </c>
      <c r="H464" s="193"/>
      <c r="I464" s="194">
        <f t="shared" si="120"/>
        <v>0</v>
      </c>
      <c r="J464" s="193"/>
      <c r="K464" s="194">
        <f t="shared" si="121"/>
        <v>0</v>
      </c>
      <c r="L464" s="194">
        <v>21</v>
      </c>
      <c r="M464" s="194">
        <f t="shared" si="122"/>
        <v>0</v>
      </c>
      <c r="N464" s="192">
        <v>0</v>
      </c>
      <c r="O464" s="192">
        <f t="shared" si="123"/>
        <v>0</v>
      </c>
      <c r="P464" s="192">
        <v>0</v>
      </c>
      <c r="Q464" s="192">
        <f t="shared" si="124"/>
        <v>0</v>
      </c>
      <c r="R464" s="194"/>
      <c r="S464" s="194" t="s">
        <v>430</v>
      </c>
      <c r="T464" s="195" t="s">
        <v>372</v>
      </c>
      <c r="U464" s="163">
        <v>0</v>
      </c>
      <c r="V464" s="163">
        <f t="shared" si="125"/>
        <v>0</v>
      </c>
      <c r="W464" s="163"/>
      <c r="X464" s="163" t="s">
        <v>431</v>
      </c>
      <c r="Y464" s="152"/>
      <c r="Z464" s="152"/>
      <c r="AA464" s="152"/>
      <c r="AB464" s="152"/>
      <c r="AC464" s="152"/>
      <c r="AD464" s="152"/>
      <c r="AE464" s="152"/>
      <c r="AF464" s="152"/>
      <c r="AG464" s="152" t="s">
        <v>432</v>
      </c>
      <c r="AH464" s="152"/>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c r="BD464" s="152"/>
      <c r="BE464" s="152"/>
      <c r="BF464" s="152"/>
      <c r="BG464" s="152"/>
      <c r="BH464" s="152"/>
    </row>
    <row r="465" spans="1:60" outlineLevel="1">
      <c r="A465" s="189">
        <v>378</v>
      </c>
      <c r="B465" s="190" t="s">
        <v>1230</v>
      </c>
      <c r="C465" s="197" t="s">
        <v>1231</v>
      </c>
      <c r="D465" s="191" t="s">
        <v>524</v>
      </c>
      <c r="E465" s="192">
        <v>10</v>
      </c>
      <c r="F465" s="193"/>
      <c r="G465" s="194">
        <f t="shared" si="119"/>
        <v>0</v>
      </c>
      <c r="H465" s="193"/>
      <c r="I465" s="194">
        <f t="shared" si="120"/>
        <v>0</v>
      </c>
      <c r="J465" s="193"/>
      <c r="K465" s="194">
        <f t="shared" si="121"/>
        <v>0</v>
      </c>
      <c r="L465" s="194">
        <v>21</v>
      </c>
      <c r="M465" s="194">
        <f t="shared" si="122"/>
        <v>0</v>
      </c>
      <c r="N465" s="192">
        <v>0</v>
      </c>
      <c r="O465" s="192">
        <f t="shared" si="123"/>
        <v>0</v>
      </c>
      <c r="P465" s="192">
        <v>0</v>
      </c>
      <c r="Q465" s="192">
        <f t="shared" si="124"/>
        <v>0</v>
      </c>
      <c r="R465" s="194"/>
      <c r="S465" s="194" t="s">
        <v>430</v>
      </c>
      <c r="T465" s="195" t="s">
        <v>372</v>
      </c>
      <c r="U465" s="163">
        <v>0</v>
      </c>
      <c r="V465" s="163">
        <f t="shared" si="125"/>
        <v>0</v>
      </c>
      <c r="W465" s="163"/>
      <c r="X465" s="163" t="s">
        <v>431</v>
      </c>
      <c r="Y465" s="152"/>
      <c r="Z465" s="152"/>
      <c r="AA465" s="152"/>
      <c r="AB465" s="152"/>
      <c r="AC465" s="152"/>
      <c r="AD465" s="152"/>
      <c r="AE465" s="152"/>
      <c r="AF465" s="152"/>
      <c r="AG465" s="152" t="s">
        <v>432</v>
      </c>
      <c r="AH465" s="152"/>
      <c r="AI465" s="152"/>
      <c r="AJ465" s="152"/>
      <c r="AK465" s="152"/>
      <c r="AL465" s="152"/>
      <c r="AM465" s="152"/>
      <c r="AN465" s="152"/>
      <c r="AO465" s="152"/>
      <c r="AP465" s="152"/>
      <c r="AQ465" s="152"/>
      <c r="AR465" s="152"/>
      <c r="AS465" s="152"/>
      <c r="AT465" s="152"/>
      <c r="AU465" s="152"/>
      <c r="AV465" s="152"/>
      <c r="AW465" s="152"/>
      <c r="AX465" s="152"/>
      <c r="AY465" s="152"/>
      <c r="AZ465" s="152"/>
      <c r="BA465" s="152"/>
      <c r="BB465" s="152"/>
      <c r="BC465" s="152"/>
      <c r="BD465" s="152"/>
      <c r="BE465" s="152"/>
      <c r="BF465" s="152"/>
      <c r="BG465" s="152"/>
      <c r="BH465" s="152"/>
    </row>
    <row r="466" spans="1:60" outlineLevel="1">
      <c r="A466" s="189">
        <v>379</v>
      </c>
      <c r="B466" s="190" t="s">
        <v>1232</v>
      </c>
      <c r="C466" s="197" t="s">
        <v>1233</v>
      </c>
      <c r="D466" s="191" t="s">
        <v>524</v>
      </c>
      <c r="E466" s="192">
        <v>65</v>
      </c>
      <c r="F466" s="193"/>
      <c r="G466" s="194">
        <f t="shared" si="119"/>
        <v>0</v>
      </c>
      <c r="H466" s="193"/>
      <c r="I466" s="194">
        <f t="shared" si="120"/>
        <v>0</v>
      </c>
      <c r="J466" s="193"/>
      <c r="K466" s="194">
        <f t="shared" si="121"/>
        <v>0</v>
      </c>
      <c r="L466" s="194">
        <v>21</v>
      </c>
      <c r="M466" s="194">
        <f t="shared" si="122"/>
        <v>0</v>
      </c>
      <c r="N466" s="192">
        <v>0</v>
      </c>
      <c r="O466" s="192">
        <f t="shared" si="123"/>
        <v>0</v>
      </c>
      <c r="P466" s="192">
        <v>0</v>
      </c>
      <c r="Q466" s="192">
        <f t="shared" si="124"/>
        <v>0</v>
      </c>
      <c r="R466" s="194"/>
      <c r="S466" s="194" t="s">
        <v>430</v>
      </c>
      <c r="T466" s="195" t="s">
        <v>372</v>
      </c>
      <c r="U466" s="163">
        <v>0</v>
      </c>
      <c r="V466" s="163">
        <f t="shared" si="125"/>
        <v>0</v>
      </c>
      <c r="W466" s="163"/>
      <c r="X466" s="163" t="s">
        <v>431</v>
      </c>
      <c r="Y466" s="152"/>
      <c r="Z466" s="152"/>
      <c r="AA466" s="152"/>
      <c r="AB466" s="152"/>
      <c r="AC466" s="152"/>
      <c r="AD466" s="152"/>
      <c r="AE466" s="152"/>
      <c r="AF466" s="152"/>
      <c r="AG466" s="152" t="s">
        <v>432</v>
      </c>
      <c r="AH466" s="152"/>
      <c r="AI466" s="152"/>
      <c r="AJ466" s="152"/>
      <c r="AK466" s="152"/>
      <c r="AL466" s="152"/>
      <c r="AM466" s="152"/>
      <c r="AN466" s="152"/>
      <c r="AO466" s="152"/>
      <c r="AP466" s="152"/>
      <c r="AQ466" s="152"/>
      <c r="AR466" s="152"/>
      <c r="AS466" s="152"/>
      <c r="AT466" s="152"/>
      <c r="AU466" s="152"/>
      <c r="AV466" s="152"/>
      <c r="AW466" s="152"/>
      <c r="AX466" s="152"/>
      <c r="AY466" s="152"/>
      <c r="AZ466" s="152"/>
      <c r="BA466" s="152"/>
      <c r="BB466" s="152"/>
      <c r="BC466" s="152"/>
      <c r="BD466" s="152"/>
      <c r="BE466" s="152"/>
      <c r="BF466" s="152"/>
      <c r="BG466" s="152"/>
      <c r="BH466" s="152"/>
    </row>
    <row r="467" spans="1:60" outlineLevel="1">
      <c r="A467" s="189">
        <v>380</v>
      </c>
      <c r="B467" s="190" t="s">
        <v>1234</v>
      </c>
      <c r="C467" s="197" t="s">
        <v>1235</v>
      </c>
      <c r="D467" s="191" t="s">
        <v>524</v>
      </c>
      <c r="E467" s="192">
        <v>200</v>
      </c>
      <c r="F467" s="193"/>
      <c r="G467" s="194">
        <f t="shared" si="119"/>
        <v>0</v>
      </c>
      <c r="H467" s="193"/>
      <c r="I467" s="194">
        <f t="shared" si="120"/>
        <v>0</v>
      </c>
      <c r="J467" s="193"/>
      <c r="K467" s="194">
        <f t="shared" si="121"/>
        <v>0</v>
      </c>
      <c r="L467" s="194">
        <v>21</v>
      </c>
      <c r="M467" s="194">
        <f t="shared" si="122"/>
        <v>0</v>
      </c>
      <c r="N467" s="192">
        <v>0</v>
      </c>
      <c r="O467" s="192">
        <f t="shared" si="123"/>
        <v>0</v>
      </c>
      <c r="P467" s="192">
        <v>0</v>
      </c>
      <c r="Q467" s="192">
        <f t="shared" si="124"/>
        <v>0</v>
      </c>
      <c r="R467" s="194"/>
      <c r="S467" s="194" t="s">
        <v>430</v>
      </c>
      <c r="T467" s="195" t="s">
        <v>372</v>
      </c>
      <c r="U467" s="163">
        <v>0</v>
      </c>
      <c r="V467" s="163">
        <f t="shared" si="125"/>
        <v>0</v>
      </c>
      <c r="W467" s="163"/>
      <c r="X467" s="163" t="s">
        <v>431</v>
      </c>
      <c r="Y467" s="152"/>
      <c r="Z467" s="152"/>
      <c r="AA467" s="152"/>
      <c r="AB467" s="152"/>
      <c r="AC467" s="152"/>
      <c r="AD467" s="152"/>
      <c r="AE467" s="152"/>
      <c r="AF467" s="152"/>
      <c r="AG467" s="152" t="s">
        <v>432</v>
      </c>
      <c r="AH467" s="152"/>
      <c r="AI467" s="152"/>
      <c r="AJ467" s="152"/>
      <c r="AK467" s="152"/>
      <c r="AL467" s="152"/>
      <c r="AM467" s="152"/>
      <c r="AN467" s="152"/>
      <c r="AO467" s="152"/>
      <c r="AP467" s="152"/>
      <c r="AQ467" s="152"/>
      <c r="AR467" s="152"/>
      <c r="AS467" s="152"/>
      <c r="AT467" s="152"/>
      <c r="AU467" s="152"/>
      <c r="AV467" s="152"/>
      <c r="AW467" s="152"/>
      <c r="AX467" s="152"/>
      <c r="AY467" s="152"/>
      <c r="AZ467" s="152"/>
      <c r="BA467" s="152"/>
      <c r="BB467" s="152"/>
      <c r="BC467" s="152"/>
      <c r="BD467" s="152"/>
      <c r="BE467" s="152"/>
      <c r="BF467" s="152"/>
      <c r="BG467" s="152"/>
      <c r="BH467" s="152"/>
    </row>
    <row r="468" spans="1:60" outlineLevel="1">
      <c r="A468" s="189">
        <v>381</v>
      </c>
      <c r="B468" s="190" t="s">
        <v>1236</v>
      </c>
      <c r="C468" s="197" t="s">
        <v>1237</v>
      </c>
      <c r="D468" s="191" t="s">
        <v>524</v>
      </c>
      <c r="E468" s="192">
        <v>45</v>
      </c>
      <c r="F468" s="193"/>
      <c r="G468" s="194">
        <f t="shared" si="119"/>
        <v>0</v>
      </c>
      <c r="H468" s="193"/>
      <c r="I468" s="194">
        <f t="shared" si="120"/>
        <v>0</v>
      </c>
      <c r="J468" s="193"/>
      <c r="K468" s="194">
        <f t="shared" si="121"/>
        <v>0</v>
      </c>
      <c r="L468" s="194">
        <v>21</v>
      </c>
      <c r="M468" s="194">
        <f t="shared" si="122"/>
        <v>0</v>
      </c>
      <c r="N468" s="192">
        <v>0</v>
      </c>
      <c r="O468" s="192">
        <f t="shared" si="123"/>
        <v>0</v>
      </c>
      <c r="P468" s="192">
        <v>0</v>
      </c>
      <c r="Q468" s="192">
        <f t="shared" si="124"/>
        <v>0</v>
      </c>
      <c r="R468" s="194"/>
      <c r="S468" s="194" t="s">
        <v>430</v>
      </c>
      <c r="T468" s="195" t="s">
        <v>372</v>
      </c>
      <c r="U468" s="163">
        <v>0</v>
      </c>
      <c r="V468" s="163">
        <f t="shared" si="125"/>
        <v>0</v>
      </c>
      <c r="W468" s="163"/>
      <c r="X468" s="163" t="s">
        <v>431</v>
      </c>
      <c r="Y468" s="152"/>
      <c r="Z468" s="152"/>
      <c r="AA468" s="152"/>
      <c r="AB468" s="152"/>
      <c r="AC468" s="152"/>
      <c r="AD468" s="152"/>
      <c r="AE468" s="152"/>
      <c r="AF468" s="152"/>
      <c r="AG468" s="152" t="s">
        <v>432</v>
      </c>
      <c r="AH468" s="152"/>
      <c r="AI468" s="152"/>
      <c r="AJ468" s="152"/>
      <c r="AK468" s="152"/>
      <c r="AL468" s="152"/>
      <c r="AM468" s="152"/>
      <c r="AN468" s="152"/>
      <c r="AO468" s="152"/>
      <c r="AP468" s="152"/>
      <c r="AQ468" s="152"/>
      <c r="AR468" s="152"/>
      <c r="AS468" s="152"/>
      <c r="AT468" s="152"/>
      <c r="AU468" s="152"/>
      <c r="AV468" s="152"/>
      <c r="AW468" s="152"/>
      <c r="AX468" s="152"/>
      <c r="AY468" s="152"/>
      <c r="AZ468" s="152"/>
      <c r="BA468" s="152"/>
      <c r="BB468" s="152"/>
      <c r="BC468" s="152"/>
      <c r="BD468" s="152"/>
      <c r="BE468" s="152"/>
      <c r="BF468" s="152"/>
      <c r="BG468" s="152"/>
      <c r="BH468" s="152"/>
    </row>
    <row r="469" spans="1:60" outlineLevel="1">
      <c r="A469" s="189">
        <v>382</v>
      </c>
      <c r="B469" s="190" t="s">
        <v>1238</v>
      </c>
      <c r="C469" s="197" t="s">
        <v>1239</v>
      </c>
      <c r="D469" s="191" t="s">
        <v>524</v>
      </c>
      <c r="E469" s="192">
        <v>20</v>
      </c>
      <c r="F469" s="193"/>
      <c r="G469" s="194">
        <f t="shared" si="119"/>
        <v>0</v>
      </c>
      <c r="H469" s="193"/>
      <c r="I469" s="194">
        <f t="shared" si="120"/>
        <v>0</v>
      </c>
      <c r="J469" s="193"/>
      <c r="K469" s="194">
        <f t="shared" si="121"/>
        <v>0</v>
      </c>
      <c r="L469" s="194">
        <v>21</v>
      </c>
      <c r="M469" s="194">
        <f t="shared" si="122"/>
        <v>0</v>
      </c>
      <c r="N469" s="192">
        <v>0</v>
      </c>
      <c r="O469" s="192">
        <f t="shared" si="123"/>
        <v>0</v>
      </c>
      <c r="P469" s="192">
        <v>0</v>
      </c>
      <c r="Q469" s="192">
        <f t="shared" si="124"/>
        <v>0</v>
      </c>
      <c r="R469" s="194"/>
      <c r="S469" s="194" t="s">
        <v>430</v>
      </c>
      <c r="T469" s="195" t="s">
        <v>372</v>
      </c>
      <c r="U469" s="163">
        <v>0</v>
      </c>
      <c r="V469" s="163">
        <f t="shared" si="125"/>
        <v>0</v>
      </c>
      <c r="W469" s="163"/>
      <c r="X469" s="163" t="s">
        <v>431</v>
      </c>
      <c r="Y469" s="152"/>
      <c r="Z469" s="152"/>
      <c r="AA469" s="152"/>
      <c r="AB469" s="152"/>
      <c r="AC469" s="152"/>
      <c r="AD469" s="152"/>
      <c r="AE469" s="152"/>
      <c r="AF469" s="152"/>
      <c r="AG469" s="152" t="s">
        <v>432</v>
      </c>
      <c r="AH469" s="152"/>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c r="BD469" s="152"/>
      <c r="BE469" s="152"/>
      <c r="BF469" s="152"/>
      <c r="BG469" s="152"/>
      <c r="BH469" s="152"/>
    </row>
    <row r="470" spans="1:60" outlineLevel="1">
      <c r="A470" s="189">
        <v>383</v>
      </c>
      <c r="B470" s="190" t="s">
        <v>1240</v>
      </c>
      <c r="C470" s="197" t="s">
        <v>254</v>
      </c>
      <c r="D470" s="191" t="s">
        <v>633</v>
      </c>
      <c r="E470" s="192">
        <v>0</v>
      </c>
      <c r="F470" s="193"/>
      <c r="G470" s="194">
        <f t="shared" si="119"/>
        <v>0</v>
      </c>
      <c r="H470" s="193"/>
      <c r="I470" s="194">
        <f t="shared" si="120"/>
        <v>0</v>
      </c>
      <c r="J470" s="193"/>
      <c r="K470" s="194">
        <f t="shared" si="121"/>
        <v>0</v>
      </c>
      <c r="L470" s="194">
        <v>21</v>
      </c>
      <c r="M470" s="194">
        <f t="shared" si="122"/>
        <v>0</v>
      </c>
      <c r="N470" s="192">
        <v>0</v>
      </c>
      <c r="O470" s="192">
        <f t="shared" si="123"/>
        <v>0</v>
      </c>
      <c r="P470" s="192">
        <v>0</v>
      </c>
      <c r="Q470" s="192">
        <f t="shared" si="124"/>
        <v>0</v>
      </c>
      <c r="R470" s="194"/>
      <c r="S470" s="194" t="s">
        <v>430</v>
      </c>
      <c r="T470" s="195" t="s">
        <v>372</v>
      </c>
      <c r="U470" s="163">
        <v>0</v>
      </c>
      <c r="V470" s="163">
        <f t="shared" si="125"/>
        <v>0</v>
      </c>
      <c r="W470" s="163"/>
      <c r="X470" s="163" t="s">
        <v>254</v>
      </c>
      <c r="Y470" s="152"/>
      <c r="Z470" s="152"/>
      <c r="AA470" s="152"/>
      <c r="AB470" s="152"/>
      <c r="AC470" s="152"/>
      <c r="AD470" s="152"/>
      <c r="AE470" s="152"/>
      <c r="AF470" s="152"/>
      <c r="AG470" s="152" t="s">
        <v>724</v>
      </c>
      <c r="AH470" s="152"/>
      <c r="AI470" s="152"/>
      <c r="AJ470" s="152"/>
      <c r="AK470" s="152"/>
      <c r="AL470" s="152"/>
      <c r="AM470" s="152"/>
      <c r="AN470" s="152"/>
      <c r="AO470" s="152"/>
      <c r="AP470" s="152"/>
      <c r="AQ470" s="152"/>
      <c r="AR470" s="152"/>
      <c r="AS470" s="152"/>
      <c r="AT470" s="152"/>
      <c r="AU470" s="152"/>
      <c r="AV470" s="152"/>
      <c r="AW470" s="152"/>
      <c r="AX470" s="152"/>
      <c r="AY470" s="152"/>
      <c r="AZ470" s="152"/>
      <c r="BA470" s="152"/>
      <c r="BB470" s="152"/>
      <c r="BC470" s="152"/>
      <c r="BD470" s="152"/>
      <c r="BE470" s="152"/>
      <c r="BF470" s="152"/>
      <c r="BG470" s="152"/>
      <c r="BH470" s="152"/>
    </row>
    <row r="471" spans="1:60" outlineLevel="1">
      <c r="A471" s="189">
        <v>384</v>
      </c>
      <c r="B471" s="190" t="s">
        <v>1241</v>
      </c>
      <c r="C471" s="197" t="s">
        <v>1242</v>
      </c>
      <c r="D471" s="191" t="s">
        <v>815</v>
      </c>
      <c r="E471" s="192">
        <v>8</v>
      </c>
      <c r="F471" s="193"/>
      <c r="G471" s="194">
        <f t="shared" si="119"/>
        <v>0</v>
      </c>
      <c r="H471" s="193"/>
      <c r="I471" s="194">
        <f t="shared" si="120"/>
        <v>0</v>
      </c>
      <c r="J471" s="193"/>
      <c r="K471" s="194">
        <f t="shared" si="121"/>
        <v>0</v>
      </c>
      <c r="L471" s="194">
        <v>21</v>
      </c>
      <c r="M471" s="194">
        <f t="shared" si="122"/>
        <v>0</v>
      </c>
      <c r="N471" s="192">
        <v>0</v>
      </c>
      <c r="O471" s="192">
        <f t="shared" si="123"/>
        <v>0</v>
      </c>
      <c r="P471" s="192">
        <v>0</v>
      </c>
      <c r="Q471" s="192">
        <f t="shared" si="124"/>
        <v>0</v>
      </c>
      <c r="R471" s="194"/>
      <c r="S471" s="194" t="s">
        <v>430</v>
      </c>
      <c r="T471" s="195" t="s">
        <v>372</v>
      </c>
      <c r="U471" s="163">
        <v>0</v>
      </c>
      <c r="V471" s="163">
        <f t="shared" si="125"/>
        <v>0</v>
      </c>
      <c r="W471" s="163"/>
      <c r="X471" s="163" t="s">
        <v>431</v>
      </c>
      <c r="Y471" s="152"/>
      <c r="Z471" s="152"/>
      <c r="AA471" s="152"/>
      <c r="AB471" s="152"/>
      <c r="AC471" s="152"/>
      <c r="AD471" s="152"/>
      <c r="AE471" s="152"/>
      <c r="AF471" s="152"/>
      <c r="AG471" s="152" t="s">
        <v>432</v>
      </c>
      <c r="AH471" s="152"/>
      <c r="AI471" s="152"/>
      <c r="AJ471" s="152"/>
      <c r="AK471" s="152"/>
      <c r="AL471" s="152"/>
      <c r="AM471" s="152"/>
      <c r="AN471" s="152"/>
      <c r="AO471" s="152"/>
      <c r="AP471" s="152"/>
      <c r="AQ471" s="152"/>
      <c r="AR471" s="152"/>
      <c r="AS471" s="152"/>
      <c r="AT471" s="152"/>
      <c r="AU471" s="152"/>
      <c r="AV471" s="152"/>
      <c r="AW471" s="152"/>
      <c r="AX471" s="152"/>
      <c r="AY471" s="152"/>
      <c r="AZ471" s="152"/>
      <c r="BA471" s="152"/>
      <c r="BB471" s="152"/>
      <c r="BC471" s="152"/>
      <c r="BD471" s="152"/>
      <c r="BE471" s="152"/>
      <c r="BF471" s="152"/>
      <c r="BG471" s="152"/>
      <c r="BH471" s="152"/>
    </row>
    <row r="472" spans="1:60" outlineLevel="1">
      <c r="A472" s="189">
        <v>385</v>
      </c>
      <c r="B472" s="190" t="s">
        <v>1243</v>
      </c>
      <c r="C472" s="197" t="s">
        <v>1244</v>
      </c>
      <c r="D472" s="191" t="s">
        <v>633</v>
      </c>
      <c r="E472" s="192">
        <v>1</v>
      </c>
      <c r="F472" s="193"/>
      <c r="G472" s="194">
        <f t="shared" si="119"/>
        <v>0</v>
      </c>
      <c r="H472" s="193"/>
      <c r="I472" s="194">
        <f t="shared" si="120"/>
        <v>0</v>
      </c>
      <c r="J472" s="193"/>
      <c r="K472" s="194">
        <f t="shared" si="121"/>
        <v>0</v>
      </c>
      <c r="L472" s="194">
        <v>21</v>
      </c>
      <c r="M472" s="194">
        <f t="shared" si="122"/>
        <v>0</v>
      </c>
      <c r="N472" s="192">
        <v>0</v>
      </c>
      <c r="O472" s="192">
        <f t="shared" si="123"/>
        <v>0</v>
      </c>
      <c r="P472" s="192">
        <v>0</v>
      </c>
      <c r="Q472" s="192">
        <f t="shared" si="124"/>
        <v>0</v>
      </c>
      <c r="R472" s="194"/>
      <c r="S472" s="194" t="s">
        <v>430</v>
      </c>
      <c r="T472" s="195" t="s">
        <v>372</v>
      </c>
      <c r="U472" s="163">
        <v>0</v>
      </c>
      <c r="V472" s="163">
        <f t="shared" si="125"/>
        <v>0</v>
      </c>
      <c r="W472" s="163"/>
      <c r="X472" s="163" t="s">
        <v>431</v>
      </c>
      <c r="Y472" s="152"/>
      <c r="Z472" s="152"/>
      <c r="AA472" s="152"/>
      <c r="AB472" s="152"/>
      <c r="AC472" s="152"/>
      <c r="AD472" s="152"/>
      <c r="AE472" s="152"/>
      <c r="AF472" s="152"/>
      <c r="AG472" s="152" t="s">
        <v>432</v>
      </c>
      <c r="AH472" s="152"/>
      <c r="AI472" s="152"/>
      <c r="AJ472" s="152"/>
      <c r="AK472" s="152"/>
      <c r="AL472" s="152"/>
      <c r="AM472" s="152"/>
      <c r="AN472" s="152"/>
      <c r="AO472" s="152"/>
      <c r="AP472" s="152"/>
      <c r="AQ472" s="152"/>
      <c r="AR472" s="152"/>
      <c r="AS472" s="152"/>
      <c r="AT472" s="152"/>
      <c r="AU472" s="152"/>
      <c r="AV472" s="152"/>
      <c r="AW472" s="152"/>
      <c r="AX472" s="152"/>
      <c r="AY472" s="152"/>
      <c r="AZ472" s="152"/>
      <c r="BA472" s="152"/>
      <c r="BB472" s="152"/>
      <c r="BC472" s="152"/>
      <c r="BD472" s="152"/>
      <c r="BE472" s="152"/>
      <c r="BF472" s="152"/>
      <c r="BG472" s="152"/>
      <c r="BH472" s="152"/>
    </row>
    <row r="473" spans="1:60" outlineLevel="1">
      <c r="A473" s="189">
        <v>386</v>
      </c>
      <c r="B473" s="190" t="s">
        <v>1245</v>
      </c>
      <c r="C473" s="197" t="s">
        <v>1246</v>
      </c>
      <c r="D473" s="191" t="s">
        <v>633</v>
      </c>
      <c r="E473" s="192">
        <v>1</v>
      </c>
      <c r="F473" s="193"/>
      <c r="G473" s="194">
        <f t="shared" si="119"/>
        <v>0</v>
      </c>
      <c r="H473" s="193"/>
      <c r="I473" s="194">
        <f t="shared" si="120"/>
        <v>0</v>
      </c>
      <c r="J473" s="193"/>
      <c r="K473" s="194">
        <f t="shared" si="121"/>
        <v>0</v>
      </c>
      <c r="L473" s="194">
        <v>21</v>
      </c>
      <c r="M473" s="194">
        <f t="shared" si="122"/>
        <v>0</v>
      </c>
      <c r="N473" s="192">
        <v>0</v>
      </c>
      <c r="O473" s="192">
        <f t="shared" si="123"/>
        <v>0</v>
      </c>
      <c r="P473" s="192">
        <v>0</v>
      </c>
      <c r="Q473" s="192">
        <f t="shared" si="124"/>
        <v>0</v>
      </c>
      <c r="R473" s="194"/>
      <c r="S473" s="194" t="s">
        <v>430</v>
      </c>
      <c r="T473" s="195" t="s">
        <v>372</v>
      </c>
      <c r="U473" s="163">
        <v>0</v>
      </c>
      <c r="V473" s="163">
        <f t="shared" si="125"/>
        <v>0</v>
      </c>
      <c r="W473" s="163"/>
      <c r="X473" s="163" t="s">
        <v>431</v>
      </c>
      <c r="Y473" s="152"/>
      <c r="Z473" s="152"/>
      <c r="AA473" s="152"/>
      <c r="AB473" s="152"/>
      <c r="AC473" s="152"/>
      <c r="AD473" s="152"/>
      <c r="AE473" s="152"/>
      <c r="AF473" s="152"/>
      <c r="AG473" s="152" t="s">
        <v>432</v>
      </c>
      <c r="AH473" s="152"/>
      <c r="AI473" s="152"/>
      <c r="AJ473" s="152"/>
      <c r="AK473" s="152"/>
      <c r="AL473" s="152"/>
      <c r="AM473" s="152"/>
      <c r="AN473" s="152"/>
      <c r="AO473" s="152"/>
      <c r="AP473" s="152"/>
      <c r="AQ473" s="152"/>
      <c r="AR473" s="152"/>
      <c r="AS473" s="152"/>
      <c r="AT473" s="152"/>
      <c r="AU473" s="152"/>
      <c r="AV473" s="152"/>
      <c r="AW473" s="152"/>
      <c r="AX473" s="152"/>
      <c r="AY473" s="152"/>
      <c r="AZ473" s="152"/>
      <c r="BA473" s="152"/>
      <c r="BB473" s="152"/>
      <c r="BC473" s="152"/>
      <c r="BD473" s="152"/>
      <c r="BE473" s="152"/>
      <c r="BF473" s="152"/>
      <c r="BG473" s="152"/>
      <c r="BH473" s="152"/>
    </row>
    <row r="474" spans="1:60" outlineLevel="1">
      <c r="A474" s="189">
        <v>387</v>
      </c>
      <c r="B474" s="190" t="s">
        <v>1247</v>
      </c>
      <c r="C474" s="197" t="s">
        <v>1248</v>
      </c>
      <c r="D474" s="191" t="s">
        <v>633</v>
      </c>
      <c r="E474" s="192">
        <v>1</v>
      </c>
      <c r="F474" s="193"/>
      <c r="G474" s="194">
        <f t="shared" si="119"/>
        <v>0</v>
      </c>
      <c r="H474" s="193"/>
      <c r="I474" s="194">
        <f t="shared" si="120"/>
        <v>0</v>
      </c>
      <c r="J474" s="193"/>
      <c r="K474" s="194">
        <f t="shared" si="121"/>
        <v>0</v>
      </c>
      <c r="L474" s="194">
        <v>21</v>
      </c>
      <c r="M474" s="194">
        <f t="shared" si="122"/>
        <v>0</v>
      </c>
      <c r="N474" s="192">
        <v>0</v>
      </c>
      <c r="O474" s="192">
        <f t="shared" si="123"/>
        <v>0</v>
      </c>
      <c r="P474" s="192">
        <v>0</v>
      </c>
      <c r="Q474" s="192">
        <f t="shared" si="124"/>
        <v>0</v>
      </c>
      <c r="R474" s="194"/>
      <c r="S474" s="194" t="s">
        <v>430</v>
      </c>
      <c r="T474" s="195" t="s">
        <v>372</v>
      </c>
      <c r="U474" s="163">
        <v>0</v>
      </c>
      <c r="V474" s="163">
        <f t="shared" si="125"/>
        <v>0</v>
      </c>
      <c r="W474" s="163"/>
      <c r="X474" s="163" t="s">
        <v>431</v>
      </c>
      <c r="Y474" s="152"/>
      <c r="Z474" s="152"/>
      <c r="AA474" s="152"/>
      <c r="AB474" s="152"/>
      <c r="AC474" s="152"/>
      <c r="AD474" s="152"/>
      <c r="AE474" s="152"/>
      <c r="AF474" s="152"/>
      <c r="AG474" s="152" t="s">
        <v>432</v>
      </c>
      <c r="AH474" s="152"/>
      <c r="AI474" s="152"/>
      <c r="AJ474" s="152"/>
      <c r="AK474" s="152"/>
      <c r="AL474" s="152"/>
      <c r="AM474" s="152"/>
      <c r="AN474" s="152"/>
      <c r="AO474" s="152"/>
      <c r="AP474" s="152"/>
      <c r="AQ474" s="152"/>
      <c r="AR474" s="152"/>
      <c r="AS474" s="152"/>
      <c r="AT474" s="152"/>
      <c r="AU474" s="152"/>
      <c r="AV474" s="152"/>
      <c r="AW474" s="152"/>
      <c r="AX474" s="152"/>
      <c r="AY474" s="152"/>
      <c r="AZ474" s="152"/>
      <c r="BA474" s="152"/>
      <c r="BB474" s="152"/>
      <c r="BC474" s="152"/>
      <c r="BD474" s="152"/>
      <c r="BE474" s="152"/>
      <c r="BF474" s="152"/>
      <c r="BG474" s="152"/>
      <c r="BH474" s="152"/>
    </row>
    <row r="475" spans="1:60" outlineLevel="1">
      <c r="A475" s="189">
        <v>388</v>
      </c>
      <c r="B475" s="190" t="s">
        <v>1249</v>
      </c>
      <c r="C475" s="197" t="s">
        <v>1250</v>
      </c>
      <c r="D475" s="191" t="s">
        <v>633</v>
      </c>
      <c r="E475" s="192">
        <v>1</v>
      </c>
      <c r="F475" s="193"/>
      <c r="G475" s="194">
        <f t="shared" si="119"/>
        <v>0</v>
      </c>
      <c r="H475" s="193"/>
      <c r="I475" s="194">
        <f t="shared" si="120"/>
        <v>0</v>
      </c>
      <c r="J475" s="193"/>
      <c r="K475" s="194">
        <f t="shared" si="121"/>
        <v>0</v>
      </c>
      <c r="L475" s="194">
        <v>21</v>
      </c>
      <c r="M475" s="194">
        <f t="shared" si="122"/>
        <v>0</v>
      </c>
      <c r="N475" s="192">
        <v>0</v>
      </c>
      <c r="O475" s="192">
        <f t="shared" si="123"/>
        <v>0</v>
      </c>
      <c r="P475" s="192">
        <v>0</v>
      </c>
      <c r="Q475" s="192">
        <f t="shared" si="124"/>
        <v>0</v>
      </c>
      <c r="R475" s="194"/>
      <c r="S475" s="194" t="s">
        <v>430</v>
      </c>
      <c r="T475" s="195" t="s">
        <v>372</v>
      </c>
      <c r="U475" s="163">
        <v>0</v>
      </c>
      <c r="V475" s="163">
        <f t="shared" si="125"/>
        <v>0</v>
      </c>
      <c r="W475" s="163"/>
      <c r="X475" s="163" t="s">
        <v>431</v>
      </c>
      <c r="Y475" s="152"/>
      <c r="Z475" s="152"/>
      <c r="AA475" s="152"/>
      <c r="AB475" s="152"/>
      <c r="AC475" s="152"/>
      <c r="AD475" s="152"/>
      <c r="AE475" s="152"/>
      <c r="AF475" s="152"/>
      <c r="AG475" s="152" t="s">
        <v>432</v>
      </c>
      <c r="AH475" s="152"/>
      <c r="AI475" s="152"/>
      <c r="AJ475" s="152"/>
      <c r="AK475" s="152"/>
      <c r="AL475" s="152"/>
      <c r="AM475" s="152"/>
      <c r="AN475" s="152"/>
      <c r="AO475" s="152"/>
      <c r="AP475" s="152"/>
      <c r="AQ475" s="152"/>
      <c r="AR475" s="152"/>
      <c r="AS475" s="152"/>
      <c r="AT475" s="152"/>
      <c r="AU475" s="152"/>
      <c r="AV475" s="152"/>
      <c r="AW475" s="152"/>
      <c r="AX475" s="152"/>
      <c r="AY475" s="152"/>
      <c r="AZ475" s="152"/>
      <c r="BA475" s="152"/>
      <c r="BB475" s="152"/>
      <c r="BC475" s="152"/>
      <c r="BD475" s="152"/>
      <c r="BE475" s="152"/>
      <c r="BF475" s="152"/>
      <c r="BG475" s="152"/>
      <c r="BH475" s="152"/>
    </row>
    <row r="476" spans="1:60">
      <c r="A476" s="169" t="s">
        <v>366</v>
      </c>
      <c r="B476" s="170" t="s">
        <v>287</v>
      </c>
      <c r="C476" s="184" t="s">
        <v>99</v>
      </c>
      <c r="D476" s="171"/>
      <c r="E476" s="172"/>
      <c r="F476" s="173"/>
      <c r="G476" s="173">
        <f>SUMIF(AG477:AG619,"&lt;&gt;NOR",G477:G619)</f>
        <v>0</v>
      </c>
      <c r="H476" s="173"/>
      <c r="I476" s="173">
        <f>SUM(I477:I619)</f>
        <v>0</v>
      </c>
      <c r="J476" s="173"/>
      <c r="K476" s="173">
        <f>SUM(K477:K619)</f>
        <v>0</v>
      </c>
      <c r="L476" s="173"/>
      <c r="M476" s="173">
        <f>SUM(M477:M619)</f>
        <v>0</v>
      </c>
      <c r="N476" s="172"/>
      <c r="O476" s="172">
        <f>SUM(O477:O619)</f>
        <v>0</v>
      </c>
      <c r="P476" s="172"/>
      <c r="Q476" s="172">
        <f>SUM(Q477:Q619)</f>
        <v>0</v>
      </c>
      <c r="R476" s="173"/>
      <c r="S476" s="173"/>
      <c r="T476" s="174"/>
      <c r="U476" s="168"/>
      <c r="V476" s="168">
        <f>SUM(V477:V619)</f>
        <v>85.74</v>
      </c>
      <c r="W476" s="168"/>
      <c r="X476" s="168"/>
      <c r="AG476" t="s">
        <v>367</v>
      </c>
    </row>
    <row r="477" spans="1:60" ht="33.75" outlineLevel="1">
      <c r="A477" s="189">
        <v>389</v>
      </c>
      <c r="B477" s="190" t="s">
        <v>1251</v>
      </c>
      <c r="C477" s="197" t="s">
        <v>1252</v>
      </c>
      <c r="D477" s="191" t="s">
        <v>815</v>
      </c>
      <c r="E477" s="192">
        <v>1</v>
      </c>
      <c r="F477" s="193"/>
      <c r="G477" s="194">
        <f>ROUND(E477*F477,2)</f>
        <v>0</v>
      </c>
      <c r="H477" s="193"/>
      <c r="I477" s="194">
        <f>ROUND(E477*H477,2)</f>
        <v>0</v>
      </c>
      <c r="J477" s="193"/>
      <c r="K477" s="194">
        <f>ROUND(E477*J477,2)</f>
        <v>0</v>
      </c>
      <c r="L477" s="194">
        <v>21</v>
      </c>
      <c r="M477" s="194">
        <f>G477*(1+L477/100)</f>
        <v>0</v>
      </c>
      <c r="N477" s="192">
        <v>0</v>
      </c>
      <c r="O477" s="192">
        <f>ROUND(E477*N477,2)</f>
        <v>0</v>
      </c>
      <c r="P477" s="192">
        <v>0</v>
      </c>
      <c r="Q477" s="192">
        <f>ROUND(E477*P477,2)</f>
        <v>0</v>
      </c>
      <c r="R477" s="194"/>
      <c r="S477" s="194" t="s">
        <v>430</v>
      </c>
      <c r="T477" s="195" t="s">
        <v>372</v>
      </c>
      <c r="U477" s="163">
        <v>0</v>
      </c>
      <c r="V477" s="163">
        <f>ROUND(E477*U477,2)</f>
        <v>0</v>
      </c>
      <c r="W477" s="163"/>
      <c r="X477" s="163" t="s">
        <v>431</v>
      </c>
      <c r="Y477" s="152"/>
      <c r="Z477" s="152"/>
      <c r="AA477" s="152"/>
      <c r="AB477" s="152"/>
      <c r="AC477" s="152"/>
      <c r="AD477" s="152"/>
      <c r="AE477" s="152"/>
      <c r="AF477" s="152"/>
      <c r="AG477" s="152" t="s">
        <v>432</v>
      </c>
      <c r="AH477" s="152"/>
      <c r="AI477" s="152"/>
      <c r="AJ477" s="152"/>
      <c r="AK477" s="152"/>
      <c r="AL477" s="152"/>
      <c r="AM477" s="152"/>
      <c r="AN477" s="152"/>
      <c r="AO477" s="152"/>
      <c r="AP477" s="152"/>
      <c r="AQ477" s="152"/>
      <c r="AR477" s="152"/>
      <c r="AS477" s="152"/>
      <c r="AT477" s="152"/>
      <c r="AU477" s="152"/>
      <c r="AV477" s="152"/>
      <c r="AW477" s="152"/>
      <c r="AX477" s="152"/>
      <c r="AY477" s="152"/>
      <c r="AZ477" s="152"/>
      <c r="BA477" s="152"/>
      <c r="BB477" s="152"/>
      <c r="BC477" s="152"/>
      <c r="BD477" s="152"/>
      <c r="BE477" s="152"/>
      <c r="BF477" s="152"/>
      <c r="BG477" s="152"/>
      <c r="BH477" s="152"/>
    </row>
    <row r="478" spans="1:60" ht="22.5" outlineLevel="1">
      <c r="A478" s="189">
        <v>390</v>
      </c>
      <c r="B478" s="190" t="s">
        <v>1253</v>
      </c>
      <c r="C478" s="197" t="s">
        <v>1254</v>
      </c>
      <c r="D478" s="191" t="s">
        <v>815</v>
      </c>
      <c r="E478" s="192">
        <v>4</v>
      </c>
      <c r="F478" s="193"/>
      <c r="G478" s="194">
        <f>ROUND(E478*F478,2)</f>
        <v>0</v>
      </c>
      <c r="H478" s="193"/>
      <c r="I478" s="194">
        <f>ROUND(E478*H478,2)</f>
        <v>0</v>
      </c>
      <c r="J478" s="193"/>
      <c r="K478" s="194">
        <f>ROUND(E478*J478,2)</f>
        <v>0</v>
      </c>
      <c r="L478" s="194">
        <v>21</v>
      </c>
      <c r="M478" s="194">
        <f>G478*(1+L478/100)</f>
        <v>0</v>
      </c>
      <c r="N478" s="192">
        <v>0</v>
      </c>
      <c r="O478" s="192">
        <f>ROUND(E478*N478,2)</f>
        <v>0</v>
      </c>
      <c r="P478" s="192">
        <v>0</v>
      </c>
      <c r="Q478" s="192">
        <f>ROUND(E478*P478,2)</f>
        <v>0</v>
      </c>
      <c r="R478" s="194"/>
      <c r="S478" s="194" t="s">
        <v>430</v>
      </c>
      <c r="T478" s="195" t="s">
        <v>372</v>
      </c>
      <c r="U478" s="163">
        <v>0</v>
      </c>
      <c r="V478" s="163">
        <f>ROUND(E478*U478,2)</f>
        <v>0</v>
      </c>
      <c r="W478" s="163"/>
      <c r="X478" s="163" t="s">
        <v>431</v>
      </c>
      <c r="Y478" s="152"/>
      <c r="Z478" s="152"/>
      <c r="AA478" s="152"/>
      <c r="AB478" s="152"/>
      <c r="AC478" s="152"/>
      <c r="AD478" s="152"/>
      <c r="AE478" s="152"/>
      <c r="AF478" s="152"/>
      <c r="AG478" s="152" t="s">
        <v>432</v>
      </c>
      <c r="AH478" s="152"/>
      <c r="AI478" s="152"/>
      <c r="AJ478" s="152"/>
      <c r="AK478" s="152"/>
      <c r="AL478" s="152"/>
      <c r="AM478" s="152"/>
      <c r="AN478" s="152"/>
      <c r="AO478" s="152"/>
      <c r="AP478" s="152"/>
      <c r="AQ478" s="152"/>
      <c r="AR478" s="152"/>
      <c r="AS478" s="152"/>
      <c r="AT478" s="152"/>
      <c r="AU478" s="152"/>
      <c r="AV478" s="152"/>
      <c r="AW478" s="152"/>
      <c r="AX478" s="152"/>
      <c r="AY478" s="152"/>
      <c r="AZ478" s="152"/>
      <c r="BA478" s="152"/>
      <c r="BB478" s="152"/>
      <c r="BC478" s="152"/>
      <c r="BD478" s="152"/>
      <c r="BE478" s="152"/>
      <c r="BF478" s="152"/>
      <c r="BG478" s="152"/>
      <c r="BH478" s="152"/>
    </row>
    <row r="479" spans="1:60" ht="33.75" outlineLevel="1">
      <c r="A479" s="175">
        <v>391</v>
      </c>
      <c r="B479" s="176" t="s">
        <v>1255</v>
      </c>
      <c r="C479" s="185" t="s">
        <v>1256</v>
      </c>
      <c r="D479" s="177" t="s">
        <v>815</v>
      </c>
      <c r="E479" s="178">
        <v>1</v>
      </c>
      <c r="F479" s="179"/>
      <c r="G479" s="180">
        <f>ROUND(E479*F479,2)</f>
        <v>0</v>
      </c>
      <c r="H479" s="179"/>
      <c r="I479" s="180">
        <f>ROUND(E479*H479,2)</f>
        <v>0</v>
      </c>
      <c r="J479" s="179"/>
      <c r="K479" s="180">
        <f>ROUND(E479*J479,2)</f>
        <v>0</v>
      </c>
      <c r="L479" s="180">
        <v>21</v>
      </c>
      <c r="M479" s="180">
        <f>G479*(1+L479/100)</f>
        <v>0</v>
      </c>
      <c r="N479" s="178">
        <v>0</v>
      </c>
      <c r="O479" s="178">
        <f>ROUND(E479*N479,2)</f>
        <v>0</v>
      </c>
      <c r="P479" s="178">
        <v>0</v>
      </c>
      <c r="Q479" s="178">
        <f>ROUND(E479*P479,2)</f>
        <v>0</v>
      </c>
      <c r="R479" s="180"/>
      <c r="S479" s="180" t="s">
        <v>430</v>
      </c>
      <c r="T479" s="181" t="s">
        <v>372</v>
      </c>
      <c r="U479" s="163">
        <v>0</v>
      </c>
      <c r="V479" s="163">
        <f>ROUND(E479*U479,2)</f>
        <v>0</v>
      </c>
      <c r="W479" s="163"/>
      <c r="X479" s="163" t="s">
        <v>431</v>
      </c>
      <c r="Y479" s="152"/>
      <c r="Z479" s="152"/>
      <c r="AA479" s="152"/>
      <c r="AB479" s="152"/>
      <c r="AC479" s="152"/>
      <c r="AD479" s="152"/>
      <c r="AE479" s="152"/>
      <c r="AF479" s="152"/>
      <c r="AG479" s="152" t="s">
        <v>432</v>
      </c>
      <c r="AH479" s="152"/>
      <c r="AI479" s="152"/>
      <c r="AJ479" s="152"/>
      <c r="AK479" s="152"/>
      <c r="AL479" s="152"/>
      <c r="AM479" s="152"/>
      <c r="AN479" s="152"/>
      <c r="AO479" s="152"/>
      <c r="AP479" s="152"/>
      <c r="AQ479" s="152"/>
      <c r="AR479" s="152"/>
      <c r="AS479" s="152"/>
      <c r="AT479" s="152"/>
      <c r="AU479" s="152"/>
      <c r="AV479" s="152"/>
      <c r="AW479" s="152"/>
      <c r="AX479" s="152"/>
      <c r="AY479" s="152"/>
      <c r="AZ479" s="152"/>
      <c r="BA479" s="152"/>
      <c r="BB479" s="152"/>
      <c r="BC479" s="152"/>
      <c r="BD479" s="152"/>
      <c r="BE479" s="152"/>
      <c r="BF479" s="152"/>
      <c r="BG479" s="152"/>
      <c r="BH479" s="152"/>
    </row>
    <row r="480" spans="1:60" outlineLevel="1">
      <c r="A480" s="159"/>
      <c r="B480" s="160"/>
      <c r="C480" s="262" t="s">
        <v>1257</v>
      </c>
      <c r="D480" s="263"/>
      <c r="E480" s="263"/>
      <c r="F480" s="263"/>
      <c r="G480" s="263"/>
      <c r="H480" s="163"/>
      <c r="I480" s="163"/>
      <c r="J480" s="163"/>
      <c r="K480" s="163"/>
      <c r="L480" s="163"/>
      <c r="M480" s="163"/>
      <c r="N480" s="162"/>
      <c r="O480" s="162"/>
      <c r="P480" s="162"/>
      <c r="Q480" s="162"/>
      <c r="R480" s="163"/>
      <c r="S480" s="163"/>
      <c r="T480" s="163"/>
      <c r="U480" s="163"/>
      <c r="V480" s="163"/>
      <c r="W480" s="163"/>
      <c r="X480" s="163"/>
      <c r="Y480" s="152"/>
      <c r="Z480" s="152"/>
      <c r="AA480" s="152"/>
      <c r="AB480" s="152"/>
      <c r="AC480" s="152"/>
      <c r="AD480" s="152"/>
      <c r="AE480" s="152"/>
      <c r="AF480" s="152"/>
      <c r="AG480" s="152" t="s">
        <v>375</v>
      </c>
      <c r="AH480" s="152"/>
      <c r="AI480" s="152"/>
      <c r="AJ480" s="152"/>
      <c r="AK480" s="152"/>
      <c r="AL480" s="152"/>
      <c r="AM480" s="152"/>
      <c r="AN480" s="152"/>
      <c r="AO480" s="152"/>
      <c r="AP480" s="152"/>
      <c r="AQ480" s="152"/>
      <c r="AR480" s="152"/>
      <c r="AS480" s="152"/>
      <c r="AT480" s="152"/>
      <c r="AU480" s="152"/>
      <c r="AV480" s="152"/>
      <c r="AW480" s="152"/>
      <c r="AX480" s="152"/>
      <c r="AY480" s="152"/>
      <c r="AZ480" s="152"/>
      <c r="BA480" s="152"/>
      <c r="BB480" s="152"/>
      <c r="BC480" s="152"/>
      <c r="BD480" s="152"/>
      <c r="BE480" s="152"/>
      <c r="BF480" s="152"/>
      <c r="BG480" s="152"/>
      <c r="BH480" s="152"/>
    </row>
    <row r="481" spans="1:60" ht="33.75" outlineLevel="1">
      <c r="A481" s="175">
        <v>392</v>
      </c>
      <c r="B481" s="176" t="s">
        <v>1258</v>
      </c>
      <c r="C481" s="185" t="s">
        <v>1259</v>
      </c>
      <c r="D481" s="177" t="s">
        <v>815</v>
      </c>
      <c r="E481" s="178">
        <v>1</v>
      </c>
      <c r="F481" s="179"/>
      <c r="G481" s="180">
        <f>ROUND(E481*F481,2)</f>
        <v>0</v>
      </c>
      <c r="H481" s="179"/>
      <c r="I481" s="180">
        <f>ROUND(E481*H481,2)</f>
        <v>0</v>
      </c>
      <c r="J481" s="179"/>
      <c r="K481" s="180">
        <f>ROUND(E481*J481,2)</f>
        <v>0</v>
      </c>
      <c r="L481" s="180">
        <v>21</v>
      </c>
      <c r="M481" s="180">
        <f>G481*(1+L481/100)</f>
        <v>0</v>
      </c>
      <c r="N481" s="178">
        <v>0</v>
      </c>
      <c r="O481" s="178">
        <f>ROUND(E481*N481,2)</f>
        <v>0</v>
      </c>
      <c r="P481" s="178">
        <v>0</v>
      </c>
      <c r="Q481" s="178">
        <f>ROUND(E481*P481,2)</f>
        <v>0</v>
      </c>
      <c r="R481" s="180"/>
      <c r="S481" s="180" t="s">
        <v>430</v>
      </c>
      <c r="T481" s="181" t="s">
        <v>372</v>
      </c>
      <c r="U481" s="163">
        <v>0</v>
      </c>
      <c r="V481" s="163">
        <f>ROUND(E481*U481,2)</f>
        <v>0</v>
      </c>
      <c r="W481" s="163"/>
      <c r="X481" s="163" t="s">
        <v>431</v>
      </c>
      <c r="Y481" s="152"/>
      <c r="Z481" s="152"/>
      <c r="AA481" s="152"/>
      <c r="AB481" s="152"/>
      <c r="AC481" s="152"/>
      <c r="AD481" s="152"/>
      <c r="AE481" s="152"/>
      <c r="AF481" s="152"/>
      <c r="AG481" s="152" t="s">
        <v>432</v>
      </c>
      <c r="AH481" s="152"/>
      <c r="AI481" s="152"/>
      <c r="AJ481" s="152"/>
      <c r="AK481" s="152"/>
      <c r="AL481" s="152"/>
      <c r="AM481" s="152"/>
      <c r="AN481" s="152"/>
      <c r="AO481" s="152"/>
      <c r="AP481" s="152"/>
      <c r="AQ481" s="152"/>
      <c r="AR481" s="152"/>
      <c r="AS481" s="152"/>
      <c r="AT481" s="152"/>
      <c r="AU481" s="152"/>
      <c r="AV481" s="152"/>
      <c r="AW481" s="152"/>
      <c r="AX481" s="152"/>
      <c r="AY481" s="152"/>
      <c r="AZ481" s="152"/>
      <c r="BA481" s="152"/>
      <c r="BB481" s="152"/>
      <c r="BC481" s="152"/>
      <c r="BD481" s="152"/>
      <c r="BE481" s="152"/>
      <c r="BF481" s="152"/>
      <c r="BG481" s="152"/>
      <c r="BH481" s="152"/>
    </row>
    <row r="482" spans="1:60" outlineLevel="1">
      <c r="A482" s="159"/>
      <c r="B482" s="160"/>
      <c r="C482" s="262" t="s">
        <v>1260</v>
      </c>
      <c r="D482" s="263"/>
      <c r="E482" s="263"/>
      <c r="F482" s="263"/>
      <c r="G482" s="263"/>
      <c r="H482" s="163"/>
      <c r="I482" s="163"/>
      <c r="J482" s="163"/>
      <c r="K482" s="163"/>
      <c r="L482" s="163"/>
      <c r="M482" s="163"/>
      <c r="N482" s="162"/>
      <c r="O482" s="162"/>
      <c r="P482" s="162"/>
      <c r="Q482" s="162"/>
      <c r="R482" s="163"/>
      <c r="S482" s="163"/>
      <c r="T482" s="163"/>
      <c r="U482" s="163"/>
      <c r="V482" s="163"/>
      <c r="W482" s="163"/>
      <c r="X482" s="163"/>
      <c r="Y482" s="152"/>
      <c r="Z482" s="152"/>
      <c r="AA482" s="152"/>
      <c r="AB482" s="152"/>
      <c r="AC482" s="152"/>
      <c r="AD482" s="152"/>
      <c r="AE482" s="152"/>
      <c r="AF482" s="152"/>
      <c r="AG482" s="152" t="s">
        <v>375</v>
      </c>
      <c r="AH482" s="152"/>
      <c r="AI482" s="152"/>
      <c r="AJ482" s="152"/>
      <c r="AK482" s="152"/>
      <c r="AL482" s="152"/>
      <c r="AM482" s="152"/>
      <c r="AN482" s="152"/>
      <c r="AO482" s="152"/>
      <c r="AP482" s="152"/>
      <c r="AQ482" s="152"/>
      <c r="AR482" s="152"/>
      <c r="AS482" s="152"/>
      <c r="AT482" s="152"/>
      <c r="AU482" s="152"/>
      <c r="AV482" s="152"/>
      <c r="AW482" s="152"/>
      <c r="AX482" s="152"/>
      <c r="AY482" s="152"/>
      <c r="AZ482" s="152"/>
      <c r="BA482" s="152"/>
      <c r="BB482" s="152"/>
      <c r="BC482" s="152"/>
      <c r="BD482" s="152"/>
      <c r="BE482" s="152"/>
      <c r="BF482" s="152"/>
      <c r="BG482" s="152"/>
      <c r="BH482" s="152"/>
    </row>
    <row r="483" spans="1:60" ht="33.75" outlineLevel="1">
      <c r="A483" s="175">
        <v>393</v>
      </c>
      <c r="B483" s="176" t="s">
        <v>1261</v>
      </c>
      <c r="C483" s="185" t="s">
        <v>1262</v>
      </c>
      <c r="D483" s="177" t="s">
        <v>815</v>
      </c>
      <c r="E483" s="178">
        <v>5</v>
      </c>
      <c r="F483" s="179"/>
      <c r="G483" s="180">
        <f>ROUND(E483*F483,2)</f>
        <v>0</v>
      </c>
      <c r="H483" s="179"/>
      <c r="I483" s="180">
        <f>ROUND(E483*H483,2)</f>
        <v>0</v>
      </c>
      <c r="J483" s="179"/>
      <c r="K483" s="180">
        <f>ROUND(E483*J483,2)</f>
        <v>0</v>
      </c>
      <c r="L483" s="180">
        <v>21</v>
      </c>
      <c r="M483" s="180">
        <f>G483*(1+L483/100)</f>
        <v>0</v>
      </c>
      <c r="N483" s="178">
        <v>0</v>
      </c>
      <c r="O483" s="178">
        <f>ROUND(E483*N483,2)</f>
        <v>0</v>
      </c>
      <c r="P483" s="178">
        <v>0</v>
      </c>
      <c r="Q483" s="178">
        <f>ROUND(E483*P483,2)</f>
        <v>0</v>
      </c>
      <c r="R483" s="180"/>
      <c r="S483" s="180" t="s">
        <v>430</v>
      </c>
      <c r="T483" s="181" t="s">
        <v>372</v>
      </c>
      <c r="U483" s="163">
        <v>0</v>
      </c>
      <c r="V483" s="163">
        <f>ROUND(E483*U483,2)</f>
        <v>0</v>
      </c>
      <c r="W483" s="163"/>
      <c r="X483" s="163" t="s">
        <v>431</v>
      </c>
      <c r="Y483" s="152"/>
      <c r="Z483" s="152"/>
      <c r="AA483" s="152"/>
      <c r="AB483" s="152"/>
      <c r="AC483" s="152"/>
      <c r="AD483" s="152"/>
      <c r="AE483" s="152"/>
      <c r="AF483" s="152"/>
      <c r="AG483" s="152" t="s">
        <v>432</v>
      </c>
      <c r="AH483" s="152"/>
      <c r="AI483" s="152"/>
      <c r="AJ483" s="152"/>
      <c r="AK483" s="152"/>
      <c r="AL483" s="152"/>
      <c r="AM483" s="152"/>
      <c r="AN483" s="152"/>
      <c r="AO483" s="152"/>
      <c r="AP483" s="152"/>
      <c r="AQ483" s="152"/>
      <c r="AR483" s="152"/>
      <c r="AS483" s="152"/>
      <c r="AT483" s="152"/>
      <c r="AU483" s="152"/>
      <c r="AV483" s="152"/>
      <c r="AW483" s="152"/>
      <c r="AX483" s="152"/>
      <c r="AY483" s="152"/>
      <c r="AZ483" s="152"/>
      <c r="BA483" s="152"/>
      <c r="BB483" s="152"/>
      <c r="BC483" s="152"/>
      <c r="BD483" s="152"/>
      <c r="BE483" s="152"/>
      <c r="BF483" s="152"/>
      <c r="BG483" s="152"/>
      <c r="BH483" s="152"/>
    </row>
    <row r="484" spans="1:60" outlineLevel="1">
      <c r="A484" s="159"/>
      <c r="B484" s="160"/>
      <c r="C484" s="262" t="s">
        <v>1263</v>
      </c>
      <c r="D484" s="263"/>
      <c r="E484" s="263"/>
      <c r="F484" s="263"/>
      <c r="G484" s="263"/>
      <c r="H484" s="163"/>
      <c r="I484" s="163"/>
      <c r="J484" s="163"/>
      <c r="K484" s="163"/>
      <c r="L484" s="163"/>
      <c r="M484" s="163"/>
      <c r="N484" s="162"/>
      <c r="O484" s="162"/>
      <c r="P484" s="162"/>
      <c r="Q484" s="162"/>
      <c r="R484" s="163"/>
      <c r="S484" s="163"/>
      <c r="T484" s="163"/>
      <c r="U484" s="163"/>
      <c r="V484" s="163"/>
      <c r="W484" s="163"/>
      <c r="X484" s="163"/>
      <c r="Y484" s="152"/>
      <c r="Z484" s="152"/>
      <c r="AA484" s="152"/>
      <c r="AB484" s="152"/>
      <c r="AC484" s="152"/>
      <c r="AD484" s="152"/>
      <c r="AE484" s="152"/>
      <c r="AF484" s="152"/>
      <c r="AG484" s="152" t="s">
        <v>375</v>
      </c>
      <c r="AH484" s="152"/>
      <c r="AI484" s="152"/>
      <c r="AJ484" s="152"/>
      <c r="AK484" s="152"/>
      <c r="AL484" s="152"/>
      <c r="AM484" s="152"/>
      <c r="AN484" s="152"/>
      <c r="AO484" s="152"/>
      <c r="AP484" s="152"/>
      <c r="AQ484" s="152"/>
      <c r="AR484" s="152"/>
      <c r="AS484" s="152"/>
      <c r="AT484" s="152"/>
      <c r="AU484" s="152"/>
      <c r="AV484" s="152"/>
      <c r="AW484" s="152"/>
      <c r="AX484" s="152"/>
      <c r="AY484" s="152"/>
      <c r="AZ484" s="152"/>
      <c r="BA484" s="152"/>
      <c r="BB484" s="152"/>
      <c r="BC484" s="152"/>
      <c r="BD484" s="152"/>
      <c r="BE484" s="152"/>
      <c r="BF484" s="152"/>
      <c r="BG484" s="152"/>
      <c r="BH484" s="152"/>
    </row>
    <row r="485" spans="1:60" ht="33.75" outlineLevel="1">
      <c r="A485" s="175">
        <v>394</v>
      </c>
      <c r="B485" s="176" t="s">
        <v>1264</v>
      </c>
      <c r="C485" s="185" t="s">
        <v>1265</v>
      </c>
      <c r="D485" s="177" t="s">
        <v>815</v>
      </c>
      <c r="E485" s="178">
        <v>4</v>
      </c>
      <c r="F485" s="179"/>
      <c r="G485" s="180">
        <f>ROUND(E485*F485,2)</f>
        <v>0</v>
      </c>
      <c r="H485" s="179"/>
      <c r="I485" s="180">
        <f>ROUND(E485*H485,2)</f>
        <v>0</v>
      </c>
      <c r="J485" s="179"/>
      <c r="K485" s="180">
        <f>ROUND(E485*J485,2)</f>
        <v>0</v>
      </c>
      <c r="L485" s="180">
        <v>21</v>
      </c>
      <c r="M485" s="180">
        <f>G485*(1+L485/100)</f>
        <v>0</v>
      </c>
      <c r="N485" s="178">
        <v>0</v>
      </c>
      <c r="O485" s="178">
        <f>ROUND(E485*N485,2)</f>
        <v>0</v>
      </c>
      <c r="P485" s="178">
        <v>0</v>
      </c>
      <c r="Q485" s="178">
        <f>ROUND(E485*P485,2)</f>
        <v>0</v>
      </c>
      <c r="R485" s="180"/>
      <c r="S485" s="180" t="s">
        <v>430</v>
      </c>
      <c r="T485" s="181" t="s">
        <v>372</v>
      </c>
      <c r="U485" s="163">
        <v>0</v>
      </c>
      <c r="V485" s="163">
        <f>ROUND(E485*U485,2)</f>
        <v>0</v>
      </c>
      <c r="W485" s="163"/>
      <c r="X485" s="163" t="s">
        <v>431</v>
      </c>
      <c r="Y485" s="152"/>
      <c r="Z485" s="152"/>
      <c r="AA485" s="152"/>
      <c r="AB485" s="152"/>
      <c r="AC485" s="152"/>
      <c r="AD485" s="152"/>
      <c r="AE485" s="152"/>
      <c r="AF485" s="152"/>
      <c r="AG485" s="152" t="s">
        <v>432</v>
      </c>
      <c r="AH485" s="152"/>
      <c r="AI485" s="152"/>
      <c r="AJ485" s="152"/>
      <c r="AK485" s="152"/>
      <c r="AL485" s="152"/>
      <c r="AM485" s="152"/>
      <c r="AN485" s="152"/>
      <c r="AO485" s="152"/>
      <c r="AP485" s="152"/>
      <c r="AQ485" s="152"/>
      <c r="AR485" s="152"/>
      <c r="AS485" s="152"/>
      <c r="AT485" s="152"/>
      <c r="AU485" s="152"/>
      <c r="AV485" s="152"/>
      <c r="AW485" s="152"/>
      <c r="AX485" s="152"/>
      <c r="AY485" s="152"/>
      <c r="AZ485" s="152"/>
      <c r="BA485" s="152"/>
      <c r="BB485" s="152"/>
      <c r="BC485" s="152"/>
      <c r="BD485" s="152"/>
      <c r="BE485" s="152"/>
      <c r="BF485" s="152"/>
      <c r="BG485" s="152"/>
      <c r="BH485" s="152"/>
    </row>
    <row r="486" spans="1:60" outlineLevel="1">
      <c r="A486" s="159"/>
      <c r="B486" s="160"/>
      <c r="C486" s="262" t="s">
        <v>1266</v>
      </c>
      <c r="D486" s="263"/>
      <c r="E486" s="263"/>
      <c r="F486" s="263"/>
      <c r="G486" s="263"/>
      <c r="H486" s="163"/>
      <c r="I486" s="163"/>
      <c r="J486" s="163"/>
      <c r="K486" s="163"/>
      <c r="L486" s="163"/>
      <c r="M486" s="163"/>
      <c r="N486" s="162"/>
      <c r="O486" s="162"/>
      <c r="P486" s="162"/>
      <c r="Q486" s="162"/>
      <c r="R486" s="163"/>
      <c r="S486" s="163"/>
      <c r="T486" s="163"/>
      <c r="U486" s="163"/>
      <c r="V486" s="163"/>
      <c r="W486" s="163"/>
      <c r="X486" s="163"/>
      <c r="Y486" s="152"/>
      <c r="Z486" s="152"/>
      <c r="AA486" s="152"/>
      <c r="AB486" s="152"/>
      <c r="AC486" s="152"/>
      <c r="AD486" s="152"/>
      <c r="AE486" s="152"/>
      <c r="AF486" s="152"/>
      <c r="AG486" s="152" t="s">
        <v>375</v>
      </c>
      <c r="AH486" s="152"/>
      <c r="AI486" s="152"/>
      <c r="AJ486" s="152"/>
      <c r="AK486" s="152"/>
      <c r="AL486" s="152"/>
      <c r="AM486" s="152"/>
      <c r="AN486" s="152"/>
      <c r="AO486" s="152"/>
      <c r="AP486" s="152"/>
      <c r="AQ486" s="152"/>
      <c r="AR486" s="152"/>
      <c r="AS486" s="152"/>
      <c r="AT486" s="152"/>
      <c r="AU486" s="152"/>
      <c r="AV486" s="152"/>
      <c r="AW486" s="152"/>
      <c r="AX486" s="152"/>
      <c r="AY486" s="152"/>
      <c r="AZ486" s="152"/>
      <c r="BA486" s="152"/>
      <c r="BB486" s="152"/>
      <c r="BC486" s="152"/>
      <c r="BD486" s="152"/>
      <c r="BE486" s="152"/>
      <c r="BF486" s="152"/>
      <c r="BG486" s="152"/>
      <c r="BH486" s="152"/>
    </row>
    <row r="487" spans="1:60" outlineLevel="1">
      <c r="A487" s="189">
        <v>395</v>
      </c>
      <c r="B487" s="190" t="s">
        <v>1267</v>
      </c>
      <c r="C487" s="197" t="s">
        <v>1268</v>
      </c>
      <c r="D487" s="191" t="s">
        <v>815</v>
      </c>
      <c r="E487" s="192">
        <v>1</v>
      </c>
      <c r="F487" s="193"/>
      <c r="G487" s="194">
        <f t="shared" ref="G487:G531" si="126">ROUND(E487*F487,2)</f>
        <v>0</v>
      </c>
      <c r="H487" s="193"/>
      <c r="I487" s="194">
        <f t="shared" ref="I487:I531" si="127">ROUND(E487*H487,2)</f>
        <v>0</v>
      </c>
      <c r="J487" s="193"/>
      <c r="K487" s="194">
        <f t="shared" ref="K487:K531" si="128">ROUND(E487*J487,2)</f>
        <v>0</v>
      </c>
      <c r="L487" s="194">
        <v>21</v>
      </c>
      <c r="M487" s="194">
        <f t="shared" ref="M487:M531" si="129">G487*(1+L487/100)</f>
        <v>0</v>
      </c>
      <c r="N487" s="192">
        <v>0</v>
      </c>
      <c r="O487" s="192">
        <f t="shared" ref="O487:O531" si="130">ROUND(E487*N487,2)</f>
        <v>0</v>
      </c>
      <c r="P487" s="192">
        <v>0</v>
      </c>
      <c r="Q487" s="192">
        <f t="shared" ref="Q487:Q531" si="131">ROUND(E487*P487,2)</f>
        <v>0</v>
      </c>
      <c r="R487" s="194"/>
      <c r="S487" s="194" t="s">
        <v>430</v>
      </c>
      <c r="T487" s="195" t="s">
        <v>372</v>
      </c>
      <c r="U487" s="163">
        <v>0</v>
      </c>
      <c r="V487" s="163">
        <f t="shared" ref="V487:V531" si="132">ROUND(E487*U487,2)</f>
        <v>0</v>
      </c>
      <c r="W487" s="163"/>
      <c r="X487" s="163" t="s">
        <v>431</v>
      </c>
      <c r="Y487" s="152"/>
      <c r="Z487" s="152"/>
      <c r="AA487" s="152"/>
      <c r="AB487" s="152"/>
      <c r="AC487" s="152"/>
      <c r="AD487" s="152"/>
      <c r="AE487" s="152"/>
      <c r="AF487" s="152"/>
      <c r="AG487" s="152" t="s">
        <v>432</v>
      </c>
      <c r="AH487" s="152"/>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c r="BD487" s="152"/>
      <c r="BE487" s="152"/>
      <c r="BF487" s="152"/>
      <c r="BG487" s="152"/>
      <c r="BH487" s="152"/>
    </row>
    <row r="488" spans="1:60" outlineLevel="1">
      <c r="A488" s="189">
        <v>396</v>
      </c>
      <c r="B488" s="190" t="s">
        <v>1269</v>
      </c>
      <c r="C488" s="197" t="s">
        <v>1270</v>
      </c>
      <c r="D488" s="191" t="s">
        <v>815</v>
      </c>
      <c r="E488" s="192">
        <v>4</v>
      </c>
      <c r="F488" s="193"/>
      <c r="G488" s="194">
        <f t="shared" si="126"/>
        <v>0</v>
      </c>
      <c r="H488" s="193"/>
      <c r="I488" s="194">
        <f t="shared" si="127"/>
        <v>0</v>
      </c>
      <c r="J488" s="193"/>
      <c r="K488" s="194">
        <f t="shared" si="128"/>
        <v>0</v>
      </c>
      <c r="L488" s="194">
        <v>21</v>
      </c>
      <c r="M488" s="194">
        <f t="shared" si="129"/>
        <v>0</v>
      </c>
      <c r="N488" s="192">
        <v>0</v>
      </c>
      <c r="O488" s="192">
        <f t="shared" si="130"/>
        <v>0</v>
      </c>
      <c r="P488" s="192">
        <v>0</v>
      </c>
      <c r="Q488" s="192">
        <f t="shared" si="131"/>
        <v>0</v>
      </c>
      <c r="R488" s="194"/>
      <c r="S488" s="194" t="s">
        <v>430</v>
      </c>
      <c r="T488" s="195" t="s">
        <v>372</v>
      </c>
      <c r="U488" s="163">
        <v>0</v>
      </c>
      <c r="V488" s="163">
        <f t="shared" si="132"/>
        <v>0</v>
      </c>
      <c r="W488" s="163"/>
      <c r="X488" s="163" t="s">
        <v>431</v>
      </c>
      <c r="Y488" s="152"/>
      <c r="Z488" s="152"/>
      <c r="AA488" s="152"/>
      <c r="AB488" s="152"/>
      <c r="AC488" s="152"/>
      <c r="AD488" s="152"/>
      <c r="AE488" s="152"/>
      <c r="AF488" s="152"/>
      <c r="AG488" s="152" t="s">
        <v>432</v>
      </c>
      <c r="AH488" s="152"/>
      <c r="AI488" s="152"/>
      <c r="AJ488" s="152"/>
      <c r="AK488" s="152"/>
      <c r="AL488" s="152"/>
      <c r="AM488" s="152"/>
      <c r="AN488" s="152"/>
      <c r="AO488" s="152"/>
      <c r="AP488" s="152"/>
      <c r="AQ488" s="152"/>
      <c r="AR488" s="152"/>
      <c r="AS488" s="152"/>
      <c r="AT488" s="152"/>
      <c r="AU488" s="152"/>
      <c r="AV488" s="152"/>
      <c r="AW488" s="152"/>
      <c r="AX488" s="152"/>
      <c r="AY488" s="152"/>
      <c r="AZ488" s="152"/>
      <c r="BA488" s="152"/>
      <c r="BB488" s="152"/>
      <c r="BC488" s="152"/>
      <c r="BD488" s="152"/>
      <c r="BE488" s="152"/>
      <c r="BF488" s="152"/>
      <c r="BG488" s="152"/>
      <c r="BH488" s="152"/>
    </row>
    <row r="489" spans="1:60" outlineLevel="1">
      <c r="A489" s="189">
        <v>397</v>
      </c>
      <c r="B489" s="190" t="s">
        <v>1271</v>
      </c>
      <c r="C489" s="197" t="s">
        <v>1272</v>
      </c>
      <c r="D489" s="191" t="s">
        <v>815</v>
      </c>
      <c r="E489" s="192">
        <v>1</v>
      </c>
      <c r="F489" s="193"/>
      <c r="G489" s="194">
        <f t="shared" si="126"/>
        <v>0</v>
      </c>
      <c r="H489" s="193"/>
      <c r="I489" s="194">
        <f t="shared" si="127"/>
        <v>0</v>
      </c>
      <c r="J489" s="193"/>
      <c r="K489" s="194">
        <f t="shared" si="128"/>
        <v>0</v>
      </c>
      <c r="L489" s="194">
        <v>21</v>
      </c>
      <c r="M489" s="194">
        <f t="shared" si="129"/>
        <v>0</v>
      </c>
      <c r="N489" s="192">
        <v>0</v>
      </c>
      <c r="O489" s="192">
        <f t="shared" si="130"/>
        <v>0</v>
      </c>
      <c r="P489" s="192">
        <v>0</v>
      </c>
      <c r="Q489" s="192">
        <f t="shared" si="131"/>
        <v>0</v>
      </c>
      <c r="R489" s="194"/>
      <c r="S489" s="194" t="s">
        <v>430</v>
      </c>
      <c r="T489" s="195" t="s">
        <v>372</v>
      </c>
      <c r="U489" s="163">
        <v>0</v>
      </c>
      <c r="V489" s="163">
        <f t="shared" si="132"/>
        <v>0</v>
      </c>
      <c r="W489" s="163"/>
      <c r="X489" s="163" t="s">
        <v>431</v>
      </c>
      <c r="Y489" s="152"/>
      <c r="Z489" s="152"/>
      <c r="AA489" s="152"/>
      <c r="AB489" s="152"/>
      <c r="AC489" s="152"/>
      <c r="AD489" s="152"/>
      <c r="AE489" s="152"/>
      <c r="AF489" s="152"/>
      <c r="AG489" s="152" t="s">
        <v>432</v>
      </c>
      <c r="AH489" s="152"/>
      <c r="AI489" s="152"/>
      <c r="AJ489" s="152"/>
      <c r="AK489" s="152"/>
      <c r="AL489" s="152"/>
      <c r="AM489" s="152"/>
      <c r="AN489" s="152"/>
      <c r="AO489" s="152"/>
      <c r="AP489" s="152"/>
      <c r="AQ489" s="152"/>
      <c r="AR489" s="152"/>
      <c r="AS489" s="152"/>
      <c r="AT489" s="152"/>
      <c r="AU489" s="152"/>
      <c r="AV489" s="152"/>
      <c r="AW489" s="152"/>
      <c r="AX489" s="152"/>
      <c r="AY489" s="152"/>
      <c r="AZ489" s="152"/>
      <c r="BA489" s="152"/>
      <c r="BB489" s="152"/>
      <c r="BC489" s="152"/>
      <c r="BD489" s="152"/>
      <c r="BE489" s="152"/>
      <c r="BF489" s="152"/>
      <c r="BG489" s="152"/>
      <c r="BH489" s="152"/>
    </row>
    <row r="490" spans="1:60" outlineLevel="1">
      <c r="A490" s="189">
        <v>398</v>
      </c>
      <c r="B490" s="190" t="s">
        <v>1273</v>
      </c>
      <c r="C490" s="197" t="s">
        <v>1274</v>
      </c>
      <c r="D490" s="191" t="s">
        <v>815</v>
      </c>
      <c r="E490" s="192">
        <v>1</v>
      </c>
      <c r="F490" s="193"/>
      <c r="G490" s="194">
        <f t="shared" si="126"/>
        <v>0</v>
      </c>
      <c r="H490" s="193"/>
      <c r="I490" s="194">
        <f t="shared" si="127"/>
        <v>0</v>
      </c>
      <c r="J490" s="193"/>
      <c r="K490" s="194">
        <f t="shared" si="128"/>
        <v>0</v>
      </c>
      <c r="L490" s="194">
        <v>21</v>
      </c>
      <c r="M490" s="194">
        <f t="shared" si="129"/>
        <v>0</v>
      </c>
      <c r="N490" s="192">
        <v>0</v>
      </c>
      <c r="O490" s="192">
        <f t="shared" si="130"/>
        <v>0</v>
      </c>
      <c r="P490" s="192">
        <v>0</v>
      </c>
      <c r="Q490" s="192">
        <f t="shared" si="131"/>
        <v>0</v>
      </c>
      <c r="R490" s="194"/>
      <c r="S490" s="194" t="s">
        <v>430</v>
      </c>
      <c r="T490" s="195" t="s">
        <v>372</v>
      </c>
      <c r="U490" s="163">
        <v>0</v>
      </c>
      <c r="V490" s="163">
        <f t="shared" si="132"/>
        <v>0</v>
      </c>
      <c r="W490" s="163"/>
      <c r="X490" s="163" t="s">
        <v>431</v>
      </c>
      <c r="Y490" s="152"/>
      <c r="Z490" s="152"/>
      <c r="AA490" s="152"/>
      <c r="AB490" s="152"/>
      <c r="AC490" s="152"/>
      <c r="AD490" s="152"/>
      <c r="AE490" s="152"/>
      <c r="AF490" s="152"/>
      <c r="AG490" s="152" t="s">
        <v>432</v>
      </c>
      <c r="AH490" s="152"/>
      <c r="AI490" s="152"/>
      <c r="AJ490" s="152"/>
      <c r="AK490" s="152"/>
      <c r="AL490" s="152"/>
      <c r="AM490" s="152"/>
      <c r="AN490" s="152"/>
      <c r="AO490" s="152"/>
      <c r="AP490" s="152"/>
      <c r="AQ490" s="152"/>
      <c r="AR490" s="152"/>
      <c r="AS490" s="152"/>
      <c r="AT490" s="152"/>
      <c r="AU490" s="152"/>
      <c r="AV490" s="152"/>
      <c r="AW490" s="152"/>
      <c r="AX490" s="152"/>
      <c r="AY490" s="152"/>
      <c r="AZ490" s="152"/>
      <c r="BA490" s="152"/>
      <c r="BB490" s="152"/>
      <c r="BC490" s="152"/>
      <c r="BD490" s="152"/>
      <c r="BE490" s="152"/>
      <c r="BF490" s="152"/>
      <c r="BG490" s="152"/>
      <c r="BH490" s="152"/>
    </row>
    <row r="491" spans="1:60" outlineLevel="1">
      <c r="A491" s="189">
        <v>399</v>
      </c>
      <c r="B491" s="190" t="s">
        <v>1275</v>
      </c>
      <c r="C491" s="197" t="s">
        <v>1276</v>
      </c>
      <c r="D491" s="191" t="s">
        <v>815</v>
      </c>
      <c r="E491" s="192">
        <v>1</v>
      </c>
      <c r="F491" s="193"/>
      <c r="G491" s="194">
        <f t="shared" si="126"/>
        <v>0</v>
      </c>
      <c r="H491" s="193"/>
      <c r="I491" s="194">
        <f t="shared" si="127"/>
        <v>0</v>
      </c>
      <c r="J491" s="193"/>
      <c r="K491" s="194">
        <f t="shared" si="128"/>
        <v>0</v>
      </c>
      <c r="L491" s="194">
        <v>21</v>
      </c>
      <c r="M491" s="194">
        <f t="shared" si="129"/>
        <v>0</v>
      </c>
      <c r="N491" s="192">
        <v>0</v>
      </c>
      <c r="O491" s="192">
        <f t="shared" si="130"/>
        <v>0</v>
      </c>
      <c r="P491" s="192">
        <v>0</v>
      </c>
      <c r="Q491" s="192">
        <f t="shared" si="131"/>
        <v>0</v>
      </c>
      <c r="R491" s="194"/>
      <c r="S491" s="194" t="s">
        <v>430</v>
      </c>
      <c r="T491" s="195" t="s">
        <v>372</v>
      </c>
      <c r="U491" s="163">
        <v>0</v>
      </c>
      <c r="V491" s="163">
        <f t="shared" si="132"/>
        <v>0</v>
      </c>
      <c r="W491" s="163"/>
      <c r="X491" s="163" t="s">
        <v>431</v>
      </c>
      <c r="Y491" s="152"/>
      <c r="Z491" s="152"/>
      <c r="AA491" s="152"/>
      <c r="AB491" s="152"/>
      <c r="AC491" s="152"/>
      <c r="AD491" s="152"/>
      <c r="AE491" s="152"/>
      <c r="AF491" s="152"/>
      <c r="AG491" s="152" t="s">
        <v>432</v>
      </c>
      <c r="AH491" s="152"/>
      <c r="AI491" s="152"/>
      <c r="AJ491" s="152"/>
      <c r="AK491" s="152"/>
      <c r="AL491" s="152"/>
      <c r="AM491" s="152"/>
      <c r="AN491" s="152"/>
      <c r="AO491" s="152"/>
      <c r="AP491" s="152"/>
      <c r="AQ491" s="152"/>
      <c r="AR491" s="152"/>
      <c r="AS491" s="152"/>
      <c r="AT491" s="152"/>
      <c r="AU491" s="152"/>
      <c r="AV491" s="152"/>
      <c r="AW491" s="152"/>
      <c r="AX491" s="152"/>
      <c r="AY491" s="152"/>
      <c r="AZ491" s="152"/>
      <c r="BA491" s="152"/>
      <c r="BB491" s="152"/>
      <c r="BC491" s="152"/>
      <c r="BD491" s="152"/>
      <c r="BE491" s="152"/>
      <c r="BF491" s="152"/>
      <c r="BG491" s="152"/>
      <c r="BH491" s="152"/>
    </row>
    <row r="492" spans="1:60" outlineLevel="1">
      <c r="A492" s="189">
        <v>400</v>
      </c>
      <c r="B492" s="190" t="s">
        <v>1277</v>
      </c>
      <c r="C492" s="197" t="s">
        <v>1278</v>
      </c>
      <c r="D492" s="191" t="s">
        <v>815</v>
      </c>
      <c r="E492" s="192">
        <v>1</v>
      </c>
      <c r="F492" s="193"/>
      <c r="G492" s="194">
        <f t="shared" si="126"/>
        <v>0</v>
      </c>
      <c r="H492" s="193"/>
      <c r="I492" s="194">
        <f t="shared" si="127"/>
        <v>0</v>
      </c>
      <c r="J492" s="193"/>
      <c r="K492" s="194">
        <f t="shared" si="128"/>
        <v>0</v>
      </c>
      <c r="L492" s="194">
        <v>21</v>
      </c>
      <c r="M492" s="194">
        <f t="shared" si="129"/>
        <v>0</v>
      </c>
      <c r="N492" s="192">
        <v>0</v>
      </c>
      <c r="O492" s="192">
        <f t="shared" si="130"/>
        <v>0</v>
      </c>
      <c r="P492" s="192">
        <v>0</v>
      </c>
      <c r="Q492" s="192">
        <f t="shared" si="131"/>
        <v>0</v>
      </c>
      <c r="R492" s="194"/>
      <c r="S492" s="194" t="s">
        <v>430</v>
      </c>
      <c r="T492" s="195" t="s">
        <v>372</v>
      </c>
      <c r="U492" s="163">
        <v>0</v>
      </c>
      <c r="V492" s="163">
        <f t="shared" si="132"/>
        <v>0</v>
      </c>
      <c r="W492" s="163"/>
      <c r="X492" s="163" t="s">
        <v>431</v>
      </c>
      <c r="Y492" s="152"/>
      <c r="Z492" s="152"/>
      <c r="AA492" s="152"/>
      <c r="AB492" s="152"/>
      <c r="AC492" s="152"/>
      <c r="AD492" s="152"/>
      <c r="AE492" s="152"/>
      <c r="AF492" s="152"/>
      <c r="AG492" s="152" t="s">
        <v>432</v>
      </c>
      <c r="AH492" s="152"/>
      <c r="AI492" s="152"/>
      <c r="AJ492" s="152"/>
      <c r="AK492" s="152"/>
      <c r="AL492" s="152"/>
      <c r="AM492" s="152"/>
      <c r="AN492" s="152"/>
      <c r="AO492" s="152"/>
      <c r="AP492" s="152"/>
      <c r="AQ492" s="152"/>
      <c r="AR492" s="152"/>
      <c r="AS492" s="152"/>
      <c r="AT492" s="152"/>
      <c r="AU492" s="152"/>
      <c r="AV492" s="152"/>
      <c r="AW492" s="152"/>
      <c r="AX492" s="152"/>
      <c r="AY492" s="152"/>
      <c r="AZ492" s="152"/>
      <c r="BA492" s="152"/>
      <c r="BB492" s="152"/>
      <c r="BC492" s="152"/>
      <c r="BD492" s="152"/>
      <c r="BE492" s="152"/>
      <c r="BF492" s="152"/>
      <c r="BG492" s="152"/>
      <c r="BH492" s="152"/>
    </row>
    <row r="493" spans="1:60" outlineLevel="1">
      <c r="A493" s="189">
        <v>401</v>
      </c>
      <c r="B493" s="190" t="s">
        <v>1279</v>
      </c>
      <c r="C493" s="197" t="s">
        <v>1280</v>
      </c>
      <c r="D493" s="191" t="s">
        <v>815</v>
      </c>
      <c r="E493" s="192">
        <v>8</v>
      </c>
      <c r="F493" s="193"/>
      <c r="G493" s="194">
        <f t="shared" si="126"/>
        <v>0</v>
      </c>
      <c r="H493" s="193"/>
      <c r="I493" s="194">
        <f t="shared" si="127"/>
        <v>0</v>
      </c>
      <c r="J493" s="193"/>
      <c r="K493" s="194">
        <f t="shared" si="128"/>
        <v>0</v>
      </c>
      <c r="L493" s="194">
        <v>21</v>
      </c>
      <c r="M493" s="194">
        <f t="shared" si="129"/>
        <v>0</v>
      </c>
      <c r="N493" s="192">
        <v>0</v>
      </c>
      <c r="O493" s="192">
        <f t="shared" si="130"/>
        <v>0</v>
      </c>
      <c r="P493" s="192">
        <v>0</v>
      </c>
      <c r="Q493" s="192">
        <f t="shared" si="131"/>
        <v>0</v>
      </c>
      <c r="R493" s="194"/>
      <c r="S493" s="194" t="s">
        <v>430</v>
      </c>
      <c r="T493" s="195" t="s">
        <v>372</v>
      </c>
      <c r="U493" s="163">
        <v>0</v>
      </c>
      <c r="V493" s="163">
        <f t="shared" si="132"/>
        <v>0</v>
      </c>
      <c r="W493" s="163"/>
      <c r="X493" s="163" t="s">
        <v>431</v>
      </c>
      <c r="Y493" s="152"/>
      <c r="Z493" s="152"/>
      <c r="AA493" s="152"/>
      <c r="AB493" s="152"/>
      <c r="AC493" s="152"/>
      <c r="AD493" s="152"/>
      <c r="AE493" s="152"/>
      <c r="AF493" s="152"/>
      <c r="AG493" s="152" t="s">
        <v>432</v>
      </c>
      <c r="AH493" s="152"/>
      <c r="AI493" s="152"/>
      <c r="AJ493" s="152"/>
      <c r="AK493" s="152"/>
      <c r="AL493" s="152"/>
      <c r="AM493" s="152"/>
      <c r="AN493" s="152"/>
      <c r="AO493" s="152"/>
      <c r="AP493" s="152"/>
      <c r="AQ493" s="152"/>
      <c r="AR493" s="152"/>
      <c r="AS493" s="152"/>
      <c r="AT493" s="152"/>
      <c r="AU493" s="152"/>
      <c r="AV493" s="152"/>
      <c r="AW493" s="152"/>
      <c r="AX493" s="152"/>
      <c r="AY493" s="152"/>
      <c r="AZ493" s="152"/>
      <c r="BA493" s="152"/>
      <c r="BB493" s="152"/>
      <c r="BC493" s="152"/>
      <c r="BD493" s="152"/>
      <c r="BE493" s="152"/>
      <c r="BF493" s="152"/>
      <c r="BG493" s="152"/>
      <c r="BH493" s="152"/>
    </row>
    <row r="494" spans="1:60" outlineLevel="1">
      <c r="A494" s="189">
        <v>402</v>
      </c>
      <c r="B494" s="190" t="s">
        <v>1281</v>
      </c>
      <c r="C494" s="197" t="s">
        <v>1282</v>
      </c>
      <c r="D494" s="191" t="s">
        <v>815</v>
      </c>
      <c r="E494" s="192">
        <v>6</v>
      </c>
      <c r="F494" s="193"/>
      <c r="G494" s="194">
        <f t="shared" si="126"/>
        <v>0</v>
      </c>
      <c r="H494" s="193"/>
      <c r="I494" s="194">
        <f t="shared" si="127"/>
        <v>0</v>
      </c>
      <c r="J494" s="193"/>
      <c r="K494" s="194">
        <f t="shared" si="128"/>
        <v>0</v>
      </c>
      <c r="L494" s="194">
        <v>21</v>
      </c>
      <c r="M494" s="194">
        <f t="shared" si="129"/>
        <v>0</v>
      </c>
      <c r="N494" s="192">
        <v>0</v>
      </c>
      <c r="O494" s="192">
        <f t="shared" si="130"/>
        <v>0</v>
      </c>
      <c r="P494" s="192">
        <v>0</v>
      </c>
      <c r="Q494" s="192">
        <f t="shared" si="131"/>
        <v>0</v>
      </c>
      <c r="R494" s="194"/>
      <c r="S494" s="194" t="s">
        <v>430</v>
      </c>
      <c r="T494" s="195" t="s">
        <v>372</v>
      </c>
      <c r="U494" s="163">
        <v>0</v>
      </c>
      <c r="V494" s="163">
        <f t="shared" si="132"/>
        <v>0</v>
      </c>
      <c r="W494" s="163"/>
      <c r="X494" s="163" t="s">
        <v>431</v>
      </c>
      <c r="Y494" s="152"/>
      <c r="Z494" s="152"/>
      <c r="AA494" s="152"/>
      <c r="AB494" s="152"/>
      <c r="AC494" s="152"/>
      <c r="AD494" s="152"/>
      <c r="AE494" s="152"/>
      <c r="AF494" s="152"/>
      <c r="AG494" s="152" t="s">
        <v>432</v>
      </c>
      <c r="AH494" s="152"/>
      <c r="AI494" s="152"/>
      <c r="AJ494" s="152"/>
      <c r="AK494" s="152"/>
      <c r="AL494" s="152"/>
      <c r="AM494" s="152"/>
      <c r="AN494" s="152"/>
      <c r="AO494" s="152"/>
      <c r="AP494" s="152"/>
      <c r="AQ494" s="152"/>
      <c r="AR494" s="152"/>
      <c r="AS494" s="152"/>
      <c r="AT494" s="152"/>
      <c r="AU494" s="152"/>
      <c r="AV494" s="152"/>
      <c r="AW494" s="152"/>
      <c r="AX494" s="152"/>
      <c r="AY494" s="152"/>
      <c r="AZ494" s="152"/>
      <c r="BA494" s="152"/>
      <c r="BB494" s="152"/>
      <c r="BC494" s="152"/>
      <c r="BD494" s="152"/>
      <c r="BE494" s="152"/>
      <c r="BF494" s="152"/>
      <c r="BG494" s="152"/>
      <c r="BH494" s="152"/>
    </row>
    <row r="495" spans="1:60" outlineLevel="1">
      <c r="A495" s="189">
        <v>403</v>
      </c>
      <c r="B495" s="190" t="s">
        <v>1283</v>
      </c>
      <c r="C495" s="197" t="s">
        <v>1284</v>
      </c>
      <c r="D495" s="191" t="s">
        <v>815</v>
      </c>
      <c r="E495" s="192">
        <v>7</v>
      </c>
      <c r="F495" s="193"/>
      <c r="G495" s="194">
        <f t="shared" si="126"/>
        <v>0</v>
      </c>
      <c r="H495" s="193"/>
      <c r="I495" s="194">
        <f t="shared" si="127"/>
        <v>0</v>
      </c>
      <c r="J495" s="193"/>
      <c r="K495" s="194">
        <f t="shared" si="128"/>
        <v>0</v>
      </c>
      <c r="L495" s="194">
        <v>21</v>
      </c>
      <c r="M495" s="194">
        <f t="shared" si="129"/>
        <v>0</v>
      </c>
      <c r="N495" s="192">
        <v>0</v>
      </c>
      <c r="O495" s="192">
        <f t="shared" si="130"/>
        <v>0</v>
      </c>
      <c r="P495" s="192">
        <v>0</v>
      </c>
      <c r="Q495" s="192">
        <f t="shared" si="131"/>
        <v>0</v>
      </c>
      <c r="R495" s="194"/>
      <c r="S495" s="194" t="s">
        <v>430</v>
      </c>
      <c r="T495" s="195" t="s">
        <v>372</v>
      </c>
      <c r="U495" s="163">
        <v>0</v>
      </c>
      <c r="V495" s="163">
        <f t="shared" si="132"/>
        <v>0</v>
      </c>
      <c r="W495" s="163"/>
      <c r="X495" s="163" t="s">
        <v>431</v>
      </c>
      <c r="Y495" s="152"/>
      <c r="Z495" s="152"/>
      <c r="AA495" s="152"/>
      <c r="AB495" s="152"/>
      <c r="AC495" s="152"/>
      <c r="AD495" s="152"/>
      <c r="AE495" s="152"/>
      <c r="AF495" s="152"/>
      <c r="AG495" s="152" t="s">
        <v>432</v>
      </c>
      <c r="AH495" s="152"/>
      <c r="AI495" s="152"/>
      <c r="AJ495" s="152"/>
      <c r="AK495" s="152"/>
      <c r="AL495" s="152"/>
      <c r="AM495" s="152"/>
      <c r="AN495" s="152"/>
      <c r="AO495" s="152"/>
      <c r="AP495" s="152"/>
      <c r="AQ495" s="152"/>
      <c r="AR495" s="152"/>
      <c r="AS495" s="152"/>
      <c r="AT495" s="152"/>
      <c r="AU495" s="152"/>
      <c r="AV495" s="152"/>
      <c r="AW495" s="152"/>
      <c r="AX495" s="152"/>
      <c r="AY495" s="152"/>
      <c r="AZ495" s="152"/>
      <c r="BA495" s="152"/>
      <c r="BB495" s="152"/>
      <c r="BC495" s="152"/>
      <c r="BD495" s="152"/>
      <c r="BE495" s="152"/>
      <c r="BF495" s="152"/>
      <c r="BG495" s="152"/>
      <c r="BH495" s="152"/>
    </row>
    <row r="496" spans="1:60" outlineLevel="1">
      <c r="A496" s="189">
        <v>404</v>
      </c>
      <c r="B496" s="190" t="s">
        <v>1285</v>
      </c>
      <c r="C496" s="197" t="s">
        <v>1286</v>
      </c>
      <c r="D496" s="191" t="s">
        <v>815</v>
      </c>
      <c r="E496" s="192">
        <v>6</v>
      </c>
      <c r="F496" s="193"/>
      <c r="G496" s="194">
        <f t="shared" si="126"/>
        <v>0</v>
      </c>
      <c r="H496" s="193"/>
      <c r="I496" s="194">
        <f t="shared" si="127"/>
        <v>0</v>
      </c>
      <c r="J496" s="193"/>
      <c r="K496" s="194">
        <f t="shared" si="128"/>
        <v>0</v>
      </c>
      <c r="L496" s="194">
        <v>21</v>
      </c>
      <c r="M496" s="194">
        <f t="shared" si="129"/>
        <v>0</v>
      </c>
      <c r="N496" s="192">
        <v>0</v>
      </c>
      <c r="O496" s="192">
        <f t="shared" si="130"/>
        <v>0</v>
      </c>
      <c r="P496" s="192">
        <v>0</v>
      </c>
      <c r="Q496" s="192">
        <f t="shared" si="131"/>
        <v>0</v>
      </c>
      <c r="R496" s="194"/>
      <c r="S496" s="194" t="s">
        <v>430</v>
      </c>
      <c r="T496" s="195" t="s">
        <v>372</v>
      </c>
      <c r="U496" s="163">
        <v>0</v>
      </c>
      <c r="V496" s="163">
        <f t="shared" si="132"/>
        <v>0</v>
      </c>
      <c r="W496" s="163"/>
      <c r="X496" s="163" t="s">
        <v>431</v>
      </c>
      <c r="Y496" s="152"/>
      <c r="Z496" s="152"/>
      <c r="AA496" s="152"/>
      <c r="AB496" s="152"/>
      <c r="AC496" s="152"/>
      <c r="AD496" s="152"/>
      <c r="AE496" s="152"/>
      <c r="AF496" s="152"/>
      <c r="AG496" s="152" t="s">
        <v>432</v>
      </c>
      <c r="AH496" s="152"/>
      <c r="AI496" s="152"/>
      <c r="AJ496" s="152"/>
      <c r="AK496" s="152"/>
      <c r="AL496" s="152"/>
      <c r="AM496" s="152"/>
      <c r="AN496" s="152"/>
      <c r="AO496" s="152"/>
      <c r="AP496" s="152"/>
      <c r="AQ496" s="152"/>
      <c r="AR496" s="152"/>
      <c r="AS496" s="152"/>
      <c r="AT496" s="152"/>
      <c r="AU496" s="152"/>
      <c r="AV496" s="152"/>
      <c r="AW496" s="152"/>
      <c r="AX496" s="152"/>
      <c r="AY496" s="152"/>
      <c r="AZ496" s="152"/>
      <c r="BA496" s="152"/>
      <c r="BB496" s="152"/>
      <c r="BC496" s="152"/>
      <c r="BD496" s="152"/>
      <c r="BE496" s="152"/>
      <c r="BF496" s="152"/>
      <c r="BG496" s="152"/>
      <c r="BH496" s="152"/>
    </row>
    <row r="497" spans="1:60" outlineLevel="1">
      <c r="A497" s="189">
        <v>405</v>
      </c>
      <c r="B497" s="190" t="s">
        <v>1287</v>
      </c>
      <c r="C497" s="197" t="s">
        <v>1288</v>
      </c>
      <c r="D497" s="191" t="s">
        <v>815</v>
      </c>
      <c r="E497" s="192">
        <v>2</v>
      </c>
      <c r="F497" s="193"/>
      <c r="G497" s="194">
        <f t="shared" si="126"/>
        <v>0</v>
      </c>
      <c r="H497" s="193"/>
      <c r="I497" s="194">
        <f t="shared" si="127"/>
        <v>0</v>
      </c>
      <c r="J497" s="193"/>
      <c r="K497" s="194">
        <f t="shared" si="128"/>
        <v>0</v>
      </c>
      <c r="L497" s="194">
        <v>21</v>
      </c>
      <c r="M497" s="194">
        <f t="shared" si="129"/>
        <v>0</v>
      </c>
      <c r="N497" s="192">
        <v>0</v>
      </c>
      <c r="O497" s="192">
        <f t="shared" si="130"/>
        <v>0</v>
      </c>
      <c r="P497" s="192">
        <v>0</v>
      </c>
      <c r="Q497" s="192">
        <f t="shared" si="131"/>
        <v>0</v>
      </c>
      <c r="R497" s="194"/>
      <c r="S497" s="194" t="s">
        <v>430</v>
      </c>
      <c r="T497" s="195" t="s">
        <v>372</v>
      </c>
      <c r="U497" s="163">
        <v>0</v>
      </c>
      <c r="V497" s="163">
        <f t="shared" si="132"/>
        <v>0</v>
      </c>
      <c r="W497" s="163"/>
      <c r="X497" s="163" t="s">
        <v>431</v>
      </c>
      <c r="Y497" s="152"/>
      <c r="Z497" s="152"/>
      <c r="AA497" s="152"/>
      <c r="AB497" s="152"/>
      <c r="AC497" s="152"/>
      <c r="AD497" s="152"/>
      <c r="AE497" s="152"/>
      <c r="AF497" s="152"/>
      <c r="AG497" s="152" t="s">
        <v>432</v>
      </c>
      <c r="AH497" s="152"/>
      <c r="AI497" s="152"/>
      <c r="AJ497" s="152"/>
      <c r="AK497" s="152"/>
      <c r="AL497" s="152"/>
      <c r="AM497" s="152"/>
      <c r="AN497" s="152"/>
      <c r="AO497" s="152"/>
      <c r="AP497" s="152"/>
      <c r="AQ497" s="152"/>
      <c r="AR497" s="152"/>
      <c r="AS497" s="152"/>
      <c r="AT497" s="152"/>
      <c r="AU497" s="152"/>
      <c r="AV497" s="152"/>
      <c r="AW497" s="152"/>
      <c r="AX497" s="152"/>
      <c r="AY497" s="152"/>
      <c r="AZ497" s="152"/>
      <c r="BA497" s="152"/>
      <c r="BB497" s="152"/>
      <c r="BC497" s="152"/>
      <c r="BD497" s="152"/>
      <c r="BE497" s="152"/>
      <c r="BF497" s="152"/>
      <c r="BG497" s="152"/>
      <c r="BH497" s="152"/>
    </row>
    <row r="498" spans="1:60" outlineLevel="1">
      <c r="A498" s="189">
        <v>406</v>
      </c>
      <c r="B498" s="190" t="s">
        <v>1289</v>
      </c>
      <c r="C498" s="197" t="s">
        <v>1290</v>
      </c>
      <c r="D498" s="191" t="s">
        <v>815</v>
      </c>
      <c r="E498" s="192">
        <v>2</v>
      </c>
      <c r="F498" s="193"/>
      <c r="G498" s="194">
        <f t="shared" si="126"/>
        <v>0</v>
      </c>
      <c r="H498" s="193"/>
      <c r="I498" s="194">
        <f t="shared" si="127"/>
        <v>0</v>
      </c>
      <c r="J498" s="193"/>
      <c r="K498" s="194">
        <f t="shared" si="128"/>
        <v>0</v>
      </c>
      <c r="L498" s="194">
        <v>21</v>
      </c>
      <c r="M498" s="194">
        <f t="shared" si="129"/>
        <v>0</v>
      </c>
      <c r="N498" s="192">
        <v>0</v>
      </c>
      <c r="O498" s="192">
        <f t="shared" si="130"/>
        <v>0</v>
      </c>
      <c r="P498" s="192">
        <v>0</v>
      </c>
      <c r="Q498" s="192">
        <f t="shared" si="131"/>
        <v>0</v>
      </c>
      <c r="R498" s="194"/>
      <c r="S498" s="194" t="s">
        <v>430</v>
      </c>
      <c r="T498" s="195" t="s">
        <v>372</v>
      </c>
      <c r="U498" s="163">
        <v>0</v>
      </c>
      <c r="V498" s="163">
        <f t="shared" si="132"/>
        <v>0</v>
      </c>
      <c r="W498" s="163"/>
      <c r="X498" s="163" t="s">
        <v>431</v>
      </c>
      <c r="Y498" s="152"/>
      <c r="Z498" s="152"/>
      <c r="AA498" s="152"/>
      <c r="AB498" s="152"/>
      <c r="AC498" s="152"/>
      <c r="AD498" s="152"/>
      <c r="AE498" s="152"/>
      <c r="AF498" s="152"/>
      <c r="AG498" s="152" t="s">
        <v>432</v>
      </c>
      <c r="AH498" s="152"/>
      <c r="AI498" s="152"/>
      <c r="AJ498" s="152"/>
      <c r="AK498" s="152"/>
      <c r="AL498" s="152"/>
      <c r="AM498" s="152"/>
      <c r="AN498" s="152"/>
      <c r="AO498" s="152"/>
      <c r="AP498" s="152"/>
      <c r="AQ498" s="152"/>
      <c r="AR498" s="152"/>
      <c r="AS498" s="152"/>
      <c r="AT498" s="152"/>
      <c r="AU498" s="152"/>
      <c r="AV498" s="152"/>
      <c r="AW498" s="152"/>
      <c r="AX498" s="152"/>
      <c r="AY498" s="152"/>
      <c r="AZ498" s="152"/>
      <c r="BA498" s="152"/>
      <c r="BB498" s="152"/>
      <c r="BC498" s="152"/>
      <c r="BD498" s="152"/>
      <c r="BE498" s="152"/>
      <c r="BF498" s="152"/>
      <c r="BG498" s="152"/>
      <c r="BH498" s="152"/>
    </row>
    <row r="499" spans="1:60" outlineLevel="1">
      <c r="A499" s="189">
        <v>407</v>
      </c>
      <c r="B499" s="190" t="s">
        <v>1291</v>
      </c>
      <c r="C499" s="197" t="s">
        <v>1292</v>
      </c>
      <c r="D499" s="191" t="s">
        <v>815</v>
      </c>
      <c r="E499" s="192">
        <v>2</v>
      </c>
      <c r="F499" s="193"/>
      <c r="G499" s="194">
        <f t="shared" si="126"/>
        <v>0</v>
      </c>
      <c r="H499" s="193"/>
      <c r="I499" s="194">
        <f t="shared" si="127"/>
        <v>0</v>
      </c>
      <c r="J499" s="193"/>
      <c r="K499" s="194">
        <f t="shared" si="128"/>
        <v>0</v>
      </c>
      <c r="L499" s="194">
        <v>21</v>
      </c>
      <c r="M499" s="194">
        <f t="shared" si="129"/>
        <v>0</v>
      </c>
      <c r="N499" s="192">
        <v>0</v>
      </c>
      <c r="O499" s="192">
        <f t="shared" si="130"/>
        <v>0</v>
      </c>
      <c r="P499" s="192">
        <v>0</v>
      </c>
      <c r="Q499" s="192">
        <f t="shared" si="131"/>
        <v>0</v>
      </c>
      <c r="R499" s="194"/>
      <c r="S499" s="194" t="s">
        <v>430</v>
      </c>
      <c r="T499" s="195" t="s">
        <v>372</v>
      </c>
      <c r="U499" s="163">
        <v>0</v>
      </c>
      <c r="V499" s="163">
        <f t="shared" si="132"/>
        <v>0</v>
      </c>
      <c r="W499" s="163"/>
      <c r="X499" s="163" t="s">
        <v>431</v>
      </c>
      <c r="Y499" s="152"/>
      <c r="Z499" s="152"/>
      <c r="AA499" s="152"/>
      <c r="AB499" s="152"/>
      <c r="AC499" s="152"/>
      <c r="AD499" s="152"/>
      <c r="AE499" s="152"/>
      <c r="AF499" s="152"/>
      <c r="AG499" s="152" t="s">
        <v>432</v>
      </c>
      <c r="AH499" s="152"/>
      <c r="AI499" s="152"/>
      <c r="AJ499" s="152"/>
      <c r="AK499" s="152"/>
      <c r="AL499" s="152"/>
      <c r="AM499" s="152"/>
      <c r="AN499" s="152"/>
      <c r="AO499" s="152"/>
      <c r="AP499" s="152"/>
      <c r="AQ499" s="152"/>
      <c r="AR499" s="152"/>
      <c r="AS499" s="152"/>
      <c r="AT499" s="152"/>
      <c r="AU499" s="152"/>
      <c r="AV499" s="152"/>
      <c r="AW499" s="152"/>
      <c r="AX499" s="152"/>
      <c r="AY499" s="152"/>
      <c r="AZ499" s="152"/>
      <c r="BA499" s="152"/>
      <c r="BB499" s="152"/>
      <c r="BC499" s="152"/>
      <c r="BD499" s="152"/>
      <c r="BE499" s="152"/>
      <c r="BF499" s="152"/>
      <c r="BG499" s="152"/>
      <c r="BH499" s="152"/>
    </row>
    <row r="500" spans="1:60" outlineLevel="1">
      <c r="A500" s="189">
        <v>408</v>
      </c>
      <c r="B500" s="190" t="s">
        <v>1293</v>
      </c>
      <c r="C500" s="197" t="s">
        <v>1294</v>
      </c>
      <c r="D500" s="191" t="s">
        <v>815</v>
      </c>
      <c r="E500" s="192">
        <v>2</v>
      </c>
      <c r="F500" s="193"/>
      <c r="G500" s="194">
        <f t="shared" si="126"/>
        <v>0</v>
      </c>
      <c r="H500" s="193"/>
      <c r="I500" s="194">
        <f t="shared" si="127"/>
        <v>0</v>
      </c>
      <c r="J500" s="193"/>
      <c r="K500" s="194">
        <f t="shared" si="128"/>
        <v>0</v>
      </c>
      <c r="L500" s="194">
        <v>21</v>
      </c>
      <c r="M500" s="194">
        <f t="shared" si="129"/>
        <v>0</v>
      </c>
      <c r="N500" s="192">
        <v>0</v>
      </c>
      <c r="O500" s="192">
        <f t="shared" si="130"/>
        <v>0</v>
      </c>
      <c r="P500" s="192">
        <v>0</v>
      </c>
      <c r="Q500" s="192">
        <f t="shared" si="131"/>
        <v>0</v>
      </c>
      <c r="R500" s="194"/>
      <c r="S500" s="194" t="s">
        <v>430</v>
      </c>
      <c r="T500" s="195" t="s">
        <v>372</v>
      </c>
      <c r="U500" s="163">
        <v>0</v>
      </c>
      <c r="V500" s="163">
        <f t="shared" si="132"/>
        <v>0</v>
      </c>
      <c r="W500" s="163"/>
      <c r="X500" s="163" t="s">
        <v>431</v>
      </c>
      <c r="Y500" s="152"/>
      <c r="Z500" s="152"/>
      <c r="AA500" s="152"/>
      <c r="AB500" s="152"/>
      <c r="AC500" s="152"/>
      <c r="AD500" s="152"/>
      <c r="AE500" s="152"/>
      <c r="AF500" s="152"/>
      <c r="AG500" s="152" t="s">
        <v>432</v>
      </c>
      <c r="AH500" s="152"/>
      <c r="AI500" s="152"/>
      <c r="AJ500" s="152"/>
      <c r="AK500" s="152"/>
      <c r="AL500" s="152"/>
      <c r="AM500" s="152"/>
      <c r="AN500" s="152"/>
      <c r="AO500" s="152"/>
      <c r="AP500" s="152"/>
      <c r="AQ500" s="152"/>
      <c r="AR500" s="152"/>
      <c r="AS500" s="152"/>
      <c r="AT500" s="152"/>
      <c r="AU500" s="152"/>
      <c r="AV500" s="152"/>
      <c r="AW500" s="152"/>
      <c r="AX500" s="152"/>
      <c r="AY500" s="152"/>
      <c r="AZ500" s="152"/>
      <c r="BA500" s="152"/>
      <c r="BB500" s="152"/>
      <c r="BC500" s="152"/>
      <c r="BD500" s="152"/>
      <c r="BE500" s="152"/>
      <c r="BF500" s="152"/>
      <c r="BG500" s="152"/>
      <c r="BH500" s="152"/>
    </row>
    <row r="501" spans="1:60" outlineLevel="1">
      <c r="A501" s="189">
        <v>409</v>
      </c>
      <c r="B501" s="190" t="s">
        <v>1295</v>
      </c>
      <c r="C501" s="197" t="s">
        <v>1296</v>
      </c>
      <c r="D501" s="191" t="s">
        <v>524</v>
      </c>
      <c r="E501" s="192">
        <v>4</v>
      </c>
      <c r="F501" s="193"/>
      <c r="G501" s="194">
        <f t="shared" si="126"/>
        <v>0</v>
      </c>
      <c r="H501" s="193"/>
      <c r="I501" s="194">
        <f t="shared" si="127"/>
        <v>0</v>
      </c>
      <c r="J501" s="193"/>
      <c r="K501" s="194">
        <f t="shared" si="128"/>
        <v>0</v>
      </c>
      <c r="L501" s="194">
        <v>21</v>
      </c>
      <c r="M501" s="194">
        <f t="shared" si="129"/>
        <v>0</v>
      </c>
      <c r="N501" s="192">
        <v>0</v>
      </c>
      <c r="O501" s="192">
        <f t="shared" si="130"/>
        <v>0</v>
      </c>
      <c r="P501" s="192">
        <v>0</v>
      </c>
      <c r="Q501" s="192">
        <f t="shared" si="131"/>
        <v>0</v>
      </c>
      <c r="R501" s="194"/>
      <c r="S501" s="194" t="s">
        <v>430</v>
      </c>
      <c r="T501" s="195" t="s">
        <v>372</v>
      </c>
      <c r="U501" s="163">
        <v>0</v>
      </c>
      <c r="V501" s="163">
        <f t="shared" si="132"/>
        <v>0</v>
      </c>
      <c r="W501" s="163"/>
      <c r="X501" s="163" t="s">
        <v>431</v>
      </c>
      <c r="Y501" s="152"/>
      <c r="Z501" s="152"/>
      <c r="AA501" s="152"/>
      <c r="AB501" s="152"/>
      <c r="AC501" s="152"/>
      <c r="AD501" s="152"/>
      <c r="AE501" s="152"/>
      <c r="AF501" s="152"/>
      <c r="AG501" s="152" t="s">
        <v>432</v>
      </c>
      <c r="AH501" s="152"/>
      <c r="AI501" s="152"/>
      <c r="AJ501" s="152"/>
      <c r="AK501" s="152"/>
      <c r="AL501" s="152"/>
      <c r="AM501" s="152"/>
      <c r="AN501" s="152"/>
      <c r="AO501" s="152"/>
      <c r="AP501" s="152"/>
      <c r="AQ501" s="152"/>
      <c r="AR501" s="152"/>
      <c r="AS501" s="152"/>
      <c r="AT501" s="152"/>
      <c r="AU501" s="152"/>
      <c r="AV501" s="152"/>
      <c r="AW501" s="152"/>
      <c r="AX501" s="152"/>
      <c r="AY501" s="152"/>
      <c r="AZ501" s="152"/>
      <c r="BA501" s="152"/>
      <c r="BB501" s="152"/>
      <c r="BC501" s="152"/>
      <c r="BD501" s="152"/>
      <c r="BE501" s="152"/>
      <c r="BF501" s="152"/>
      <c r="BG501" s="152"/>
      <c r="BH501" s="152"/>
    </row>
    <row r="502" spans="1:60" outlineLevel="1">
      <c r="A502" s="189">
        <v>410</v>
      </c>
      <c r="B502" s="190" t="s">
        <v>1297</v>
      </c>
      <c r="C502" s="197" t="s">
        <v>1298</v>
      </c>
      <c r="D502" s="191" t="s">
        <v>524</v>
      </c>
      <c r="E502" s="192">
        <v>4</v>
      </c>
      <c r="F502" s="193"/>
      <c r="G502" s="194">
        <f t="shared" si="126"/>
        <v>0</v>
      </c>
      <c r="H502" s="193"/>
      <c r="I502" s="194">
        <f t="shared" si="127"/>
        <v>0</v>
      </c>
      <c r="J502" s="193"/>
      <c r="K502" s="194">
        <f t="shared" si="128"/>
        <v>0</v>
      </c>
      <c r="L502" s="194">
        <v>21</v>
      </c>
      <c r="M502" s="194">
        <f t="shared" si="129"/>
        <v>0</v>
      </c>
      <c r="N502" s="192">
        <v>0</v>
      </c>
      <c r="O502" s="192">
        <f t="shared" si="130"/>
        <v>0</v>
      </c>
      <c r="P502" s="192">
        <v>0</v>
      </c>
      <c r="Q502" s="192">
        <f t="shared" si="131"/>
        <v>0</v>
      </c>
      <c r="R502" s="194"/>
      <c r="S502" s="194" t="s">
        <v>430</v>
      </c>
      <c r="T502" s="195" t="s">
        <v>372</v>
      </c>
      <c r="U502" s="163">
        <v>0</v>
      </c>
      <c r="V502" s="163">
        <f t="shared" si="132"/>
        <v>0</v>
      </c>
      <c r="W502" s="163"/>
      <c r="X502" s="163" t="s">
        <v>431</v>
      </c>
      <c r="Y502" s="152"/>
      <c r="Z502" s="152"/>
      <c r="AA502" s="152"/>
      <c r="AB502" s="152"/>
      <c r="AC502" s="152"/>
      <c r="AD502" s="152"/>
      <c r="AE502" s="152"/>
      <c r="AF502" s="152"/>
      <c r="AG502" s="152" t="s">
        <v>432</v>
      </c>
      <c r="AH502" s="152"/>
      <c r="AI502" s="152"/>
      <c r="AJ502" s="152"/>
      <c r="AK502" s="152"/>
      <c r="AL502" s="152"/>
      <c r="AM502" s="152"/>
      <c r="AN502" s="152"/>
      <c r="AO502" s="152"/>
      <c r="AP502" s="152"/>
      <c r="AQ502" s="152"/>
      <c r="AR502" s="152"/>
      <c r="AS502" s="152"/>
      <c r="AT502" s="152"/>
      <c r="AU502" s="152"/>
      <c r="AV502" s="152"/>
      <c r="AW502" s="152"/>
      <c r="AX502" s="152"/>
      <c r="AY502" s="152"/>
      <c r="AZ502" s="152"/>
      <c r="BA502" s="152"/>
      <c r="BB502" s="152"/>
      <c r="BC502" s="152"/>
      <c r="BD502" s="152"/>
      <c r="BE502" s="152"/>
      <c r="BF502" s="152"/>
      <c r="BG502" s="152"/>
      <c r="BH502" s="152"/>
    </row>
    <row r="503" spans="1:60" outlineLevel="1">
      <c r="A503" s="189">
        <v>411</v>
      </c>
      <c r="B503" s="190" t="s">
        <v>1299</v>
      </c>
      <c r="C503" s="197" t="s">
        <v>1300</v>
      </c>
      <c r="D503" s="191" t="s">
        <v>524</v>
      </c>
      <c r="E503" s="192">
        <v>52</v>
      </c>
      <c r="F503" s="193"/>
      <c r="G503" s="194">
        <f t="shared" si="126"/>
        <v>0</v>
      </c>
      <c r="H503" s="193"/>
      <c r="I503" s="194">
        <f t="shared" si="127"/>
        <v>0</v>
      </c>
      <c r="J503" s="193"/>
      <c r="K503" s="194">
        <f t="shared" si="128"/>
        <v>0</v>
      </c>
      <c r="L503" s="194">
        <v>21</v>
      </c>
      <c r="M503" s="194">
        <f t="shared" si="129"/>
        <v>0</v>
      </c>
      <c r="N503" s="192">
        <v>0</v>
      </c>
      <c r="O503" s="192">
        <f t="shared" si="130"/>
        <v>0</v>
      </c>
      <c r="P503" s="192">
        <v>0</v>
      </c>
      <c r="Q503" s="192">
        <f t="shared" si="131"/>
        <v>0</v>
      </c>
      <c r="R503" s="194"/>
      <c r="S503" s="194" t="s">
        <v>430</v>
      </c>
      <c r="T503" s="195" t="s">
        <v>372</v>
      </c>
      <c r="U503" s="163">
        <v>0</v>
      </c>
      <c r="V503" s="163">
        <f t="shared" si="132"/>
        <v>0</v>
      </c>
      <c r="W503" s="163"/>
      <c r="X503" s="163" t="s">
        <v>431</v>
      </c>
      <c r="Y503" s="152"/>
      <c r="Z503" s="152"/>
      <c r="AA503" s="152"/>
      <c r="AB503" s="152"/>
      <c r="AC503" s="152"/>
      <c r="AD503" s="152"/>
      <c r="AE503" s="152"/>
      <c r="AF503" s="152"/>
      <c r="AG503" s="152" t="s">
        <v>432</v>
      </c>
      <c r="AH503" s="152"/>
      <c r="AI503" s="152"/>
      <c r="AJ503" s="152"/>
      <c r="AK503" s="152"/>
      <c r="AL503" s="152"/>
      <c r="AM503" s="152"/>
      <c r="AN503" s="152"/>
      <c r="AO503" s="152"/>
      <c r="AP503" s="152"/>
      <c r="AQ503" s="152"/>
      <c r="AR503" s="152"/>
      <c r="AS503" s="152"/>
      <c r="AT503" s="152"/>
      <c r="AU503" s="152"/>
      <c r="AV503" s="152"/>
      <c r="AW503" s="152"/>
      <c r="AX503" s="152"/>
      <c r="AY503" s="152"/>
      <c r="AZ503" s="152"/>
      <c r="BA503" s="152"/>
      <c r="BB503" s="152"/>
      <c r="BC503" s="152"/>
      <c r="BD503" s="152"/>
      <c r="BE503" s="152"/>
      <c r="BF503" s="152"/>
      <c r="BG503" s="152"/>
      <c r="BH503" s="152"/>
    </row>
    <row r="504" spans="1:60" outlineLevel="1">
      <c r="A504" s="189">
        <v>412</v>
      </c>
      <c r="B504" s="190" t="s">
        <v>1301</v>
      </c>
      <c r="C504" s="197" t="s">
        <v>1302</v>
      </c>
      <c r="D504" s="191" t="s">
        <v>524</v>
      </c>
      <c r="E504" s="192">
        <v>23</v>
      </c>
      <c r="F504" s="193"/>
      <c r="G504" s="194">
        <f t="shared" si="126"/>
        <v>0</v>
      </c>
      <c r="H504" s="193"/>
      <c r="I504" s="194">
        <f t="shared" si="127"/>
        <v>0</v>
      </c>
      <c r="J504" s="193"/>
      <c r="K504" s="194">
        <f t="shared" si="128"/>
        <v>0</v>
      </c>
      <c r="L504" s="194">
        <v>21</v>
      </c>
      <c r="M504" s="194">
        <f t="shared" si="129"/>
        <v>0</v>
      </c>
      <c r="N504" s="192">
        <v>0</v>
      </c>
      <c r="O504" s="192">
        <f t="shared" si="130"/>
        <v>0</v>
      </c>
      <c r="P504" s="192">
        <v>0</v>
      </c>
      <c r="Q504" s="192">
        <f t="shared" si="131"/>
        <v>0</v>
      </c>
      <c r="R504" s="194"/>
      <c r="S504" s="194" t="s">
        <v>430</v>
      </c>
      <c r="T504" s="195" t="s">
        <v>372</v>
      </c>
      <c r="U504" s="163">
        <v>0</v>
      </c>
      <c r="V504" s="163">
        <f t="shared" si="132"/>
        <v>0</v>
      </c>
      <c r="W504" s="163"/>
      <c r="X504" s="163" t="s">
        <v>431</v>
      </c>
      <c r="Y504" s="152"/>
      <c r="Z504" s="152"/>
      <c r="AA504" s="152"/>
      <c r="AB504" s="152"/>
      <c r="AC504" s="152"/>
      <c r="AD504" s="152"/>
      <c r="AE504" s="152"/>
      <c r="AF504" s="152"/>
      <c r="AG504" s="152" t="s">
        <v>432</v>
      </c>
      <c r="AH504" s="152"/>
      <c r="AI504" s="152"/>
      <c r="AJ504" s="152"/>
      <c r="AK504" s="152"/>
      <c r="AL504" s="152"/>
      <c r="AM504" s="152"/>
      <c r="AN504" s="152"/>
      <c r="AO504" s="152"/>
      <c r="AP504" s="152"/>
      <c r="AQ504" s="152"/>
      <c r="AR504" s="152"/>
      <c r="AS504" s="152"/>
      <c r="AT504" s="152"/>
      <c r="AU504" s="152"/>
      <c r="AV504" s="152"/>
      <c r="AW504" s="152"/>
      <c r="AX504" s="152"/>
      <c r="AY504" s="152"/>
      <c r="AZ504" s="152"/>
      <c r="BA504" s="152"/>
      <c r="BB504" s="152"/>
      <c r="BC504" s="152"/>
      <c r="BD504" s="152"/>
      <c r="BE504" s="152"/>
      <c r="BF504" s="152"/>
      <c r="BG504" s="152"/>
      <c r="BH504" s="152"/>
    </row>
    <row r="505" spans="1:60" outlineLevel="1">
      <c r="A505" s="189">
        <v>413</v>
      </c>
      <c r="B505" s="190" t="s">
        <v>1303</v>
      </c>
      <c r="C505" s="197" t="s">
        <v>1304</v>
      </c>
      <c r="D505" s="191" t="s">
        <v>524</v>
      </c>
      <c r="E505" s="192">
        <v>10</v>
      </c>
      <c r="F505" s="193"/>
      <c r="G505" s="194">
        <f t="shared" si="126"/>
        <v>0</v>
      </c>
      <c r="H505" s="193"/>
      <c r="I505" s="194">
        <f t="shared" si="127"/>
        <v>0</v>
      </c>
      <c r="J505" s="193"/>
      <c r="K505" s="194">
        <f t="shared" si="128"/>
        <v>0</v>
      </c>
      <c r="L505" s="194">
        <v>21</v>
      </c>
      <c r="M505" s="194">
        <f t="shared" si="129"/>
        <v>0</v>
      </c>
      <c r="N505" s="192">
        <v>0</v>
      </c>
      <c r="O505" s="192">
        <f t="shared" si="130"/>
        <v>0</v>
      </c>
      <c r="P505" s="192">
        <v>0</v>
      </c>
      <c r="Q505" s="192">
        <f t="shared" si="131"/>
        <v>0</v>
      </c>
      <c r="R505" s="194"/>
      <c r="S505" s="194" t="s">
        <v>430</v>
      </c>
      <c r="T505" s="195" t="s">
        <v>372</v>
      </c>
      <c r="U505" s="163">
        <v>0</v>
      </c>
      <c r="V505" s="163">
        <f t="shared" si="132"/>
        <v>0</v>
      </c>
      <c r="W505" s="163"/>
      <c r="X505" s="163" t="s">
        <v>431</v>
      </c>
      <c r="Y505" s="152"/>
      <c r="Z505" s="152"/>
      <c r="AA505" s="152"/>
      <c r="AB505" s="152"/>
      <c r="AC505" s="152"/>
      <c r="AD505" s="152"/>
      <c r="AE505" s="152"/>
      <c r="AF505" s="152"/>
      <c r="AG505" s="152" t="s">
        <v>432</v>
      </c>
      <c r="AH505" s="152"/>
      <c r="AI505" s="152"/>
      <c r="AJ505" s="152"/>
      <c r="AK505" s="152"/>
      <c r="AL505" s="152"/>
      <c r="AM505" s="152"/>
      <c r="AN505" s="152"/>
      <c r="AO505" s="152"/>
      <c r="AP505" s="152"/>
      <c r="AQ505" s="152"/>
      <c r="AR505" s="152"/>
      <c r="AS505" s="152"/>
      <c r="AT505" s="152"/>
      <c r="AU505" s="152"/>
      <c r="AV505" s="152"/>
      <c r="AW505" s="152"/>
      <c r="AX505" s="152"/>
      <c r="AY505" s="152"/>
      <c r="AZ505" s="152"/>
      <c r="BA505" s="152"/>
      <c r="BB505" s="152"/>
      <c r="BC505" s="152"/>
      <c r="BD505" s="152"/>
      <c r="BE505" s="152"/>
      <c r="BF505" s="152"/>
      <c r="BG505" s="152"/>
      <c r="BH505" s="152"/>
    </row>
    <row r="506" spans="1:60" outlineLevel="1">
      <c r="A506" s="189">
        <v>414</v>
      </c>
      <c r="B506" s="190" t="s">
        <v>1305</v>
      </c>
      <c r="C506" s="197" t="s">
        <v>1306</v>
      </c>
      <c r="D506" s="191" t="s">
        <v>439</v>
      </c>
      <c r="E506" s="192">
        <v>29</v>
      </c>
      <c r="F506" s="193"/>
      <c r="G506" s="194">
        <f t="shared" si="126"/>
        <v>0</v>
      </c>
      <c r="H506" s="193"/>
      <c r="I506" s="194">
        <f t="shared" si="127"/>
        <v>0</v>
      </c>
      <c r="J506" s="193"/>
      <c r="K506" s="194">
        <f t="shared" si="128"/>
        <v>0</v>
      </c>
      <c r="L506" s="194">
        <v>21</v>
      </c>
      <c r="M506" s="194">
        <f t="shared" si="129"/>
        <v>0</v>
      </c>
      <c r="N506" s="192">
        <v>0</v>
      </c>
      <c r="O506" s="192">
        <f t="shared" si="130"/>
        <v>0</v>
      </c>
      <c r="P506" s="192">
        <v>0</v>
      </c>
      <c r="Q506" s="192">
        <f t="shared" si="131"/>
        <v>0</v>
      </c>
      <c r="R506" s="194"/>
      <c r="S506" s="194" t="s">
        <v>430</v>
      </c>
      <c r="T506" s="195" t="s">
        <v>372</v>
      </c>
      <c r="U506" s="163">
        <v>0</v>
      </c>
      <c r="V506" s="163">
        <f t="shared" si="132"/>
        <v>0</v>
      </c>
      <c r="W506" s="163"/>
      <c r="X506" s="163" t="s">
        <v>431</v>
      </c>
      <c r="Y506" s="152"/>
      <c r="Z506" s="152"/>
      <c r="AA506" s="152"/>
      <c r="AB506" s="152"/>
      <c r="AC506" s="152"/>
      <c r="AD506" s="152"/>
      <c r="AE506" s="152"/>
      <c r="AF506" s="152"/>
      <c r="AG506" s="152" t="s">
        <v>432</v>
      </c>
      <c r="AH506" s="152"/>
      <c r="AI506" s="152"/>
      <c r="AJ506" s="152"/>
      <c r="AK506" s="152"/>
      <c r="AL506" s="152"/>
      <c r="AM506" s="152"/>
      <c r="AN506" s="152"/>
      <c r="AO506" s="152"/>
      <c r="AP506" s="152"/>
      <c r="AQ506" s="152"/>
      <c r="AR506" s="152"/>
      <c r="AS506" s="152"/>
      <c r="AT506" s="152"/>
      <c r="AU506" s="152"/>
      <c r="AV506" s="152"/>
      <c r="AW506" s="152"/>
      <c r="AX506" s="152"/>
      <c r="AY506" s="152"/>
      <c r="AZ506" s="152"/>
      <c r="BA506" s="152"/>
      <c r="BB506" s="152"/>
      <c r="BC506" s="152"/>
      <c r="BD506" s="152"/>
      <c r="BE506" s="152"/>
      <c r="BF506" s="152"/>
      <c r="BG506" s="152"/>
      <c r="BH506" s="152"/>
    </row>
    <row r="507" spans="1:60" outlineLevel="1">
      <c r="A507" s="189">
        <v>415</v>
      </c>
      <c r="B507" s="190" t="s">
        <v>1307</v>
      </c>
      <c r="C507" s="197" t="s">
        <v>1308</v>
      </c>
      <c r="D507" s="191" t="s">
        <v>439</v>
      </c>
      <c r="E507" s="192">
        <v>4</v>
      </c>
      <c r="F507" s="193"/>
      <c r="G507" s="194">
        <f t="shared" si="126"/>
        <v>0</v>
      </c>
      <c r="H507" s="193"/>
      <c r="I507" s="194">
        <f t="shared" si="127"/>
        <v>0</v>
      </c>
      <c r="J507" s="193"/>
      <c r="K507" s="194">
        <f t="shared" si="128"/>
        <v>0</v>
      </c>
      <c r="L507" s="194">
        <v>21</v>
      </c>
      <c r="M507" s="194">
        <f t="shared" si="129"/>
        <v>0</v>
      </c>
      <c r="N507" s="192">
        <v>0</v>
      </c>
      <c r="O507" s="192">
        <f t="shared" si="130"/>
        <v>0</v>
      </c>
      <c r="P507" s="192">
        <v>0</v>
      </c>
      <c r="Q507" s="192">
        <f t="shared" si="131"/>
        <v>0</v>
      </c>
      <c r="R507" s="194"/>
      <c r="S507" s="194" t="s">
        <v>430</v>
      </c>
      <c r="T507" s="195" t="s">
        <v>372</v>
      </c>
      <c r="U507" s="163">
        <v>0</v>
      </c>
      <c r="V507" s="163">
        <f t="shared" si="132"/>
        <v>0</v>
      </c>
      <c r="W507" s="163"/>
      <c r="X507" s="163" t="s">
        <v>431</v>
      </c>
      <c r="Y507" s="152"/>
      <c r="Z507" s="152"/>
      <c r="AA507" s="152"/>
      <c r="AB507" s="152"/>
      <c r="AC507" s="152"/>
      <c r="AD507" s="152"/>
      <c r="AE507" s="152"/>
      <c r="AF507" s="152"/>
      <c r="AG507" s="152" t="s">
        <v>432</v>
      </c>
      <c r="AH507" s="152"/>
      <c r="AI507" s="152"/>
      <c r="AJ507" s="152"/>
      <c r="AK507" s="152"/>
      <c r="AL507" s="152"/>
      <c r="AM507" s="152"/>
      <c r="AN507" s="152"/>
      <c r="AO507" s="152"/>
      <c r="AP507" s="152"/>
      <c r="AQ507" s="152"/>
      <c r="AR507" s="152"/>
      <c r="AS507" s="152"/>
      <c r="AT507" s="152"/>
      <c r="AU507" s="152"/>
      <c r="AV507" s="152"/>
      <c r="AW507" s="152"/>
      <c r="AX507" s="152"/>
      <c r="AY507" s="152"/>
      <c r="AZ507" s="152"/>
      <c r="BA507" s="152"/>
      <c r="BB507" s="152"/>
      <c r="BC507" s="152"/>
      <c r="BD507" s="152"/>
      <c r="BE507" s="152"/>
      <c r="BF507" s="152"/>
      <c r="BG507" s="152"/>
      <c r="BH507" s="152"/>
    </row>
    <row r="508" spans="1:60" outlineLevel="1">
      <c r="A508" s="189">
        <v>416</v>
      </c>
      <c r="B508" s="190" t="s">
        <v>1309</v>
      </c>
      <c r="C508" s="197" t="s">
        <v>1310</v>
      </c>
      <c r="D508" s="191" t="s">
        <v>439</v>
      </c>
      <c r="E508" s="192">
        <v>29</v>
      </c>
      <c r="F508" s="193"/>
      <c r="G508" s="194">
        <f t="shared" si="126"/>
        <v>0</v>
      </c>
      <c r="H508" s="193"/>
      <c r="I508" s="194">
        <f t="shared" si="127"/>
        <v>0</v>
      </c>
      <c r="J508" s="193"/>
      <c r="K508" s="194">
        <f t="shared" si="128"/>
        <v>0</v>
      </c>
      <c r="L508" s="194">
        <v>21</v>
      </c>
      <c r="M508" s="194">
        <f t="shared" si="129"/>
        <v>0</v>
      </c>
      <c r="N508" s="192">
        <v>0</v>
      </c>
      <c r="O508" s="192">
        <f t="shared" si="130"/>
        <v>0</v>
      </c>
      <c r="P508" s="192">
        <v>0</v>
      </c>
      <c r="Q508" s="192">
        <f t="shared" si="131"/>
        <v>0</v>
      </c>
      <c r="R508" s="194"/>
      <c r="S508" s="194" t="s">
        <v>430</v>
      </c>
      <c r="T508" s="195" t="s">
        <v>372</v>
      </c>
      <c r="U508" s="163">
        <v>0</v>
      </c>
      <c r="V508" s="163">
        <f t="shared" si="132"/>
        <v>0</v>
      </c>
      <c r="W508" s="163"/>
      <c r="X508" s="163" t="s">
        <v>431</v>
      </c>
      <c r="Y508" s="152"/>
      <c r="Z508" s="152"/>
      <c r="AA508" s="152"/>
      <c r="AB508" s="152"/>
      <c r="AC508" s="152"/>
      <c r="AD508" s="152"/>
      <c r="AE508" s="152"/>
      <c r="AF508" s="152"/>
      <c r="AG508" s="152" t="s">
        <v>432</v>
      </c>
      <c r="AH508" s="152"/>
      <c r="AI508" s="152"/>
      <c r="AJ508" s="152"/>
      <c r="AK508" s="152"/>
      <c r="AL508" s="152"/>
      <c r="AM508" s="152"/>
      <c r="AN508" s="152"/>
      <c r="AO508" s="152"/>
      <c r="AP508" s="152"/>
      <c r="AQ508" s="152"/>
      <c r="AR508" s="152"/>
      <c r="AS508" s="152"/>
      <c r="AT508" s="152"/>
      <c r="AU508" s="152"/>
      <c r="AV508" s="152"/>
      <c r="AW508" s="152"/>
      <c r="AX508" s="152"/>
      <c r="AY508" s="152"/>
      <c r="AZ508" s="152"/>
      <c r="BA508" s="152"/>
      <c r="BB508" s="152"/>
      <c r="BC508" s="152"/>
      <c r="BD508" s="152"/>
      <c r="BE508" s="152"/>
      <c r="BF508" s="152"/>
      <c r="BG508" s="152"/>
      <c r="BH508" s="152"/>
    </row>
    <row r="509" spans="1:60" ht="22.5" outlineLevel="1">
      <c r="A509" s="189">
        <v>417</v>
      </c>
      <c r="B509" s="190" t="s">
        <v>1311</v>
      </c>
      <c r="C509" s="197" t="s">
        <v>1312</v>
      </c>
      <c r="D509" s="191" t="s">
        <v>439</v>
      </c>
      <c r="E509" s="192">
        <v>9</v>
      </c>
      <c r="F509" s="193"/>
      <c r="G509" s="194">
        <f t="shared" si="126"/>
        <v>0</v>
      </c>
      <c r="H509" s="193"/>
      <c r="I509" s="194">
        <f t="shared" si="127"/>
        <v>0</v>
      </c>
      <c r="J509" s="193"/>
      <c r="K509" s="194">
        <f t="shared" si="128"/>
        <v>0</v>
      </c>
      <c r="L509" s="194">
        <v>21</v>
      </c>
      <c r="M509" s="194">
        <f t="shared" si="129"/>
        <v>0</v>
      </c>
      <c r="N509" s="192">
        <v>0</v>
      </c>
      <c r="O509" s="192">
        <f t="shared" si="130"/>
        <v>0</v>
      </c>
      <c r="P509" s="192">
        <v>0</v>
      </c>
      <c r="Q509" s="192">
        <f t="shared" si="131"/>
        <v>0</v>
      </c>
      <c r="R509" s="194"/>
      <c r="S509" s="194" t="s">
        <v>430</v>
      </c>
      <c r="T509" s="195" t="s">
        <v>372</v>
      </c>
      <c r="U509" s="163">
        <v>0</v>
      </c>
      <c r="V509" s="163">
        <f t="shared" si="132"/>
        <v>0</v>
      </c>
      <c r="W509" s="163"/>
      <c r="X509" s="163" t="s">
        <v>431</v>
      </c>
      <c r="Y509" s="152"/>
      <c r="Z509" s="152"/>
      <c r="AA509" s="152"/>
      <c r="AB509" s="152"/>
      <c r="AC509" s="152"/>
      <c r="AD509" s="152"/>
      <c r="AE509" s="152"/>
      <c r="AF509" s="152"/>
      <c r="AG509" s="152" t="s">
        <v>432</v>
      </c>
      <c r="AH509" s="152"/>
      <c r="AI509" s="152"/>
      <c r="AJ509" s="152"/>
      <c r="AK509" s="152"/>
      <c r="AL509" s="152"/>
      <c r="AM509" s="152"/>
      <c r="AN509" s="152"/>
      <c r="AO509" s="152"/>
      <c r="AP509" s="152"/>
      <c r="AQ509" s="152"/>
      <c r="AR509" s="152"/>
      <c r="AS509" s="152"/>
      <c r="AT509" s="152"/>
      <c r="AU509" s="152"/>
      <c r="AV509" s="152"/>
      <c r="AW509" s="152"/>
      <c r="AX509" s="152"/>
      <c r="AY509" s="152"/>
      <c r="AZ509" s="152"/>
      <c r="BA509" s="152"/>
      <c r="BB509" s="152"/>
      <c r="BC509" s="152"/>
      <c r="BD509" s="152"/>
      <c r="BE509" s="152"/>
      <c r="BF509" s="152"/>
      <c r="BG509" s="152"/>
      <c r="BH509" s="152"/>
    </row>
    <row r="510" spans="1:60" outlineLevel="1">
      <c r="A510" s="189">
        <v>418</v>
      </c>
      <c r="B510" s="190" t="s">
        <v>1313</v>
      </c>
      <c r="C510" s="197" t="s">
        <v>1314</v>
      </c>
      <c r="D510" s="191" t="s">
        <v>815</v>
      </c>
      <c r="E510" s="192">
        <v>1</v>
      </c>
      <c r="F510" s="193"/>
      <c r="G510" s="194">
        <f t="shared" si="126"/>
        <v>0</v>
      </c>
      <c r="H510" s="193"/>
      <c r="I510" s="194">
        <f t="shared" si="127"/>
        <v>0</v>
      </c>
      <c r="J510" s="193"/>
      <c r="K510" s="194">
        <f t="shared" si="128"/>
        <v>0</v>
      </c>
      <c r="L510" s="194">
        <v>21</v>
      </c>
      <c r="M510" s="194">
        <f t="shared" si="129"/>
        <v>0</v>
      </c>
      <c r="N510" s="192">
        <v>0</v>
      </c>
      <c r="O510" s="192">
        <f t="shared" si="130"/>
        <v>0</v>
      </c>
      <c r="P510" s="192">
        <v>0</v>
      </c>
      <c r="Q510" s="192">
        <f t="shared" si="131"/>
        <v>0</v>
      </c>
      <c r="R510" s="194"/>
      <c r="S510" s="194" t="s">
        <v>430</v>
      </c>
      <c r="T510" s="195" t="s">
        <v>372</v>
      </c>
      <c r="U510" s="163">
        <v>0</v>
      </c>
      <c r="V510" s="163">
        <f t="shared" si="132"/>
        <v>0</v>
      </c>
      <c r="W510" s="163"/>
      <c r="X510" s="163" t="s">
        <v>431</v>
      </c>
      <c r="Y510" s="152"/>
      <c r="Z510" s="152"/>
      <c r="AA510" s="152"/>
      <c r="AB510" s="152"/>
      <c r="AC510" s="152"/>
      <c r="AD510" s="152"/>
      <c r="AE510" s="152"/>
      <c r="AF510" s="152"/>
      <c r="AG510" s="152" t="s">
        <v>432</v>
      </c>
      <c r="AH510" s="152"/>
      <c r="AI510" s="152"/>
      <c r="AJ510" s="152"/>
      <c r="AK510" s="152"/>
      <c r="AL510" s="152"/>
      <c r="AM510" s="152"/>
      <c r="AN510" s="152"/>
      <c r="AO510" s="152"/>
      <c r="AP510" s="152"/>
      <c r="AQ510" s="152"/>
      <c r="AR510" s="152"/>
      <c r="AS510" s="152"/>
      <c r="AT510" s="152"/>
      <c r="AU510" s="152"/>
      <c r="AV510" s="152"/>
      <c r="AW510" s="152"/>
      <c r="AX510" s="152"/>
      <c r="AY510" s="152"/>
      <c r="AZ510" s="152"/>
      <c r="BA510" s="152"/>
      <c r="BB510" s="152"/>
      <c r="BC510" s="152"/>
      <c r="BD510" s="152"/>
      <c r="BE510" s="152"/>
      <c r="BF510" s="152"/>
      <c r="BG510" s="152"/>
      <c r="BH510" s="152"/>
    </row>
    <row r="511" spans="1:60" outlineLevel="1">
      <c r="A511" s="189">
        <v>419</v>
      </c>
      <c r="B511" s="190" t="s">
        <v>1315</v>
      </c>
      <c r="C511" s="197" t="s">
        <v>1316</v>
      </c>
      <c r="D511" s="191" t="s">
        <v>508</v>
      </c>
      <c r="E511" s="192">
        <v>9</v>
      </c>
      <c r="F511" s="193"/>
      <c r="G511" s="194">
        <f t="shared" si="126"/>
        <v>0</v>
      </c>
      <c r="H511" s="193"/>
      <c r="I511" s="194">
        <f t="shared" si="127"/>
        <v>0</v>
      </c>
      <c r="J511" s="193"/>
      <c r="K511" s="194">
        <f t="shared" si="128"/>
        <v>0</v>
      </c>
      <c r="L511" s="194">
        <v>21</v>
      </c>
      <c r="M511" s="194">
        <f t="shared" si="129"/>
        <v>0</v>
      </c>
      <c r="N511" s="192">
        <v>0</v>
      </c>
      <c r="O511" s="192">
        <f t="shared" si="130"/>
        <v>0</v>
      </c>
      <c r="P511" s="192">
        <v>0</v>
      </c>
      <c r="Q511" s="192">
        <f t="shared" si="131"/>
        <v>0</v>
      </c>
      <c r="R511" s="194" t="s">
        <v>1317</v>
      </c>
      <c r="S511" s="194" t="s">
        <v>371</v>
      </c>
      <c r="T511" s="195" t="s">
        <v>371</v>
      </c>
      <c r="U511" s="163">
        <v>1.81</v>
      </c>
      <c r="V511" s="163">
        <f t="shared" si="132"/>
        <v>16.29</v>
      </c>
      <c r="W511" s="163"/>
      <c r="X511" s="163" t="s">
        <v>431</v>
      </c>
      <c r="Y511" s="152"/>
      <c r="Z511" s="152"/>
      <c r="AA511" s="152"/>
      <c r="AB511" s="152"/>
      <c r="AC511" s="152"/>
      <c r="AD511" s="152"/>
      <c r="AE511" s="152"/>
      <c r="AF511" s="152"/>
      <c r="AG511" s="152" t="s">
        <v>432</v>
      </c>
      <c r="AH511" s="152"/>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c r="BD511" s="152"/>
      <c r="BE511" s="152"/>
      <c r="BF511" s="152"/>
      <c r="BG511" s="152"/>
      <c r="BH511" s="152"/>
    </row>
    <row r="512" spans="1:60" outlineLevel="1">
      <c r="A512" s="189">
        <v>420</v>
      </c>
      <c r="B512" s="190" t="s">
        <v>1318</v>
      </c>
      <c r="C512" s="197" t="s">
        <v>1319</v>
      </c>
      <c r="D512" s="191" t="s">
        <v>508</v>
      </c>
      <c r="E512" s="192">
        <v>2</v>
      </c>
      <c r="F512" s="193"/>
      <c r="G512" s="194">
        <f t="shared" si="126"/>
        <v>0</v>
      </c>
      <c r="H512" s="193"/>
      <c r="I512" s="194">
        <f t="shared" si="127"/>
        <v>0</v>
      </c>
      <c r="J512" s="193"/>
      <c r="K512" s="194">
        <f t="shared" si="128"/>
        <v>0</v>
      </c>
      <c r="L512" s="194">
        <v>21</v>
      </c>
      <c r="M512" s="194">
        <f t="shared" si="129"/>
        <v>0</v>
      </c>
      <c r="N512" s="192">
        <v>0</v>
      </c>
      <c r="O512" s="192">
        <f t="shared" si="130"/>
        <v>0</v>
      </c>
      <c r="P512" s="192">
        <v>0</v>
      </c>
      <c r="Q512" s="192">
        <f t="shared" si="131"/>
        <v>0</v>
      </c>
      <c r="R512" s="194" t="s">
        <v>1317</v>
      </c>
      <c r="S512" s="194" t="s">
        <v>371</v>
      </c>
      <c r="T512" s="195" t="s">
        <v>371</v>
      </c>
      <c r="U512" s="163">
        <v>0.77</v>
      </c>
      <c r="V512" s="163">
        <f t="shared" si="132"/>
        <v>1.54</v>
      </c>
      <c r="W512" s="163"/>
      <c r="X512" s="163" t="s">
        <v>431</v>
      </c>
      <c r="Y512" s="152"/>
      <c r="Z512" s="152"/>
      <c r="AA512" s="152"/>
      <c r="AB512" s="152"/>
      <c r="AC512" s="152"/>
      <c r="AD512" s="152"/>
      <c r="AE512" s="152"/>
      <c r="AF512" s="152"/>
      <c r="AG512" s="152" t="s">
        <v>432</v>
      </c>
      <c r="AH512" s="152"/>
      <c r="AI512" s="152"/>
      <c r="AJ512" s="152"/>
      <c r="AK512" s="152"/>
      <c r="AL512" s="152"/>
      <c r="AM512" s="152"/>
      <c r="AN512" s="152"/>
      <c r="AO512" s="152"/>
      <c r="AP512" s="152"/>
      <c r="AQ512" s="152"/>
      <c r="AR512" s="152"/>
      <c r="AS512" s="152"/>
      <c r="AT512" s="152"/>
      <c r="AU512" s="152"/>
      <c r="AV512" s="152"/>
      <c r="AW512" s="152"/>
      <c r="AX512" s="152"/>
      <c r="AY512" s="152"/>
      <c r="AZ512" s="152"/>
      <c r="BA512" s="152"/>
      <c r="BB512" s="152"/>
      <c r="BC512" s="152"/>
      <c r="BD512" s="152"/>
      <c r="BE512" s="152"/>
      <c r="BF512" s="152"/>
      <c r="BG512" s="152"/>
      <c r="BH512" s="152"/>
    </row>
    <row r="513" spans="1:60" outlineLevel="1">
      <c r="A513" s="189">
        <v>421</v>
      </c>
      <c r="B513" s="190" t="s">
        <v>1320</v>
      </c>
      <c r="C513" s="197" t="s">
        <v>1321</v>
      </c>
      <c r="D513" s="191" t="s">
        <v>815</v>
      </c>
      <c r="E513" s="192">
        <v>4</v>
      </c>
      <c r="F513" s="193"/>
      <c r="G513" s="194">
        <f t="shared" si="126"/>
        <v>0</v>
      </c>
      <c r="H513" s="193"/>
      <c r="I513" s="194">
        <f t="shared" si="127"/>
        <v>0</v>
      </c>
      <c r="J513" s="193"/>
      <c r="K513" s="194">
        <f t="shared" si="128"/>
        <v>0</v>
      </c>
      <c r="L513" s="194">
        <v>21</v>
      </c>
      <c r="M513" s="194">
        <f t="shared" si="129"/>
        <v>0</v>
      </c>
      <c r="N513" s="192">
        <v>0</v>
      </c>
      <c r="O513" s="192">
        <f t="shared" si="130"/>
        <v>0</v>
      </c>
      <c r="P513" s="192">
        <v>0</v>
      </c>
      <c r="Q513" s="192">
        <f t="shared" si="131"/>
        <v>0</v>
      </c>
      <c r="R513" s="194"/>
      <c r="S513" s="194" t="s">
        <v>430</v>
      </c>
      <c r="T513" s="195" t="s">
        <v>372</v>
      </c>
      <c r="U513" s="163">
        <v>0</v>
      </c>
      <c r="V513" s="163">
        <f t="shared" si="132"/>
        <v>0</v>
      </c>
      <c r="W513" s="163"/>
      <c r="X513" s="163" t="s">
        <v>431</v>
      </c>
      <c r="Y513" s="152"/>
      <c r="Z513" s="152"/>
      <c r="AA513" s="152"/>
      <c r="AB513" s="152"/>
      <c r="AC513" s="152"/>
      <c r="AD513" s="152"/>
      <c r="AE513" s="152"/>
      <c r="AF513" s="152"/>
      <c r="AG513" s="152" t="s">
        <v>432</v>
      </c>
      <c r="AH513" s="152"/>
      <c r="AI513" s="152"/>
      <c r="AJ513" s="152"/>
      <c r="AK513" s="152"/>
      <c r="AL513" s="152"/>
      <c r="AM513" s="152"/>
      <c r="AN513" s="152"/>
      <c r="AO513" s="152"/>
      <c r="AP513" s="152"/>
      <c r="AQ513" s="152"/>
      <c r="AR513" s="152"/>
      <c r="AS513" s="152"/>
      <c r="AT513" s="152"/>
      <c r="AU513" s="152"/>
      <c r="AV513" s="152"/>
      <c r="AW513" s="152"/>
      <c r="AX513" s="152"/>
      <c r="AY513" s="152"/>
      <c r="AZ513" s="152"/>
      <c r="BA513" s="152"/>
      <c r="BB513" s="152"/>
      <c r="BC513" s="152"/>
      <c r="BD513" s="152"/>
      <c r="BE513" s="152"/>
      <c r="BF513" s="152"/>
      <c r="BG513" s="152"/>
      <c r="BH513" s="152"/>
    </row>
    <row r="514" spans="1:60" outlineLevel="1">
      <c r="A514" s="189">
        <v>422</v>
      </c>
      <c r="B514" s="190" t="s">
        <v>1322</v>
      </c>
      <c r="C514" s="197" t="s">
        <v>1323</v>
      </c>
      <c r="D514" s="191" t="s">
        <v>815</v>
      </c>
      <c r="E514" s="192">
        <v>4</v>
      </c>
      <c r="F514" s="193"/>
      <c r="G514" s="194">
        <f t="shared" si="126"/>
        <v>0</v>
      </c>
      <c r="H514" s="193"/>
      <c r="I514" s="194">
        <f t="shared" si="127"/>
        <v>0</v>
      </c>
      <c r="J514" s="193"/>
      <c r="K514" s="194">
        <f t="shared" si="128"/>
        <v>0</v>
      </c>
      <c r="L514" s="194">
        <v>21</v>
      </c>
      <c r="M514" s="194">
        <f t="shared" si="129"/>
        <v>0</v>
      </c>
      <c r="N514" s="192">
        <v>0</v>
      </c>
      <c r="O514" s="192">
        <f t="shared" si="130"/>
        <v>0</v>
      </c>
      <c r="P514" s="192">
        <v>0</v>
      </c>
      <c r="Q514" s="192">
        <f t="shared" si="131"/>
        <v>0</v>
      </c>
      <c r="R514" s="194"/>
      <c r="S514" s="194" t="s">
        <v>430</v>
      </c>
      <c r="T514" s="195" t="s">
        <v>372</v>
      </c>
      <c r="U514" s="163">
        <v>0</v>
      </c>
      <c r="V514" s="163">
        <f t="shared" si="132"/>
        <v>0</v>
      </c>
      <c r="W514" s="163"/>
      <c r="X514" s="163" t="s">
        <v>431</v>
      </c>
      <c r="Y514" s="152"/>
      <c r="Z514" s="152"/>
      <c r="AA514" s="152"/>
      <c r="AB514" s="152"/>
      <c r="AC514" s="152"/>
      <c r="AD514" s="152"/>
      <c r="AE514" s="152"/>
      <c r="AF514" s="152"/>
      <c r="AG514" s="152" t="s">
        <v>432</v>
      </c>
      <c r="AH514" s="152"/>
      <c r="AI514" s="152"/>
      <c r="AJ514" s="152"/>
      <c r="AK514" s="152"/>
      <c r="AL514" s="152"/>
      <c r="AM514" s="152"/>
      <c r="AN514" s="152"/>
      <c r="AO514" s="152"/>
      <c r="AP514" s="152"/>
      <c r="AQ514" s="152"/>
      <c r="AR514" s="152"/>
      <c r="AS514" s="152"/>
      <c r="AT514" s="152"/>
      <c r="AU514" s="152"/>
      <c r="AV514" s="152"/>
      <c r="AW514" s="152"/>
      <c r="AX514" s="152"/>
      <c r="AY514" s="152"/>
      <c r="AZ514" s="152"/>
      <c r="BA514" s="152"/>
      <c r="BB514" s="152"/>
      <c r="BC514" s="152"/>
      <c r="BD514" s="152"/>
      <c r="BE514" s="152"/>
      <c r="BF514" s="152"/>
      <c r="BG514" s="152"/>
      <c r="BH514" s="152"/>
    </row>
    <row r="515" spans="1:60" outlineLevel="1">
      <c r="A515" s="189">
        <v>423</v>
      </c>
      <c r="B515" s="190" t="s">
        <v>1324</v>
      </c>
      <c r="C515" s="197" t="s">
        <v>1325</v>
      </c>
      <c r="D515" s="191" t="s">
        <v>815</v>
      </c>
      <c r="E515" s="192">
        <v>9</v>
      </c>
      <c r="F515" s="193"/>
      <c r="G515" s="194">
        <f t="shared" si="126"/>
        <v>0</v>
      </c>
      <c r="H515" s="193"/>
      <c r="I515" s="194">
        <f t="shared" si="127"/>
        <v>0</v>
      </c>
      <c r="J515" s="193"/>
      <c r="K515" s="194">
        <f t="shared" si="128"/>
        <v>0</v>
      </c>
      <c r="L515" s="194">
        <v>21</v>
      </c>
      <c r="M515" s="194">
        <f t="shared" si="129"/>
        <v>0</v>
      </c>
      <c r="N515" s="192">
        <v>0</v>
      </c>
      <c r="O515" s="192">
        <f t="shared" si="130"/>
        <v>0</v>
      </c>
      <c r="P515" s="192">
        <v>0</v>
      </c>
      <c r="Q515" s="192">
        <f t="shared" si="131"/>
        <v>0</v>
      </c>
      <c r="R515" s="194"/>
      <c r="S515" s="194" t="s">
        <v>430</v>
      </c>
      <c r="T515" s="195" t="s">
        <v>372</v>
      </c>
      <c r="U515" s="163">
        <v>0</v>
      </c>
      <c r="V515" s="163">
        <f t="shared" si="132"/>
        <v>0</v>
      </c>
      <c r="W515" s="163"/>
      <c r="X515" s="163" t="s">
        <v>431</v>
      </c>
      <c r="Y515" s="152"/>
      <c r="Z515" s="152"/>
      <c r="AA515" s="152"/>
      <c r="AB515" s="152"/>
      <c r="AC515" s="152"/>
      <c r="AD515" s="152"/>
      <c r="AE515" s="152"/>
      <c r="AF515" s="152"/>
      <c r="AG515" s="152" t="s">
        <v>432</v>
      </c>
      <c r="AH515" s="152"/>
      <c r="AI515" s="152"/>
      <c r="AJ515" s="152"/>
      <c r="AK515" s="152"/>
      <c r="AL515" s="152"/>
      <c r="AM515" s="152"/>
      <c r="AN515" s="152"/>
      <c r="AO515" s="152"/>
      <c r="AP515" s="152"/>
      <c r="AQ515" s="152"/>
      <c r="AR515" s="152"/>
      <c r="AS515" s="152"/>
      <c r="AT515" s="152"/>
      <c r="AU515" s="152"/>
      <c r="AV515" s="152"/>
      <c r="AW515" s="152"/>
      <c r="AX515" s="152"/>
      <c r="AY515" s="152"/>
      <c r="AZ515" s="152"/>
      <c r="BA515" s="152"/>
      <c r="BB515" s="152"/>
      <c r="BC515" s="152"/>
      <c r="BD515" s="152"/>
      <c r="BE515" s="152"/>
      <c r="BF515" s="152"/>
      <c r="BG515" s="152"/>
      <c r="BH515" s="152"/>
    </row>
    <row r="516" spans="1:60" outlineLevel="1">
      <c r="A516" s="189">
        <v>424</v>
      </c>
      <c r="B516" s="190" t="s">
        <v>1326</v>
      </c>
      <c r="C516" s="197" t="s">
        <v>1327</v>
      </c>
      <c r="D516" s="191" t="s">
        <v>815</v>
      </c>
      <c r="E516" s="192">
        <v>1</v>
      </c>
      <c r="F516" s="193"/>
      <c r="G516" s="194">
        <f t="shared" si="126"/>
        <v>0</v>
      </c>
      <c r="H516" s="193"/>
      <c r="I516" s="194">
        <f t="shared" si="127"/>
        <v>0</v>
      </c>
      <c r="J516" s="193"/>
      <c r="K516" s="194">
        <f t="shared" si="128"/>
        <v>0</v>
      </c>
      <c r="L516" s="194">
        <v>21</v>
      </c>
      <c r="M516" s="194">
        <f t="shared" si="129"/>
        <v>0</v>
      </c>
      <c r="N516" s="192">
        <v>0</v>
      </c>
      <c r="O516" s="192">
        <f t="shared" si="130"/>
        <v>0</v>
      </c>
      <c r="P516" s="192">
        <v>0</v>
      </c>
      <c r="Q516" s="192">
        <f t="shared" si="131"/>
        <v>0</v>
      </c>
      <c r="R516" s="194"/>
      <c r="S516" s="194" t="s">
        <v>430</v>
      </c>
      <c r="T516" s="195" t="s">
        <v>372</v>
      </c>
      <c r="U516" s="163">
        <v>0</v>
      </c>
      <c r="V516" s="163">
        <f t="shared" si="132"/>
        <v>0</v>
      </c>
      <c r="W516" s="163"/>
      <c r="X516" s="163" t="s">
        <v>431</v>
      </c>
      <c r="Y516" s="152"/>
      <c r="Z516" s="152"/>
      <c r="AA516" s="152"/>
      <c r="AB516" s="152"/>
      <c r="AC516" s="152"/>
      <c r="AD516" s="152"/>
      <c r="AE516" s="152"/>
      <c r="AF516" s="152"/>
      <c r="AG516" s="152" t="s">
        <v>432</v>
      </c>
      <c r="AH516" s="152"/>
      <c r="AI516" s="152"/>
      <c r="AJ516" s="152"/>
      <c r="AK516" s="152"/>
      <c r="AL516" s="152"/>
      <c r="AM516" s="152"/>
      <c r="AN516" s="152"/>
      <c r="AO516" s="152"/>
      <c r="AP516" s="152"/>
      <c r="AQ516" s="152"/>
      <c r="AR516" s="152"/>
      <c r="AS516" s="152"/>
      <c r="AT516" s="152"/>
      <c r="AU516" s="152"/>
      <c r="AV516" s="152"/>
      <c r="AW516" s="152"/>
      <c r="AX516" s="152"/>
      <c r="AY516" s="152"/>
      <c r="AZ516" s="152"/>
      <c r="BA516" s="152"/>
      <c r="BB516" s="152"/>
      <c r="BC516" s="152"/>
      <c r="BD516" s="152"/>
      <c r="BE516" s="152"/>
      <c r="BF516" s="152"/>
      <c r="BG516" s="152"/>
      <c r="BH516" s="152"/>
    </row>
    <row r="517" spans="1:60" outlineLevel="1">
      <c r="A517" s="189">
        <v>425</v>
      </c>
      <c r="B517" s="190" t="s">
        <v>1328</v>
      </c>
      <c r="C517" s="197" t="s">
        <v>1329</v>
      </c>
      <c r="D517" s="191" t="s">
        <v>815</v>
      </c>
      <c r="E517" s="192">
        <v>4</v>
      </c>
      <c r="F517" s="193"/>
      <c r="G517" s="194">
        <f t="shared" si="126"/>
        <v>0</v>
      </c>
      <c r="H517" s="193"/>
      <c r="I517" s="194">
        <f t="shared" si="127"/>
        <v>0</v>
      </c>
      <c r="J517" s="193"/>
      <c r="K517" s="194">
        <f t="shared" si="128"/>
        <v>0</v>
      </c>
      <c r="L517" s="194">
        <v>21</v>
      </c>
      <c r="M517" s="194">
        <f t="shared" si="129"/>
        <v>0</v>
      </c>
      <c r="N517" s="192">
        <v>0</v>
      </c>
      <c r="O517" s="192">
        <f t="shared" si="130"/>
        <v>0</v>
      </c>
      <c r="P517" s="192">
        <v>0</v>
      </c>
      <c r="Q517" s="192">
        <f t="shared" si="131"/>
        <v>0</v>
      </c>
      <c r="R517" s="194"/>
      <c r="S517" s="194" t="s">
        <v>430</v>
      </c>
      <c r="T517" s="195" t="s">
        <v>372</v>
      </c>
      <c r="U517" s="163">
        <v>0</v>
      </c>
      <c r="V517" s="163">
        <f t="shared" si="132"/>
        <v>0</v>
      </c>
      <c r="W517" s="163"/>
      <c r="X517" s="163" t="s">
        <v>431</v>
      </c>
      <c r="Y517" s="152"/>
      <c r="Z517" s="152"/>
      <c r="AA517" s="152"/>
      <c r="AB517" s="152"/>
      <c r="AC517" s="152"/>
      <c r="AD517" s="152"/>
      <c r="AE517" s="152"/>
      <c r="AF517" s="152"/>
      <c r="AG517" s="152" t="s">
        <v>432</v>
      </c>
      <c r="AH517" s="152"/>
      <c r="AI517" s="152"/>
      <c r="AJ517" s="152"/>
      <c r="AK517" s="152"/>
      <c r="AL517" s="152"/>
      <c r="AM517" s="152"/>
      <c r="AN517" s="152"/>
      <c r="AO517" s="152"/>
      <c r="AP517" s="152"/>
      <c r="AQ517" s="152"/>
      <c r="AR517" s="152"/>
      <c r="AS517" s="152"/>
      <c r="AT517" s="152"/>
      <c r="AU517" s="152"/>
      <c r="AV517" s="152"/>
      <c r="AW517" s="152"/>
      <c r="AX517" s="152"/>
      <c r="AY517" s="152"/>
      <c r="AZ517" s="152"/>
      <c r="BA517" s="152"/>
      <c r="BB517" s="152"/>
      <c r="BC517" s="152"/>
      <c r="BD517" s="152"/>
      <c r="BE517" s="152"/>
      <c r="BF517" s="152"/>
      <c r="BG517" s="152"/>
      <c r="BH517" s="152"/>
    </row>
    <row r="518" spans="1:60" ht="22.5" outlineLevel="1">
      <c r="A518" s="189">
        <v>426</v>
      </c>
      <c r="B518" s="190" t="s">
        <v>1330</v>
      </c>
      <c r="C518" s="197" t="s">
        <v>1331</v>
      </c>
      <c r="D518" s="191" t="s">
        <v>524</v>
      </c>
      <c r="E518" s="192">
        <v>5</v>
      </c>
      <c r="F518" s="193"/>
      <c r="G518" s="194">
        <f t="shared" si="126"/>
        <v>0</v>
      </c>
      <c r="H518" s="193"/>
      <c r="I518" s="194">
        <f t="shared" si="127"/>
        <v>0</v>
      </c>
      <c r="J518" s="193"/>
      <c r="K518" s="194">
        <f t="shared" si="128"/>
        <v>0</v>
      </c>
      <c r="L518" s="194">
        <v>21</v>
      </c>
      <c r="M518" s="194">
        <f t="shared" si="129"/>
        <v>0</v>
      </c>
      <c r="N518" s="192">
        <v>0</v>
      </c>
      <c r="O518" s="192">
        <f t="shared" si="130"/>
        <v>0</v>
      </c>
      <c r="P518" s="192">
        <v>0</v>
      </c>
      <c r="Q518" s="192">
        <f t="shared" si="131"/>
        <v>0</v>
      </c>
      <c r="R518" s="194"/>
      <c r="S518" s="194" t="s">
        <v>430</v>
      </c>
      <c r="T518" s="195" t="s">
        <v>372</v>
      </c>
      <c r="U518" s="163">
        <v>0</v>
      </c>
      <c r="V518" s="163">
        <f t="shared" si="132"/>
        <v>0</v>
      </c>
      <c r="W518" s="163"/>
      <c r="X518" s="163" t="s">
        <v>431</v>
      </c>
      <c r="Y518" s="152"/>
      <c r="Z518" s="152"/>
      <c r="AA518" s="152"/>
      <c r="AB518" s="152"/>
      <c r="AC518" s="152"/>
      <c r="AD518" s="152"/>
      <c r="AE518" s="152"/>
      <c r="AF518" s="152"/>
      <c r="AG518" s="152" t="s">
        <v>432</v>
      </c>
      <c r="AH518" s="152"/>
      <c r="AI518" s="152"/>
      <c r="AJ518" s="152"/>
      <c r="AK518" s="152"/>
      <c r="AL518" s="152"/>
      <c r="AM518" s="152"/>
      <c r="AN518" s="152"/>
      <c r="AO518" s="152"/>
      <c r="AP518" s="152"/>
      <c r="AQ518" s="152"/>
      <c r="AR518" s="152"/>
      <c r="AS518" s="152"/>
      <c r="AT518" s="152"/>
      <c r="AU518" s="152"/>
      <c r="AV518" s="152"/>
      <c r="AW518" s="152"/>
      <c r="AX518" s="152"/>
      <c r="AY518" s="152"/>
      <c r="AZ518" s="152"/>
      <c r="BA518" s="152"/>
      <c r="BB518" s="152"/>
      <c r="BC518" s="152"/>
      <c r="BD518" s="152"/>
      <c r="BE518" s="152"/>
      <c r="BF518" s="152"/>
      <c r="BG518" s="152"/>
      <c r="BH518" s="152"/>
    </row>
    <row r="519" spans="1:60" ht="22.5" outlineLevel="1">
      <c r="A519" s="189">
        <v>427</v>
      </c>
      <c r="B519" s="190" t="s">
        <v>1332</v>
      </c>
      <c r="C519" s="197" t="s">
        <v>1333</v>
      </c>
      <c r="D519" s="191" t="s">
        <v>524</v>
      </c>
      <c r="E519" s="192">
        <v>75</v>
      </c>
      <c r="F519" s="193"/>
      <c r="G519" s="194">
        <f t="shared" si="126"/>
        <v>0</v>
      </c>
      <c r="H519" s="193"/>
      <c r="I519" s="194">
        <f t="shared" si="127"/>
        <v>0</v>
      </c>
      <c r="J519" s="193"/>
      <c r="K519" s="194">
        <f t="shared" si="128"/>
        <v>0</v>
      </c>
      <c r="L519" s="194">
        <v>21</v>
      </c>
      <c r="M519" s="194">
        <f t="shared" si="129"/>
        <v>0</v>
      </c>
      <c r="N519" s="192">
        <v>0</v>
      </c>
      <c r="O519" s="192">
        <f t="shared" si="130"/>
        <v>0</v>
      </c>
      <c r="P519" s="192">
        <v>0</v>
      </c>
      <c r="Q519" s="192">
        <f t="shared" si="131"/>
        <v>0</v>
      </c>
      <c r="R519" s="194"/>
      <c r="S519" s="194" t="s">
        <v>430</v>
      </c>
      <c r="T519" s="195" t="s">
        <v>372</v>
      </c>
      <c r="U519" s="163">
        <v>0</v>
      </c>
      <c r="V519" s="163">
        <f t="shared" si="132"/>
        <v>0</v>
      </c>
      <c r="W519" s="163"/>
      <c r="X519" s="163" t="s">
        <v>431</v>
      </c>
      <c r="Y519" s="152"/>
      <c r="Z519" s="152"/>
      <c r="AA519" s="152"/>
      <c r="AB519" s="152"/>
      <c r="AC519" s="152"/>
      <c r="AD519" s="152"/>
      <c r="AE519" s="152"/>
      <c r="AF519" s="152"/>
      <c r="AG519" s="152" t="s">
        <v>432</v>
      </c>
      <c r="AH519" s="152"/>
      <c r="AI519" s="152"/>
      <c r="AJ519" s="152"/>
      <c r="AK519" s="152"/>
      <c r="AL519" s="152"/>
      <c r="AM519" s="152"/>
      <c r="AN519" s="152"/>
      <c r="AO519" s="152"/>
      <c r="AP519" s="152"/>
      <c r="AQ519" s="152"/>
      <c r="AR519" s="152"/>
      <c r="AS519" s="152"/>
      <c r="AT519" s="152"/>
      <c r="AU519" s="152"/>
      <c r="AV519" s="152"/>
      <c r="AW519" s="152"/>
      <c r="AX519" s="152"/>
      <c r="AY519" s="152"/>
      <c r="AZ519" s="152"/>
      <c r="BA519" s="152"/>
      <c r="BB519" s="152"/>
      <c r="BC519" s="152"/>
      <c r="BD519" s="152"/>
      <c r="BE519" s="152"/>
      <c r="BF519" s="152"/>
      <c r="BG519" s="152"/>
      <c r="BH519" s="152"/>
    </row>
    <row r="520" spans="1:60" ht="22.5" outlineLevel="1">
      <c r="A520" s="189">
        <v>428</v>
      </c>
      <c r="B520" s="190" t="s">
        <v>1334</v>
      </c>
      <c r="C520" s="197" t="s">
        <v>1335</v>
      </c>
      <c r="D520" s="191" t="s">
        <v>524</v>
      </c>
      <c r="E520" s="192">
        <v>8</v>
      </c>
      <c r="F520" s="193"/>
      <c r="G520" s="194">
        <f t="shared" si="126"/>
        <v>0</v>
      </c>
      <c r="H520" s="193"/>
      <c r="I520" s="194">
        <f t="shared" si="127"/>
        <v>0</v>
      </c>
      <c r="J520" s="193"/>
      <c r="K520" s="194">
        <f t="shared" si="128"/>
        <v>0</v>
      </c>
      <c r="L520" s="194">
        <v>21</v>
      </c>
      <c r="M520" s="194">
        <f t="shared" si="129"/>
        <v>0</v>
      </c>
      <c r="N520" s="192">
        <v>0</v>
      </c>
      <c r="O520" s="192">
        <f t="shared" si="130"/>
        <v>0</v>
      </c>
      <c r="P520" s="192">
        <v>0</v>
      </c>
      <c r="Q520" s="192">
        <f t="shared" si="131"/>
        <v>0</v>
      </c>
      <c r="R520" s="194"/>
      <c r="S520" s="194" t="s">
        <v>430</v>
      </c>
      <c r="T520" s="195" t="s">
        <v>372</v>
      </c>
      <c r="U520" s="163">
        <v>0</v>
      </c>
      <c r="V520" s="163">
        <f t="shared" si="132"/>
        <v>0</v>
      </c>
      <c r="W520" s="163"/>
      <c r="X520" s="163" t="s">
        <v>431</v>
      </c>
      <c r="Y520" s="152"/>
      <c r="Z520" s="152"/>
      <c r="AA520" s="152"/>
      <c r="AB520" s="152"/>
      <c r="AC520" s="152"/>
      <c r="AD520" s="152"/>
      <c r="AE520" s="152"/>
      <c r="AF520" s="152"/>
      <c r="AG520" s="152" t="s">
        <v>432</v>
      </c>
      <c r="AH520" s="152"/>
      <c r="AI520" s="152"/>
      <c r="AJ520" s="152"/>
      <c r="AK520" s="152"/>
      <c r="AL520" s="152"/>
      <c r="AM520" s="152"/>
      <c r="AN520" s="152"/>
      <c r="AO520" s="152"/>
      <c r="AP520" s="152"/>
      <c r="AQ520" s="152"/>
      <c r="AR520" s="152"/>
      <c r="AS520" s="152"/>
      <c r="AT520" s="152"/>
      <c r="AU520" s="152"/>
      <c r="AV520" s="152"/>
      <c r="AW520" s="152"/>
      <c r="AX520" s="152"/>
      <c r="AY520" s="152"/>
      <c r="AZ520" s="152"/>
      <c r="BA520" s="152"/>
      <c r="BB520" s="152"/>
      <c r="BC520" s="152"/>
      <c r="BD520" s="152"/>
      <c r="BE520" s="152"/>
      <c r="BF520" s="152"/>
      <c r="BG520" s="152"/>
      <c r="BH520" s="152"/>
    </row>
    <row r="521" spans="1:60" ht="22.5" outlineLevel="1">
      <c r="A521" s="189">
        <v>429</v>
      </c>
      <c r="B521" s="190" t="s">
        <v>1336</v>
      </c>
      <c r="C521" s="197" t="s">
        <v>1337</v>
      </c>
      <c r="D521" s="191" t="s">
        <v>524</v>
      </c>
      <c r="E521" s="192">
        <v>10</v>
      </c>
      <c r="F521" s="193"/>
      <c r="G521" s="194">
        <f t="shared" si="126"/>
        <v>0</v>
      </c>
      <c r="H521" s="193"/>
      <c r="I521" s="194">
        <f t="shared" si="127"/>
        <v>0</v>
      </c>
      <c r="J521" s="193"/>
      <c r="K521" s="194">
        <f t="shared" si="128"/>
        <v>0</v>
      </c>
      <c r="L521" s="194">
        <v>21</v>
      </c>
      <c r="M521" s="194">
        <f t="shared" si="129"/>
        <v>0</v>
      </c>
      <c r="N521" s="192">
        <v>0</v>
      </c>
      <c r="O521" s="192">
        <f t="shared" si="130"/>
        <v>0</v>
      </c>
      <c r="P521" s="192">
        <v>0</v>
      </c>
      <c r="Q521" s="192">
        <f t="shared" si="131"/>
        <v>0</v>
      </c>
      <c r="R521" s="194"/>
      <c r="S521" s="194" t="s">
        <v>430</v>
      </c>
      <c r="T521" s="195" t="s">
        <v>372</v>
      </c>
      <c r="U521" s="163">
        <v>0</v>
      </c>
      <c r="V521" s="163">
        <f t="shared" si="132"/>
        <v>0</v>
      </c>
      <c r="W521" s="163"/>
      <c r="X521" s="163" t="s">
        <v>431</v>
      </c>
      <c r="Y521" s="152"/>
      <c r="Z521" s="152"/>
      <c r="AA521" s="152"/>
      <c r="AB521" s="152"/>
      <c r="AC521" s="152"/>
      <c r="AD521" s="152"/>
      <c r="AE521" s="152"/>
      <c r="AF521" s="152"/>
      <c r="AG521" s="152" t="s">
        <v>432</v>
      </c>
      <c r="AH521" s="152"/>
      <c r="AI521" s="152"/>
      <c r="AJ521" s="152"/>
      <c r="AK521" s="152"/>
      <c r="AL521" s="152"/>
      <c r="AM521" s="152"/>
      <c r="AN521" s="152"/>
      <c r="AO521" s="152"/>
      <c r="AP521" s="152"/>
      <c r="AQ521" s="152"/>
      <c r="AR521" s="152"/>
      <c r="AS521" s="152"/>
      <c r="AT521" s="152"/>
      <c r="AU521" s="152"/>
      <c r="AV521" s="152"/>
      <c r="AW521" s="152"/>
      <c r="AX521" s="152"/>
      <c r="AY521" s="152"/>
      <c r="AZ521" s="152"/>
      <c r="BA521" s="152"/>
      <c r="BB521" s="152"/>
      <c r="BC521" s="152"/>
      <c r="BD521" s="152"/>
      <c r="BE521" s="152"/>
      <c r="BF521" s="152"/>
      <c r="BG521" s="152"/>
      <c r="BH521" s="152"/>
    </row>
    <row r="522" spans="1:60" ht="22.5" outlineLevel="1">
      <c r="A522" s="189">
        <v>430</v>
      </c>
      <c r="B522" s="190" t="s">
        <v>1338</v>
      </c>
      <c r="C522" s="197" t="s">
        <v>1339</v>
      </c>
      <c r="D522" s="191" t="s">
        <v>524</v>
      </c>
      <c r="E522" s="192">
        <v>5</v>
      </c>
      <c r="F522" s="193"/>
      <c r="G522" s="194">
        <f t="shared" si="126"/>
        <v>0</v>
      </c>
      <c r="H522" s="193"/>
      <c r="I522" s="194">
        <f t="shared" si="127"/>
        <v>0</v>
      </c>
      <c r="J522" s="193"/>
      <c r="K522" s="194">
        <f t="shared" si="128"/>
        <v>0</v>
      </c>
      <c r="L522" s="194">
        <v>21</v>
      </c>
      <c r="M522" s="194">
        <f t="shared" si="129"/>
        <v>0</v>
      </c>
      <c r="N522" s="192">
        <v>0</v>
      </c>
      <c r="O522" s="192">
        <f t="shared" si="130"/>
        <v>0</v>
      </c>
      <c r="P522" s="192">
        <v>0</v>
      </c>
      <c r="Q522" s="192">
        <f t="shared" si="131"/>
        <v>0</v>
      </c>
      <c r="R522" s="194"/>
      <c r="S522" s="194" t="s">
        <v>430</v>
      </c>
      <c r="T522" s="195" t="s">
        <v>372</v>
      </c>
      <c r="U522" s="163">
        <v>0</v>
      </c>
      <c r="V522" s="163">
        <f t="shared" si="132"/>
        <v>0</v>
      </c>
      <c r="W522" s="163"/>
      <c r="X522" s="163" t="s">
        <v>431</v>
      </c>
      <c r="Y522" s="152"/>
      <c r="Z522" s="152"/>
      <c r="AA522" s="152"/>
      <c r="AB522" s="152"/>
      <c r="AC522" s="152"/>
      <c r="AD522" s="152"/>
      <c r="AE522" s="152"/>
      <c r="AF522" s="152"/>
      <c r="AG522" s="152" t="s">
        <v>432</v>
      </c>
      <c r="AH522" s="152"/>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c r="BD522" s="152"/>
      <c r="BE522" s="152"/>
      <c r="BF522" s="152"/>
      <c r="BG522" s="152"/>
      <c r="BH522" s="152"/>
    </row>
    <row r="523" spans="1:60" outlineLevel="1">
      <c r="A523" s="189">
        <v>431</v>
      </c>
      <c r="B523" s="190" t="s">
        <v>1340</v>
      </c>
      <c r="C523" s="197" t="s">
        <v>1341</v>
      </c>
      <c r="D523" s="191" t="s">
        <v>524</v>
      </c>
      <c r="E523" s="192">
        <v>83</v>
      </c>
      <c r="F523" s="193"/>
      <c r="G523" s="194">
        <f t="shared" si="126"/>
        <v>0</v>
      </c>
      <c r="H523" s="193"/>
      <c r="I523" s="194">
        <f t="shared" si="127"/>
        <v>0</v>
      </c>
      <c r="J523" s="193"/>
      <c r="K523" s="194">
        <f t="shared" si="128"/>
        <v>0</v>
      </c>
      <c r="L523" s="194">
        <v>21</v>
      </c>
      <c r="M523" s="194">
        <f t="shared" si="129"/>
        <v>0</v>
      </c>
      <c r="N523" s="192">
        <v>0</v>
      </c>
      <c r="O523" s="192">
        <f t="shared" si="130"/>
        <v>0</v>
      </c>
      <c r="P523" s="192">
        <v>0</v>
      </c>
      <c r="Q523" s="192">
        <f t="shared" si="131"/>
        <v>0</v>
      </c>
      <c r="R523" s="194"/>
      <c r="S523" s="194" t="s">
        <v>430</v>
      </c>
      <c r="T523" s="195" t="s">
        <v>372</v>
      </c>
      <c r="U523" s="163">
        <v>0</v>
      </c>
      <c r="V523" s="163">
        <f t="shared" si="132"/>
        <v>0</v>
      </c>
      <c r="W523" s="163"/>
      <c r="X523" s="163" t="s">
        <v>431</v>
      </c>
      <c r="Y523" s="152"/>
      <c r="Z523" s="152"/>
      <c r="AA523" s="152"/>
      <c r="AB523" s="152"/>
      <c r="AC523" s="152"/>
      <c r="AD523" s="152"/>
      <c r="AE523" s="152"/>
      <c r="AF523" s="152"/>
      <c r="AG523" s="152" t="s">
        <v>432</v>
      </c>
      <c r="AH523" s="152"/>
      <c r="AI523" s="152"/>
      <c r="AJ523" s="152"/>
      <c r="AK523" s="152"/>
      <c r="AL523" s="152"/>
      <c r="AM523" s="152"/>
      <c r="AN523" s="152"/>
      <c r="AO523" s="152"/>
      <c r="AP523" s="152"/>
      <c r="AQ523" s="152"/>
      <c r="AR523" s="152"/>
      <c r="AS523" s="152"/>
      <c r="AT523" s="152"/>
      <c r="AU523" s="152"/>
      <c r="AV523" s="152"/>
      <c r="AW523" s="152"/>
      <c r="AX523" s="152"/>
      <c r="AY523" s="152"/>
      <c r="AZ523" s="152"/>
      <c r="BA523" s="152"/>
      <c r="BB523" s="152"/>
      <c r="BC523" s="152"/>
      <c r="BD523" s="152"/>
      <c r="BE523" s="152"/>
      <c r="BF523" s="152"/>
      <c r="BG523" s="152"/>
      <c r="BH523" s="152"/>
    </row>
    <row r="524" spans="1:60" ht="22.5" outlineLevel="1">
      <c r="A524" s="189">
        <v>432</v>
      </c>
      <c r="B524" s="190" t="s">
        <v>1342</v>
      </c>
      <c r="C524" s="197" t="s">
        <v>1343</v>
      </c>
      <c r="D524" s="191" t="s">
        <v>524</v>
      </c>
      <c r="E524" s="192">
        <v>10</v>
      </c>
      <c r="F524" s="193"/>
      <c r="G524" s="194">
        <f t="shared" si="126"/>
        <v>0</v>
      </c>
      <c r="H524" s="193"/>
      <c r="I524" s="194">
        <f t="shared" si="127"/>
        <v>0</v>
      </c>
      <c r="J524" s="193"/>
      <c r="K524" s="194">
        <f t="shared" si="128"/>
        <v>0</v>
      </c>
      <c r="L524" s="194">
        <v>21</v>
      </c>
      <c r="M524" s="194">
        <f t="shared" si="129"/>
        <v>0</v>
      </c>
      <c r="N524" s="192">
        <v>0</v>
      </c>
      <c r="O524" s="192">
        <f t="shared" si="130"/>
        <v>0</v>
      </c>
      <c r="P524" s="192">
        <v>0</v>
      </c>
      <c r="Q524" s="192">
        <f t="shared" si="131"/>
        <v>0</v>
      </c>
      <c r="R524" s="194"/>
      <c r="S524" s="194" t="s">
        <v>430</v>
      </c>
      <c r="T524" s="195" t="s">
        <v>372</v>
      </c>
      <c r="U524" s="163">
        <v>0</v>
      </c>
      <c r="V524" s="163">
        <f t="shared" si="132"/>
        <v>0</v>
      </c>
      <c r="W524" s="163"/>
      <c r="X524" s="163" t="s">
        <v>431</v>
      </c>
      <c r="Y524" s="152"/>
      <c r="Z524" s="152"/>
      <c r="AA524" s="152"/>
      <c r="AB524" s="152"/>
      <c r="AC524" s="152"/>
      <c r="AD524" s="152"/>
      <c r="AE524" s="152"/>
      <c r="AF524" s="152"/>
      <c r="AG524" s="152" t="s">
        <v>432</v>
      </c>
      <c r="AH524" s="152"/>
      <c r="AI524" s="152"/>
      <c r="AJ524" s="152"/>
      <c r="AK524" s="152"/>
      <c r="AL524" s="152"/>
      <c r="AM524" s="152"/>
      <c r="AN524" s="152"/>
      <c r="AO524" s="152"/>
      <c r="AP524" s="152"/>
      <c r="AQ524" s="152"/>
      <c r="AR524" s="152"/>
      <c r="AS524" s="152"/>
      <c r="AT524" s="152"/>
      <c r="AU524" s="152"/>
      <c r="AV524" s="152"/>
      <c r="AW524" s="152"/>
      <c r="AX524" s="152"/>
      <c r="AY524" s="152"/>
      <c r="AZ524" s="152"/>
      <c r="BA524" s="152"/>
      <c r="BB524" s="152"/>
      <c r="BC524" s="152"/>
      <c r="BD524" s="152"/>
      <c r="BE524" s="152"/>
      <c r="BF524" s="152"/>
      <c r="BG524" s="152"/>
      <c r="BH524" s="152"/>
    </row>
    <row r="525" spans="1:60" outlineLevel="1">
      <c r="A525" s="189">
        <v>433</v>
      </c>
      <c r="B525" s="190" t="s">
        <v>1344</v>
      </c>
      <c r="C525" s="197" t="s">
        <v>1345</v>
      </c>
      <c r="D525" s="191" t="s">
        <v>439</v>
      </c>
      <c r="E525" s="192">
        <v>29</v>
      </c>
      <c r="F525" s="193"/>
      <c r="G525" s="194">
        <f t="shared" si="126"/>
        <v>0</v>
      </c>
      <c r="H525" s="193"/>
      <c r="I525" s="194">
        <f t="shared" si="127"/>
        <v>0</v>
      </c>
      <c r="J525" s="193"/>
      <c r="K525" s="194">
        <f t="shared" si="128"/>
        <v>0</v>
      </c>
      <c r="L525" s="194">
        <v>21</v>
      </c>
      <c r="M525" s="194">
        <f t="shared" si="129"/>
        <v>0</v>
      </c>
      <c r="N525" s="192">
        <v>0</v>
      </c>
      <c r="O525" s="192">
        <f t="shared" si="130"/>
        <v>0</v>
      </c>
      <c r="P525" s="192">
        <v>0</v>
      </c>
      <c r="Q525" s="192">
        <f t="shared" si="131"/>
        <v>0</v>
      </c>
      <c r="R525" s="194"/>
      <c r="S525" s="194" t="s">
        <v>430</v>
      </c>
      <c r="T525" s="195" t="s">
        <v>372</v>
      </c>
      <c r="U525" s="163">
        <v>0</v>
      </c>
      <c r="V525" s="163">
        <f t="shared" si="132"/>
        <v>0</v>
      </c>
      <c r="W525" s="163"/>
      <c r="X525" s="163" t="s">
        <v>431</v>
      </c>
      <c r="Y525" s="152"/>
      <c r="Z525" s="152"/>
      <c r="AA525" s="152"/>
      <c r="AB525" s="152"/>
      <c r="AC525" s="152"/>
      <c r="AD525" s="152"/>
      <c r="AE525" s="152"/>
      <c r="AF525" s="152"/>
      <c r="AG525" s="152" t="s">
        <v>432</v>
      </c>
      <c r="AH525" s="152"/>
      <c r="AI525" s="152"/>
      <c r="AJ525" s="152"/>
      <c r="AK525" s="152"/>
      <c r="AL525" s="152"/>
      <c r="AM525" s="152"/>
      <c r="AN525" s="152"/>
      <c r="AO525" s="152"/>
      <c r="AP525" s="152"/>
      <c r="AQ525" s="152"/>
      <c r="AR525" s="152"/>
      <c r="AS525" s="152"/>
      <c r="AT525" s="152"/>
      <c r="AU525" s="152"/>
      <c r="AV525" s="152"/>
      <c r="AW525" s="152"/>
      <c r="AX525" s="152"/>
      <c r="AY525" s="152"/>
      <c r="AZ525" s="152"/>
      <c r="BA525" s="152"/>
      <c r="BB525" s="152"/>
      <c r="BC525" s="152"/>
      <c r="BD525" s="152"/>
      <c r="BE525" s="152"/>
      <c r="BF525" s="152"/>
      <c r="BG525" s="152"/>
      <c r="BH525" s="152"/>
    </row>
    <row r="526" spans="1:60" outlineLevel="1">
      <c r="A526" s="189">
        <v>434</v>
      </c>
      <c r="B526" s="190" t="s">
        <v>1346</v>
      </c>
      <c r="C526" s="197" t="s">
        <v>1347</v>
      </c>
      <c r="D526" s="191" t="s">
        <v>439</v>
      </c>
      <c r="E526" s="192">
        <v>4</v>
      </c>
      <c r="F526" s="193"/>
      <c r="G526" s="194">
        <f t="shared" si="126"/>
        <v>0</v>
      </c>
      <c r="H526" s="193"/>
      <c r="I526" s="194">
        <f t="shared" si="127"/>
        <v>0</v>
      </c>
      <c r="J526" s="193"/>
      <c r="K526" s="194">
        <f t="shared" si="128"/>
        <v>0</v>
      </c>
      <c r="L526" s="194">
        <v>21</v>
      </c>
      <c r="M526" s="194">
        <f t="shared" si="129"/>
        <v>0</v>
      </c>
      <c r="N526" s="192">
        <v>0</v>
      </c>
      <c r="O526" s="192">
        <f t="shared" si="130"/>
        <v>0</v>
      </c>
      <c r="P526" s="192">
        <v>0</v>
      </c>
      <c r="Q526" s="192">
        <f t="shared" si="131"/>
        <v>0</v>
      </c>
      <c r="R526" s="194"/>
      <c r="S526" s="194" t="s">
        <v>430</v>
      </c>
      <c r="T526" s="195" t="s">
        <v>372</v>
      </c>
      <c r="U526" s="163">
        <v>0</v>
      </c>
      <c r="V526" s="163">
        <f t="shared" si="132"/>
        <v>0</v>
      </c>
      <c r="W526" s="163"/>
      <c r="X526" s="163" t="s">
        <v>431</v>
      </c>
      <c r="Y526" s="152"/>
      <c r="Z526" s="152"/>
      <c r="AA526" s="152"/>
      <c r="AB526" s="152"/>
      <c r="AC526" s="152"/>
      <c r="AD526" s="152"/>
      <c r="AE526" s="152"/>
      <c r="AF526" s="152"/>
      <c r="AG526" s="152" t="s">
        <v>432</v>
      </c>
      <c r="AH526" s="152"/>
      <c r="AI526" s="152"/>
      <c r="AJ526" s="152"/>
      <c r="AK526" s="152"/>
      <c r="AL526" s="152"/>
      <c r="AM526" s="152"/>
      <c r="AN526" s="152"/>
      <c r="AO526" s="152"/>
      <c r="AP526" s="152"/>
      <c r="AQ526" s="152"/>
      <c r="AR526" s="152"/>
      <c r="AS526" s="152"/>
      <c r="AT526" s="152"/>
      <c r="AU526" s="152"/>
      <c r="AV526" s="152"/>
      <c r="AW526" s="152"/>
      <c r="AX526" s="152"/>
      <c r="AY526" s="152"/>
      <c r="AZ526" s="152"/>
      <c r="BA526" s="152"/>
      <c r="BB526" s="152"/>
      <c r="BC526" s="152"/>
      <c r="BD526" s="152"/>
      <c r="BE526" s="152"/>
      <c r="BF526" s="152"/>
      <c r="BG526" s="152"/>
      <c r="BH526" s="152"/>
    </row>
    <row r="527" spans="1:60" outlineLevel="1">
      <c r="A527" s="189">
        <v>435</v>
      </c>
      <c r="B527" s="190" t="s">
        <v>1348</v>
      </c>
      <c r="C527" s="197" t="s">
        <v>1349</v>
      </c>
      <c r="D527" s="191" t="s">
        <v>439</v>
      </c>
      <c r="E527" s="192">
        <v>29</v>
      </c>
      <c r="F527" s="193"/>
      <c r="G527" s="194">
        <f t="shared" si="126"/>
        <v>0</v>
      </c>
      <c r="H527" s="193"/>
      <c r="I527" s="194">
        <f t="shared" si="127"/>
        <v>0</v>
      </c>
      <c r="J527" s="193"/>
      <c r="K527" s="194">
        <f t="shared" si="128"/>
        <v>0</v>
      </c>
      <c r="L527" s="194">
        <v>21</v>
      </c>
      <c r="M527" s="194">
        <f t="shared" si="129"/>
        <v>0</v>
      </c>
      <c r="N527" s="192">
        <v>0</v>
      </c>
      <c r="O527" s="192">
        <f t="shared" si="130"/>
        <v>0</v>
      </c>
      <c r="P527" s="192">
        <v>0</v>
      </c>
      <c r="Q527" s="192">
        <f t="shared" si="131"/>
        <v>0</v>
      </c>
      <c r="R527" s="194"/>
      <c r="S527" s="194" t="s">
        <v>430</v>
      </c>
      <c r="T527" s="195" t="s">
        <v>372</v>
      </c>
      <c r="U527" s="163">
        <v>0</v>
      </c>
      <c r="V527" s="163">
        <f t="shared" si="132"/>
        <v>0</v>
      </c>
      <c r="W527" s="163"/>
      <c r="X527" s="163" t="s">
        <v>431</v>
      </c>
      <c r="Y527" s="152"/>
      <c r="Z527" s="152"/>
      <c r="AA527" s="152"/>
      <c r="AB527" s="152"/>
      <c r="AC527" s="152"/>
      <c r="AD527" s="152"/>
      <c r="AE527" s="152"/>
      <c r="AF527" s="152"/>
      <c r="AG527" s="152" t="s">
        <v>432</v>
      </c>
      <c r="AH527" s="152"/>
      <c r="AI527" s="152"/>
      <c r="AJ527" s="152"/>
      <c r="AK527" s="152"/>
      <c r="AL527" s="152"/>
      <c r="AM527" s="152"/>
      <c r="AN527" s="152"/>
      <c r="AO527" s="152"/>
      <c r="AP527" s="152"/>
      <c r="AQ527" s="152"/>
      <c r="AR527" s="152"/>
      <c r="AS527" s="152"/>
      <c r="AT527" s="152"/>
      <c r="AU527" s="152"/>
      <c r="AV527" s="152"/>
      <c r="AW527" s="152"/>
      <c r="AX527" s="152"/>
      <c r="AY527" s="152"/>
      <c r="AZ527" s="152"/>
      <c r="BA527" s="152"/>
      <c r="BB527" s="152"/>
      <c r="BC527" s="152"/>
      <c r="BD527" s="152"/>
      <c r="BE527" s="152"/>
      <c r="BF527" s="152"/>
      <c r="BG527" s="152"/>
      <c r="BH527" s="152"/>
    </row>
    <row r="528" spans="1:60" outlineLevel="1">
      <c r="A528" s="189">
        <v>436</v>
      </c>
      <c r="B528" s="190" t="s">
        <v>1350</v>
      </c>
      <c r="C528" s="197" t="s">
        <v>1351</v>
      </c>
      <c r="D528" s="191" t="s">
        <v>633</v>
      </c>
      <c r="E528" s="192">
        <v>1</v>
      </c>
      <c r="F528" s="193"/>
      <c r="G528" s="194">
        <f t="shared" si="126"/>
        <v>0</v>
      </c>
      <c r="H528" s="193"/>
      <c r="I528" s="194">
        <f t="shared" si="127"/>
        <v>0</v>
      </c>
      <c r="J528" s="193"/>
      <c r="K528" s="194">
        <f t="shared" si="128"/>
        <v>0</v>
      </c>
      <c r="L528" s="194">
        <v>21</v>
      </c>
      <c r="M528" s="194">
        <f t="shared" si="129"/>
        <v>0</v>
      </c>
      <c r="N528" s="192">
        <v>0</v>
      </c>
      <c r="O528" s="192">
        <f t="shared" si="130"/>
        <v>0</v>
      </c>
      <c r="P528" s="192">
        <v>0</v>
      </c>
      <c r="Q528" s="192">
        <f t="shared" si="131"/>
        <v>0</v>
      </c>
      <c r="R528" s="194"/>
      <c r="S528" s="194" t="s">
        <v>430</v>
      </c>
      <c r="T528" s="195" t="s">
        <v>372</v>
      </c>
      <c r="U528" s="163">
        <v>0</v>
      </c>
      <c r="V528" s="163">
        <f t="shared" si="132"/>
        <v>0</v>
      </c>
      <c r="W528" s="163"/>
      <c r="X528" s="163" t="s">
        <v>431</v>
      </c>
      <c r="Y528" s="152"/>
      <c r="Z528" s="152"/>
      <c r="AA528" s="152"/>
      <c r="AB528" s="152"/>
      <c r="AC528" s="152"/>
      <c r="AD528" s="152"/>
      <c r="AE528" s="152"/>
      <c r="AF528" s="152"/>
      <c r="AG528" s="152" t="s">
        <v>432</v>
      </c>
      <c r="AH528" s="152"/>
      <c r="AI528" s="152"/>
      <c r="AJ528" s="152"/>
      <c r="AK528" s="152"/>
      <c r="AL528" s="152"/>
      <c r="AM528" s="152"/>
      <c r="AN528" s="152"/>
      <c r="AO528" s="152"/>
      <c r="AP528" s="152"/>
      <c r="AQ528" s="152"/>
      <c r="AR528" s="152"/>
      <c r="AS528" s="152"/>
      <c r="AT528" s="152"/>
      <c r="AU528" s="152"/>
      <c r="AV528" s="152"/>
      <c r="AW528" s="152"/>
      <c r="AX528" s="152"/>
      <c r="AY528" s="152"/>
      <c r="AZ528" s="152"/>
      <c r="BA528" s="152"/>
      <c r="BB528" s="152"/>
      <c r="BC528" s="152"/>
      <c r="BD528" s="152"/>
      <c r="BE528" s="152"/>
      <c r="BF528" s="152"/>
      <c r="BG528" s="152"/>
      <c r="BH528" s="152"/>
    </row>
    <row r="529" spans="1:60" outlineLevel="1">
      <c r="A529" s="189">
        <v>437</v>
      </c>
      <c r="B529" s="190" t="s">
        <v>1352</v>
      </c>
      <c r="C529" s="197" t="s">
        <v>1353</v>
      </c>
      <c r="D529" s="191" t="s">
        <v>633</v>
      </c>
      <c r="E529" s="192">
        <v>1</v>
      </c>
      <c r="F529" s="193"/>
      <c r="G529" s="194">
        <f t="shared" si="126"/>
        <v>0</v>
      </c>
      <c r="H529" s="193"/>
      <c r="I529" s="194">
        <f t="shared" si="127"/>
        <v>0</v>
      </c>
      <c r="J529" s="193"/>
      <c r="K529" s="194">
        <f t="shared" si="128"/>
        <v>0</v>
      </c>
      <c r="L529" s="194">
        <v>21</v>
      </c>
      <c r="M529" s="194">
        <f t="shared" si="129"/>
        <v>0</v>
      </c>
      <c r="N529" s="192">
        <v>0</v>
      </c>
      <c r="O529" s="192">
        <f t="shared" si="130"/>
        <v>0</v>
      </c>
      <c r="P529" s="192">
        <v>0</v>
      </c>
      <c r="Q529" s="192">
        <f t="shared" si="131"/>
        <v>0</v>
      </c>
      <c r="R529" s="194"/>
      <c r="S529" s="194" t="s">
        <v>430</v>
      </c>
      <c r="T529" s="195" t="s">
        <v>372</v>
      </c>
      <c r="U529" s="163">
        <v>0</v>
      </c>
      <c r="V529" s="163">
        <f t="shared" si="132"/>
        <v>0</v>
      </c>
      <c r="W529" s="163"/>
      <c r="X529" s="163" t="s">
        <v>431</v>
      </c>
      <c r="Y529" s="152"/>
      <c r="Z529" s="152"/>
      <c r="AA529" s="152"/>
      <c r="AB529" s="152"/>
      <c r="AC529" s="152"/>
      <c r="AD529" s="152"/>
      <c r="AE529" s="152"/>
      <c r="AF529" s="152"/>
      <c r="AG529" s="152" t="s">
        <v>432</v>
      </c>
      <c r="AH529" s="152"/>
      <c r="AI529" s="152"/>
      <c r="AJ529" s="152"/>
      <c r="AK529" s="152"/>
      <c r="AL529" s="152"/>
      <c r="AM529" s="152"/>
      <c r="AN529" s="152"/>
      <c r="AO529" s="152"/>
      <c r="AP529" s="152"/>
      <c r="AQ529" s="152"/>
      <c r="AR529" s="152"/>
      <c r="AS529" s="152"/>
      <c r="AT529" s="152"/>
      <c r="AU529" s="152"/>
      <c r="AV529" s="152"/>
      <c r="AW529" s="152"/>
      <c r="AX529" s="152"/>
      <c r="AY529" s="152"/>
      <c r="AZ529" s="152"/>
      <c r="BA529" s="152"/>
      <c r="BB529" s="152"/>
      <c r="BC529" s="152"/>
      <c r="BD529" s="152"/>
      <c r="BE529" s="152"/>
      <c r="BF529" s="152"/>
      <c r="BG529" s="152"/>
      <c r="BH529" s="152"/>
    </row>
    <row r="530" spans="1:60" outlineLevel="1">
      <c r="A530" s="189">
        <v>438</v>
      </c>
      <c r="B530" s="190" t="s">
        <v>1354</v>
      </c>
      <c r="C530" s="197" t="s">
        <v>1355</v>
      </c>
      <c r="D530" s="191" t="s">
        <v>633</v>
      </c>
      <c r="E530" s="192">
        <v>1</v>
      </c>
      <c r="F530" s="193"/>
      <c r="G530" s="194">
        <f t="shared" si="126"/>
        <v>0</v>
      </c>
      <c r="H530" s="193"/>
      <c r="I530" s="194">
        <f t="shared" si="127"/>
        <v>0</v>
      </c>
      <c r="J530" s="193"/>
      <c r="K530" s="194">
        <f t="shared" si="128"/>
        <v>0</v>
      </c>
      <c r="L530" s="194">
        <v>21</v>
      </c>
      <c r="M530" s="194">
        <f t="shared" si="129"/>
        <v>0</v>
      </c>
      <c r="N530" s="192">
        <v>0</v>
      </c>
      <c r="O530" s="192">
        <f t="shared" si="130"/>
        <v>0</v>
      </c>
      <c r="P530" s="192">
        <v>0</v>
      </c>
      <c r="Q530" s="192">
        <f t="shared" si="131"/>
        <v>0</v>
      </c>
      <c r="R530" s="194"/>
      <c r="S530" s="194" t="s">
        <v>430</v>
      </c>
      <c r="T530" s="195" t="s">
        <v>372</v>
      </c>
      <c r="U530" s="163">
        <v>0</v>
      </c>
      <c r="V530" s="163">
        <f t="shared" si="132"/>
        <v>0</v>
      </c>
      <c r="W530" s="163"/>
      <c r="X530" s="163" t="s">
        <v>431</v>
      </c>
      <c r="Y530" s="152"/>
      <c r="Z530" s="152"/>
      <c r="AA530" s="152"/>
      <c r="AB530" s="152"/>
      <c r="AC530" s="152"/>
      <c r="AD530" s="152"/>
      <c r="AE530" s="152"/>
      <c r="AF530" s="152"/>
      <c r="AG530" s="152" t="s">
        <v>432</v>
      </c>
      <c r="AH530" s="152"/>
      <c r="AI530" s="152"/>
      <c r="AJ530" s="152"/>
      <c r="AK530" s="152"/>
      <c r="AL530" s="152"/>
      <c r="AM530" s="152"/>
      <c r="AN530" s="152"/>
      <c r="AO530" s="152"/>
      <c r="AP530" s="152"/>
      <c r="AQ530" s="152"/>
      <c r="AR530" s="152"/>
      <c r="AS530" s="152"/>
      <c r="AT530" s="152"/>
      <c r="AU530" s="152"/>
      <c r="AV530" s="152"/>
      <c r="AW530" s="152"/>
      <c r="AX530" s="152"/>
      <c r="AY530" s="152"/>
      <c r="AZ530" s="152"/>
      <c r="BA530" s="152"/>
      <c r="BB530" s="152"/>
      <c r="BC530" s="152"/>
      <c r="BD530" s="152"/>
      <c r="BE530" s="152"/>
      <c r="BF530" s="152"/>
      <c r="BG530" s="152"/>
      <c r="BH530" s="152"/>
    </row>
    <row r="531" spans="1:60" ht="33.75" outlineLevel="1">
      <c r="A531" s="175">
        <v>439</v>
      </c>
      <c r="B531" s="176" t="s">
        <v>1356</v>
      </c>
      <c r="C531" s="185" t="s">
        <v>1357</v>
      </c>
      <c r="D531" s="177" t="s">
        <v>815</v>
      </c>
      <c r="E531" s="178">
        <v>1</v>
      </c>
      <c r="F531" s="179"/>
      <c r="G531" s="180">
        <f t="shared" si="126"/>
        <v>0</v>
      </c>
      <c r="H531" s="179"/>
      <c r="I531" s="180">
        <f t="shared" si="127"/>
        <v>0</v>
      </c>
      <c r="J531" s="179"/>
      <c r="K531" s="180">
        <f t="shared" si="128"/>
        <v>0</v>
      </c>
      <c r="L531" s="180">
        <v>21</v>
      </c>
      <c r="M531" s="180">
        <f t="shared" si="129"/>
        <v>0</v>
      </c>
      <c r="N531" s="178">
        <v>0</v>
      </c>
      <c r="O531" s="178">
        <f t="shared" si="130"/>
        <v>0</v>
      </c>
      <c r="P531" s="178">
        <v>0</v>
      </c>
      <c r="Q531" s="178">
        <f t="shared" si="131"/>
        <v>0</v>
      </c>
      <c r="R531" s="180"/>
      <c r="S531" s="180" t="s">
        <v>430</v>
      </c>
      <c r="T531" s="181" t="s">
        <v>372</v>
      </c>
      <c r="U531" s="163">
        <v>0</v>
      </c>
      <c r="V531" s="163">
        <f t="shared" si="132"/>
        <v>0</v>
      </c>
      <c r="W531" s="163"/>
      <c r="X531" s="163" t="s">
        <v>431</v>
      </c>
      <c r="Y531" s="152"/>
      <c r="Z531" s="152"/>
      <c r="AA531" s="152"/>
      <c r="AB531" s="152"/>
      <c r="AC531" s="152"/>
      <c r="AD531" s="152"/>
      <c r="AE531" s="152"/>
      <c r="AF531" s="152"/>
      <c r="AG531" s="152" t="s">
        <v>432</v>
      </c>
      <c r="AH531" s="152"/>
      <c r="AI531" s="152"/>
      <c r="AJ531" s="152"/>
      <c r="AK531" s="152"/>
      <c r="AL531" s="152"/>
      <c r="AM531" s="152"/>
      <c r="AN531" s="152"/>
      <c r="AO531" s="152"/>
      <c r="AP531" s="152"/>
      <c r="AQ531" s="152"/>
      <c r="AR531" s="152"/>
      <c r="AS531" s="152"/>
      <c r="AT531" s="152"/>
      <c r="AU531" s="152"/>
      <c r="AV531" s="152"/>
      <c r="AW531" s="152"/>
      <c r="AX531" s="152"/>
      <c r="AY531" s="152"/>
      <c r="AZ531" s="152"/>
      <c r="BA531" s="152"/>
      <c r="BB531" s="152"/>
      <c r="BC531" s="152"/>
      <c r="BD531" s="152"/>
      <c r="BE531" s="152"/>
      <c r="BF531" s="152"/>
      <c r="BG531" s="152"/>
      <c r="BH531" s="152"/>
    </row>
    <row r="532" spans="1:60" outlineLevel="1">
      <c r="A532" s="159"/>
      <c r="B532" s="160"/>
      <c r="C532" s="262" t="s">
        <v>1358</v>
      </c>
      <c r="D532" s="263"/>
      <c r="E532" s="263"/>
      <c r="F532" s="263"/>
      <c r="G532" s="263"/>
      <c r="H532" s="163"/>
      <c r="I532" s="163"/>
      <c r="J532" s="163"/>
      <c r="K532" s="163"/>
      <c r="L532" s="163"/>
      <c r="M532" s="163"/>
      <c r="N532" s="162"/>
      <c r="O532" s="162"/>
      <c r="P532" s="162"/>
      <c r="Q532" s="162"/>
      <c r="R532" s="163"/>
      <c r="S532" s="163"/>
      <c r="T532" s="163"/>
      <c r="U532" s="163"/>
      <c r="V532" s="163"/>
      <c r="W532" s="163"/>
      <c r="X532" s="163"/>
      <c r="Y532" s="152"/>
      <c r="Z532" s="152"/>
      <c r="AA532" s="152"/>
      <c r="AB532" s="152"/>
      <c r="AC532" s="152"/>
      <c r="AD532" s="152"/>
      <c r="AE532" s="152"/>
      <c r="AF532" s="152"/>
      <c r="AG532" s="152" t="s">
        <v>375</v>
      </c>
      <c r="AH532" s="152"/>
      <c r="AI532" s="152"/>
      <c r="AJ532" s="152"/>
      <c r="AK532" s="152"/>
      <c r="AL532" s="152"/>
      <c r="AM532" s="152"/>
      <c r="AN532" s="152"/>
      <c r="AO532" s="152"/>
      <c r="AP532" s="152"/>
      <c r="AQ532" s="152"/>
      <c r="AR532" s="152"/>
      <c r="AS532" s="152"/>
      <c r="AT532" s="152"/>
      <c r="AU532" s="152"/>
      <c r="AV532" s="152"/>
      <c r="AW532" s="152"/>
      <c r="AX532" s="152"/>
      <c r="AY532" s="152"/>
      <c r="AZ532" s="152"/>
      <c r="BA532" s="152"/>
      <c r="BB532" s="152"/>
      <c r="BC532" s="152"/>
      <c r="BD532" s="152"/>
      <c r="BE532" s="152"/>
      <c r="BF532" s="152"/>
      <c r="BG532" s="152"/>
      <c r="BH532" s="152"/>
    </row>
    <row r="533" spans="1:60" ht="22.5" outlineLevel="1">
      <c r="A533" s="189">
        <v>440</v>
      </c>
      <c r="B533" s="190" t="s">
        <v>1359</v>
      </c>
      <c r="C533" s="197" t="s">
        <v>1360</v>
      </c>
      <c r="D533" s="191" t="s">
        <v>815</v>
      </c>
      <c r="E533" s="192">
        <v>1</v>
      </c>
      <c r="F533" s="193"/>
      <c r="G533" s="194">
        <f t="shared" ref="G533:G564" si="133">ROUND(E533*F533,2)</f>
        <v>0</v>
      </c>
      <c r="H533" s="193"/>
      <c r="I533" s="194">
        <f t="shared" ref="I533:I564" si="134">ROUND(E533*H533,2)</f>
        <v>0</v>
      </c>
      <c r="J533" s="193"/>
      <c r="K533" s="194">
        <f t="shared" ref="K533:K564" si="135">ROUND(E533*J533,2)</f>
        <v>0</v>
      </c>
      <c r="L533" s="194">
        <v>21</v>
      </c>
      <c r="M533" s="194">
        <f t="shared" ref="M533:M564" si="136">G533*(1+L533/100)</f>
        <v>0</v>
      </c>
      <c r="N533" s="192">
        <v>0</v>
      </c>
      <c r="O533" s="192">
        <f t="shared" ref="O533:O564" si="137">ROUND(E533*N533,2)</f>
        <v>0</v>
      </c>
      <c r="P533" s="192">
        <v>0</v>
      </c>
      <c r="Q533" s="192">
        <f t="shared" ref="Q533:Q564" si="138">ROUND(E533*P533,2)</f>
        <v>0</v>
      </c>
      <c r="R533" s="194"/>
      <c r="S533" s="194" t="s">
        <v>430</v>
      </c>
      <c r="T533" s="195" t="s">
        <v>372</v>
      </c>
      <c r="U533" s="163">
        <v>0</v>
      </c>
      <c r="V533" s="163">
        <f t="shared" ref="V533:V564" si="139">ROUND(E533*U533,2)</f>
        <v>0</v>
      </c>
      <c r="W533" s="163"/>
      <c r="X533" s="163" t="s">
        <v>431</v>
      </c>
      <c r="Y533" s="152"/>
      <c r="Z533" s="152"/>
      <c r="AA533" s="152"/>
      <c r="AB533" s="152"/>
      <c r="AC533" s="152"/>
      <c r="AD533" s="152"/>
      <c r="AE533" s="152"/>
      <c r="AF533" s="152"/>
      <c r="AG533" s="152" t="s">
        <v>432</v>
      </c>
      <c r="AH533" s="152"/>
      <c r="AI533" s="152"/>
      <c r="AJ533" s="152"/>
      <c r="AK533" s="152"/>
      <c r="AL533" s="152"/>
      <c r="AM533" s="152"/>
      <c r="AN533" s="152"/>
      <c r="AO533" s="152"/>
      <c r="AP533" s="152"/>
      <c r="AQ533" s="152"/>
      <c r="AR533" s="152"/>
      <c r="AS533" s="152"/>
      <c r="AT533" s="152"/>
      <c r="AU533" s="152"/>
      <c r="AV533" s="152"/>
      <c r="AW533" s="152"/>
      <c r="AX533" s="152"/>
      <c r="AY533" s="152"/>
      <c r="AZ533" s="152"/>
      <c r="BA533" s="152"/>
      <c r="BB533" s="152"/>
      <c r="BC533" s="152"/>
      <c r="BD533" s="152"/>
      <c r="BE533" s="152"/>
      <c r="BF533" s="152"/>
      <c r="BG533" s="152"/>
      <c r="BH533" s="152"/>
    </row>
    <row r="534" spans="1:60" ht="22.5" outlineLevel="1">
      <c r="A534" s="189">
        <v>441</v>
      </c>
      <c r="B534" s="190" t="s">
        <v>1361</v>
      </c>
      <c r="C534" s="197" t="s">
        <v>1362</v>
      </c>
      <c r="D534" s="191" t="s">
        <v>815</v>
      </c>
      <c r="E534" s="192">
        <v>1</v>
      </c>
      <c r="F534" s="193"/>
      <c r="G534" s="194">
        <f t="shared" si="133"/>
        <v>0</v>
      </c>
      <c r="H534" s="193"/>
      <c r="I534" s="194">
        <f t="shared" si="134"/>
        <v>0</v>
      </c>
      <c r="J534" s="193"/>
      <c r="K534" s="194">
        <f t="shared" si="135"/>
        <v>0</v>
      </c>
      <c r="L534" s="194">
        <v>21</v>
      </c>
      <c r="M534" s="194">
        <f t="shared" si="136"/>
        <v>0</v>
      </c>
      <c r="N534" s="192">
        <v>0</v>
      </c>
      <c r="O534" s="192">
        <f t="shared" si="137"/>
        <v>0</v>
      </c>
      <c r="P534" s="192">
        <v>0</v>
      </c>
      <c r="Q534" s="192">
        <f t="shared" si="138"/>
        <v>0</v>
      </c>
      <c r="R534" s="194"/>
      <c r="S534" s="194" t="s">
        <v>430</v>
      </c>
      <c r="T534" s="195" t="s">
        <v>372</v>
      </c>
      <c r="U534" s="163">
        <v>0</v>
      </c>
      <c r="V534" s="163">
        <f t="shared" si="139"/>
        <v>0</v>
      </c>
      <c r="W534" s="163"/>
      <c r="X534" s="163" t="s">
        <v>431</v>
      </c>
      <c r="Y534" s="152"/>
      <c r="Z534" s="152"/>
      <c r="AA534" s="152"/>
      <c r="AB534" s="152"/>
      <c r="AC534" s="152"/>
      <c r="AD534" s="152"/>
      <c r="AE534" s="152"/>
      <c r="AF534" s="152"/>
      <c r="AG534" s="152" t="s">
        <v>432</v>
      </c>
      <c r="AH534" s="152"/>
      <c r="AI534" s="152"/>
      <c r="AJ534" s="152"/>
      <c r="AK534" s="152"/>
      <c r="AL534" s="152"/>
      <c r="AM534" s="152"/>
      <c r="AN534" s="152"/>
      <c r="AO534" s="152"/>
      <c r="AP534" s="152"/>
      <c r="AQ534" s="152"/>
      <c r="AR534" s="152"/>
      <c r="AS534" s="152"/>
      <c r="AT534" s="152"/>
      <c r="AU534" s="152"/>
      <c r="AV534" s="152"/>
      <c r="AW534" s="152"/>
      <c r="AX534" s="152"/>
      <c r="AY534" s="152"/>
      <c r="AZ534" s="152"/>
      <c r="BA534" s="152"/>
      <c r="BB534" s="152"/>
      <c r="BC534" s="152"/>
      <c r="BD534" s="152"/>
      <c r="BE534" s="152"/>
      <c r="BF534" s="152"/>
      <c r="BG534" s="152"/>
      <c r="BH534" s="152"/>
    </row>
    <row r="535" spans="1:60" ht="22.5" outlineLevel="1">
      <c r="A535" s="189">
        <v>442</v>
      </c>
      <c r="B535" s="190" t="s">
        <v>1363</v>
      </c>
      <c r="C535" s="197" t="s">
        <v>1364</v>
      </c>
      <c r="D535" s="191" t="s">
        <v>815</v>
      </c>
      <c r="E535" s="192">
        <v>2</v>
      </c>
      <c r="F535" s="193"/>
      <c r="G535" s="194">
        <f t="shared" si="133"/>
        <v>0</v>
      </c>
      <c r="H535" s="193"/>
      <c r="I535" s="194">
        <f t="shared" si="134"/>
        <v>0</v>
      </c>
      <c r="J535" s="193"/>
      <c r="K535" s="194">
        <f t="shared" si="135"/>
        <v>0</v>
      </c>
      <c r="L535" s="194">
        <v>21</v>
      </c>
      <c r="M535" s="194">
        <f t="shared" si="136"/>
        <v>0</v>
      </c>
      <c r="N535" s="192">
        <v>0</v>
      </c>
      <c r="O535" s="192">
        <f t="shared" si="137"/>
        <v>0</v>
      </c>
      <c r="P535" s="192">
        <v>0</v>
      </c>
      <c r="Q535" s="192">
        <f t="shared" si="138"/>
        <v>0</v>
      </c>
      <c r="R535" s="194"/>
      <c r="S535" s="194" t="s">
        <v>430</v>
      </c>
      <c r="T535" s="195" t="s">
        <v>372</v>
      </c>
      <c r="U535" s="163">
        <v>0</v>
      </c>
      <c r="V535" s="163">
        <f t="shared" si="139"/>
        <v>0</v>
      </c>
      <c r="W535" s="163"/>
      <c r="X535" s="163" t="s">
        <v>431</v>
      </c>
      <c r="Y535" s="152"/>
      <c r="Z535" s="152"/>
      <c r="AA535" s="152"/>
      <c r="AB535" s="152"/>
      <c r="AC535" s="152"/>
      <c r="AD535" s="152"/>
      <c r="AE535" s="152"/>
      <c r="AF535" s="152"/>
      <c r="AG535" s="152" t="s">
        <v>432</v>
      </c>
      <c r="AH535" s="152"/>
      <c r="AI535" s="152"/>
      <c r="AJ535" s="152"/>
      <c r="AK535" s="152"/>
      <c r="AL535" s="152"/>
      <c r="AM535" s="152"/>
      <c r="AN535" s="152"/>
      <c r="AO535" s="152"/>
      <c r="AP535" s="152"/>
      <c r="AQ535" s="152"/>
      <c r="AR535" s="152"/>
      <c r="AS535" s="152"/>
      <c r="AT535" s="152"/>
      <c r="AU535" s="152"/>
      <c r="AV535" s="152"/>
      <c r="AW535" s="152"/>
      <c r="AX535" s="152"/>
      <c r="AY535" s="152"/>
      <c r="AZ535" s="152"/>
      <c r="BA535" s="152"/>
      <c r="BB535" s="152"/>
      <c r="BC535" s="152"/>
      <c r="BD535" s="152"/>
      <c r="BE535" s="152"/>
      <c r="BF535" s="152"/>
      <c r="BG535" s="152"/>
      <c r="BH535" s="152"/>
    </row>
    <row r="536" spans="1:60" ht="22.5" outlineLevel="1">
      <c r="A536" s="189">
        <v>443</v>
      </c>
      <c r="B536" s="190" t="s">
        <v>1365</v>
      </c>
      <c r="C536" s="197" t="s">
        <v>1366</v>
      </c>
      <c r="D536" s="191" t="s">
        <v>815</v>
      </c>
      <c r="E536" s="192">
        <v>2</v>
      </c>
      <c r="F536" s="193"/>
      <c r="G536" s="194">
        <f t="shared" si="133"/>
        <v>0</v>
      </c>
      <c r="H536" s="193"/>
      <c r="I536" s="194">
        <f t="shared" si="134"/>
        <v>0</v>
      </c>
      <c r="J536" s="193"/>
      <c r="K536" s="194">
        <f t="shared" si="135"/>
        <v>0</v>
      </c>
      <c r="L536" s="194">
        <v>21</v>
      </c>
      <c r="M536" s="194">
        <f t="shared" si="136"/>
        <v>0</v>
      </c>
      <c r="N536" s="192">
        <v>0</v>
      </c>
      <c r="O536" s="192">
        <f t="shared" si="137"/>
        <v>0</v>
      </c>
      <c r="P536" s="192">
        <v>0</v>
      </c>
      <c r="Q536" s="192">
        <f t="shared" si="138"/>
        <v>0</v>
      </c>
      <c r="R536" s="194"/>
      <c r="S536" s="194" t="s">
        <v>430</v>
      </c>
      <c r="T536" s="195" t="s">
        <v>372</v>
      </c>
      <c r="U536" s="163">
        <v>0</v>
      </c>
      <c r="V536" s="163">
        <f t="shared" si="139"/>
        <v>0</v>
      </c>
      <c r="W536" s="163"/>
      <c r="X536" s="163" t="s">
        <v>431</v>
      </c>
      <c r="Y536" s="152"/>
      <c r="Z536" s="152"/>
      <c r="AA536" s="152"/>
      <c r="AB536" s="152"/>
      <c r="AC536" s="152"/>
      <c r="AD536" s="152"/>
      <c r="AE536" s="152"/>
      <c r="AF536" s="152"/>
      <c r="AG536" s="152" t="s">
        <v>432</v>
      </c>
      <c r="AH536" s="152"/>
      <c r="AI536" s="152"/>
      <c r="AJ536" s="152"/>
      <c r="AK536" s="152"/>
      <c r="AL536" s="152"/>
      <c r="AM536" s="152"/>
      <c r="AN536" s="152"/>
      <c r="AO536" s="152"/>
      <c r="AP536" s="152"/>
      <c r="AQ536" s="152"/>
      <c r="AR536" s="152"/>
      <c r="AS536" s="152"/>
      <c r="AT536" s="152"/>
      <c r="AU536" s="152"/>
      <c r="AV536" s="152"/>
      <c r="AW536" s="152"/>
      <c r="AX536" s="152"/>
      <c r="AY536" s="152"/>
      <c r="AZ536" s="152"/>
      <c r="BA536" s="152"/>
      <c r="BB536" s="152"/>
      <c r="BC536" s="152"/>
      <c r="BD536" s="152"/>
      <c r="BE536" s="152"/>
      <c r="BF536" s="152"/>
      <c r="BG536" s="152"/>
      <c r="BH536" s="152"/>
    </row>
    <row r="537" spans="1:60" ht="22.5" outlineLevel="1">
      <c r="A537" s="189">
        <v>444</v>
      </c>
      <c r="B537" s="190" t="s">
        <v>1367</v>
      </c>
      <c r="C537" s="197" t="s">
        <v>1368</v>
      </c>
      <c r="D537" s="191" t="s">
        <v>439</v>
      </c>
      <c r="E537" s="192">
        <v>20</v>
      </c>
      <c r="F537" s="193"/>
      <c r="G537" s="194">
        <f t="shared" si="133"/>
        <v>0</v>
      </c>
      <c r="H537" s="193"/>
      <c r="I537" s="194">
        <f t="shared" si="134"/>
        <v>0</v>
      </c>
      <c r="J537" s="193"/>
      <c r="K537" s="194">
        <f t="shared" si="135"/>
        <v>0</v>
      </c>
      <c r="L537" s="194">
        <v>21</v>
      </c>
      <c r="M537" s="194">
        <f t="shared" si="136"/>
        <v>0</v>
      </c>
      <c r="N537" s="192">
        <v>0</v>
      </c>
      <c r="O537" s="192">
        <f t="shared" si="137"/>
        <v>0</v>
      </c>
      <c r="P537" s="192">
        <v>0</v>
      </c>
      <c r="Q537" s="192">
        <f t="shared" si="138"/>
        <v>0</v>
      </c>
      <c r="R537" s="194"/>
      <c r="S537" s="194" t="s">
        <v>430</v>
      </c>
      <c r="T537" s="195" t="s">
        <v>372</v>
      </c>
      <c r="U537" s="163">
        <v>0</v>
      </c>
      <c r="V537" s="163">
        <f t="shared" si="139"/>
        <v>0</v>
      </c>
      <c r="W537" s="163"/>
      <c r="X537" s="163" t="s">
        <v>431</v>
      </c>
      <c r="Y537" s="152"/>
      <c r="Z537" s="152"/>
      <c r="AA537" s="152"/>
      <c r="AB537" s="152"/>
      <c r="AC537" s="152"/>
      <c r="AD537" s="152"/>
      <c r="AE537" s="152"/>
      <c r="AF537" s="152"/>
      <c r="AG537" s="152" t="s">
        <v>432</v>
      </c>
      <c r="AH537" s="152"/>
      <c r="AI537" s="152"/>
      <c r="AJ537" s="152"/>
      <c r="AK537" s="152"/>
      <c r="AL537" s="152"/>
      <c r="AM537" s="152"/>
      <c r="AN537" s="152"/>
      <c r="AO537" s="152"/>
      <c r="AP537" s="152"/>
      <c r="AQ537" s="152"/>
      <c r="AR537" s="152"/>
      <c r="AS537" s="152"/>
      <c r="AT537" s="152"/>
      <c r="AU537" s="152"/>
      <c r="AV537" s="152"/>
      <c r="AW537" s="152"/>
      <c r="AX537" s="152"/>
      <c r="AY537" s="152"/>
      <c r="AZ537" s="152"/>
      <c r="BA537" s="152"/>
      <c r="BB537" s="152"/>
      <c r="BC537" s="152"/>
      <c r="BD537" s="152"/>
      <c r="BE537" s="152"/>
      <c r="BF537" s="152"/>
      <c r="BG537" s="152"/>
      <c r="BH537" s="152"/>
    </row>
    <row r="538" spans="1:60" outlineLevel="1">
      <c r="A538" s="189">
        <v>445</v>
      </c>
      <c r="B538" s="190" t="s">
        <v>1369</v>
      </c>
      <c r="C538" s="197" t="s">
        <v>1370</v>
      </c>
      <c r="D538" s="191" t="s">
        <v>815</v>
      </c>
      <c r="E538" s="192">
        <v>1</v>
      </c>
      <c r="F538" s="193"/>
      <c r="G538" s="194">
        <f t="shared" si="133"/>
        <v>0</v>
      </c>
      <c r="H538" s="193"/>
      <c r="I538" s="194">
        <f t="shared" si="134"/>
        <v>0</v>
      </c>
      <c r="J538" s="193"/>
      <c r="K538" s="194">
        <f t="shared" si="135"/>
        <v>0</v>
      </c>
      <c r="L538" s="194">
        <v>21</v>
      </c>
      <c r="M538" s="194">
        <f t="shared" si="136"/>
        <v>0</v>
      </c>
      <c r="N538" s="192">
        <v>0</v>
      </c>
      <c r="O538" s="192">
        <f t="shared" si="137"/>
        <v>0</v>
      </c>
      <c r="P538" s="192">
        <v>0</v>
      </c>
      <c r="Q538" s="192">
        <f t="shared" si="138"/>
        <v>0</v>
      </c>
      <c r="R538" s="194"/>
      <c r="S538" s="194" t="s">
        <v>430</v>
      </c>
      <c r="T538" s="195" t="s">
        <v>372</v>
      </c>
      <c r="U538" s="163">
        <v>0</v>
      </c>
      <c r="V538" s="163">
        <f t="shared" si="139"/>
        <v>0</v>
      </c>
      <c r="W538" s="163"/>
      <c r="X538" s="163" t="s">
        <v>431</v>
      </c>
      <c r="Y538" s="152"/>
      <c r="Z538" s="152"/>
      <c r="AA538" s="152"/>
      <c r="AB538" s="152"/>
      <c r="AC538" s="152"/>
      <c r="AD538" s="152"/>
      <c r="AE538" s="152"/>
      <c r="AF538" s="152"/>
      <c r="AG538" s="152" t="s">
        <v>432</v>
      </c>
      <c r="AH538" s="152"/>
      <c r="AI538" s="152"/>
      <c r="AJ538" s="152"/>
      <c r="AK538" s="152"/>
      <c r="AL538" s="152"/>
      <c r="AM538" s="152"/>
      <c r="AN538" s="152"/>
      <c r="AO538" s="152"/>
      <c r="AP538" s="152"/>
      <c r="AQ538" s="152"/>
      <c r="AR538" s="152"/>
      <c r="AS538" s="152"/>
      <c r="AT538" s="152"/>
      <c r="AU538" s="152"/>
      <c r="AV538" s="152"/>
      <c r="AW538" s="152"/>
      <c r="AX538" s="152"/>
      <c r="AY538" s="152"/>
      <c r="AZ538" s="152"/>
      <c r="BA538" s="152"/>
      <c r="BB538" s="152"/>
      <c r="BC538" s="152"/>
      <c r="BD538" s="152"/>
      <c r="BE538" s="152"/>
      <c r="BF538" s="152"/>
      <c r="BG538" s="152"/>
      <c r="BH538" s="152"/>
    </row>
    <row r="539" spans="1:60" outlineLevel="1">
      <c r="A539" s="189">
        <v>446</v>
      </c>
      <c r="B539" s="190" t="s">
        <v>1371</v>
      </c>
      <c r="C539" s="197" t="s">
        <v>1308</v>
      </c>
      <c r="D539" s="191" t="s">
        <v>439</v>
      </c>
      <c r="E539" s="192">
        <v>20</v>
      </c>
      <c r="F539" s="193"/>
      <c r="G539" s="194">
        <f t="shared" si="133"/>
        <v>0</v>
      </c>
      <c r="H539" s="193"/>
      <c r="I539" s="194">
        <f t="shared" si="134"/>
        <v>0</v>
      </c>
      <c r="J539" s="193"/>
      <c r="K539" s="194">
        <f t="shared" si="135"/>
        <v>0</v>
      </c>
      <c r="L539" s="194">
        <v>21</v>
      </c>
      <c r="M539" s="194">
        <f t="shared" si="136"/>
        <v>0</v>
      </c>
      <c r="N539" s="192">
        <v>0</v>
      </c>
      <c r="O539" s="192">
        <f t="shared" si="137"/>
        <v>0</v>
      </c>
      <c r="P539" s="192">
        <v>0</v>
      </c>
      <c r="Q539" s="192">
        <f t="shared" si="138"/>
        <v>0</v>
      </c>
      <c r="R539" s="194"/>
      <c r="S539" s="194" t="s">
        <v>430</v>
      </c>
      <c r="T539" s="195" t="s">
        <v>372</v>
      </c>
      <c r="U539" s="163">
        <v>0</v>
      </c>
      <c r="V539" s="163">
        <f t="shared" si="139"/>
        <v>0</v>
      </c>
      <c r="W539" s="163"/>
      <c r="X539" s="163" t="s">
        <v>431</v>
      </c>
      <c r="Y539" s="152"/>
      <c r="Z539" s="152"/>
      <c r="AA539" s="152"/>
      <c r="AB539" s="152"/>
      <c r="AC539" s="152"/>
      <c r="AD539" s="152"/>
      <c r="AE539" s="152"/>
      <c r="AF539" s="152"/>
      <c r="AG539" s="152" t="s">
        <v>432</v>
      </c>
      <c r="AH539" s="152"/>
      <c r="AI539" s="152"/>
      <c r="AJ539" s="152"/>
      <c r="AK539" s="152"/>
      <c r="AL539" s="152"/>
      <c r="AM539" s="152"/>
      <c r="AN539" s="152"/>
      <c r="AO539" s="152"/>
      <c r="AP539" s="152"/>
      <c r="AQ539" s="152"/>
      <c r="AR539" s="152"/>
      <c r="AS539" s="152"/>
      <c r="AT539" s="152"/>
      <c r="AU539" s="152"/>
      <c r="AV539" s="152"/>
      <c r="AW539" s="152"/>
      <c r="AX539" s="152"/>
      <c r="AY539" s="152"/>
      <c r="AZ539" s="152"/>
      <c r="BA539" s="152"/>
      <c r="BB539" s="152"/>
      <c r="BC539" s="152"/>
      <c r="BD539" s="152"/>
      <c r="BE539" s="152"/>
      <c r="BF539" s="152"/>
      <c r="BG539" s="152"/>
      <c r="BH539" s="152"/>
    </row>
    <row r="540" spans="1:60" ht="22.5" outlineLevel="1">
      <c r="A540" s="189">
        <v>447</v>
      </c>
      <c r="B540" s="190" t="s">
        <v>1372</v>
      </c>
      <c r="C540" s="197" t="s">
        <v>1373</v>
      </c>
      <c r="D540" s="191" t="s">
        <v>508</v>
      </c>
      <c r="E540" s="192">
        <v>1</v>
      </c>
      <c r="F540" s="193"/>
      <c r="G540" s="194">
        <f t="shared" si="133"/>
        <v>0</v>
      </c>
      <c r="H540" s="193"/>
      <c r="I540" s="194">
        <f t="shared" si="134"/>
        <v>0</v>
      </c>
      <c r="J540" s="193"/>
      <c r="K540" s="194">
        <f t="shared" si="135"/>
        <v>0</v>
      </c>
      <c r="L540" s="194">
        <v>21</v>
      </c>
      <c r="M540" s="194">
        <f t="shared" si="136"/>
        <v>0</v>
      </c>
      <c r="N540" s="192">
        <v>0</v>
      </c>
      <c r="O540" s="192">
        <f t="shared" si="137"/>
        <v>0</v>
      </c>
      <c r="P540" s="192">
        <v>0</v>
      </c>
      <c r="Q540" s="192">
        <f t="shared" si="138"/>
        <v>0</v>
      </c>
      <c r="R540" s="194" t="s">
        <v>1317</v>
      </c>
      <c r="S540" s="194" t="s">
        <v>371</v>
      </c>
      <c r="T540" s="195" t="s">
        <v>371</v>
      </c>
      <c r="U540" s="163">
        <v>5.7</v>
      </c>
      <c r="V540" s="163">
        <f t="shared" si="139"/>
        <v>5.7</v>
      </c>
      <c r="W540" s="163"/>
      <c r="X540" s="163" t="s">
        <v>431</v>
      </c>
      <c r="Y540" s="152"/>
      <c r="Z540" s="152"/>
      <c r="AA540" s="152"/>
      <c r="AB540" s="152"/>
      <c r="AC540" s="152"/>
      <c r="AD540" s="152"/>
      <c r="AE540" s="152"/>
      <c r="AF540" s="152"/>
      <c r="AG540" s="152" t="s">
        <v>432</v>
      </c>
      <c r="AH540" s="152"/>
      <c r="AI540" s="152"/>
      <c r="AJ540" s="152"/>
      <c r="AK540" s="152"/>
      <c r="AL540" s="152"/>
      <c r="AM540" s="152"/>
      <c r="AN540" s="152"/>
      <c r="AO540" s="152"/>
      <c r="AP540" s="152"/>
      <c r="AQ540" s="152"/>
      <c r="AR540" s="152"/>
      <c r="AS540" s="152"/>
      <c r="AT540" s="152"/>
      <c r="AU540" s="152"/>
      <c r="AV540" s="152"/>
      <c r="AW540" s="152"/>
      <c r="AX540" s="152"/>
      <c r="AY540" s="152"/>
      <c r="AZ540" s="152"/>
      <c r="BA540" s="152"/>
      <c r="BB540" s="152"/>
      <c r="BC540" s="152"/>
      <c r="BD540" s="152"/>
      <c r="BE540" s="152"/>
      <c r="BF540" s="152"/>
      <c r="BG540" s="152"/>
      <c r="BH540" s="152"/>
    </row>
    <row r="541" spans="1:60" outlineLevel="1">
      <c r="A541" s="189">
        <v>448</v>
      </c>
      <c r="B541" s="190" t="s">
        <v>1374</v>
      </c>
      <c r="C541" s="197" t="s">
        <v>1375</v>
      </c>
      <c r="D541" s="191" t="s">
        <v>508</v>
      </c>
      <c r="E541" s="192">
        <v>2</v>
      </c>
      <c r="F541" s="193"/>
      <c r="G541" s="194">
        <f t="shared" si="133"/>
        <v>0</v>
      </c>
      <c r="H541" s="193"/>
      <c r="I541" s="194">
        <f t="shared" si="134"/>
        <v>0</v>
      </c>
      <c r="J541" s="193"/>
      <c r="K541" s="194">
        <f t="shared" si="135"/>
        <v>0</v>
      </c>
      <c r="L541" s="194">
        <v>21</v>
      </c>
      <c r="M541" s="194">
        <f t="shared" si="136"/>
        <v>0</v>
      </c>
      <c r="N541" s="192">
        <v>0</v>
      </c>
      <c r="O541" s="192">
        <f t="shared" si="137"/>
        <v>0</v>
      </c>
      <c r="P541" s="192">
        <v>0</v>
      </c>
      <c r="Q541" s="192">
        <f t="shared" si="138"/>
        <v>0</v>
      </c>
      <c r="R541" s="194" t="s">
        <v>1317</v>
      </c>
      <c r="S541" s="194" t="s">
        <v>371</v>
      </c>
      <c r="T541" s="195" t="s">
        <v>371</v>
      </c>
      <c r="U541" s="163">
        <v>0.99</v>
      </c>
      <c r="V541" s="163">
        <f t="shared" si="139"/>
        <v>1.98</v>
      </c>
      <c r="W541" s="163"/>
      <c r="X541" s="163" t="s">
        <v>431</v>
      </c>
      <c r="Y541" s="152"/>
      <c r="Z541" s="152"/>
      <c r="AA541" s="152"/>
      <c r="AB541" s="152"/>
      <c r="AC541" s="152"/>
      <c r="AD541" s="152"/>
      <c r="AE541" s="152"/>
      <c r="AF541" s="152"/>
      <c r="AG541" s="152" t="s">
        <v>432</v>
      </c>
      <c r="AH541" s="152"/>
      <c r="AI541" s="152"/>
      <c r="AJ541" s="152"/>
      <c r="AK541" s="152"/>
      <c r="AL541" s="152"/>
      <c r="AM541" s="152"/>
      <c r="AN541" s="152"/>
      <c r="AO541" s="152"/>
      <c r="AP541" s="152"/>
      <c r="AQ541" s="152"/>
      <c r="AR541" s="152"/>
      <c r="AS541" s="152"/>
      <c r="AT541" s="152"/>
      <c r="AU541" s="152"/>
      <c r="AV541" s="152"/>
      <c r="AW541" s="152"/>
      <c r="AX541" s="152"/>
      <c r="AY541" s="152"/>
      <c r="AZ541" s="152"/>
      <c r="BA541" s="152"/>
      <c r="BB541" s="152"/>
      <c r="BC541" s="152"/>
      <c r="BD541" s="152"/>
      <c r="BE541" s="152"/>
      <c r="BF541" s="152"/>
      <c r="BG541" s="152"/>
      <c r="BH541" s="152"/>
    </row>
    <row r="542" spans="1:60" ht="22.5" outlineLevel="1">
      <c r="A542" s="189">
        <v>449</v>
      </c>
      <c r="B542" s="190" t="s">
        <v>1376</v>
      </c>
      <c r="C542" s="197" t="s">
        <v>1377</v>
      </c>
      <c r="D542" s="191" t="s">
        <v>508</v>
      </c>
      <c r="E542" s="192">
        <v>1</v>
      </c>
      <c r="F542" s="193"/>
      <c r="G542" s="194">
        <f t="shared" si="133"/>
        <v>0</v>
      </c>
      <c r="H542" s="193"/>
      <c r="I542" s="194">
        <f t="shared" si="134"/>
        <v>0</v>
      </c>
      <c r="J542" s="193"/>
      <c r="K542" s="194">
        <f t="shared" si="135"/>
        <v>0</v>
      </c>
      <c r="L542" s="194">
        <v>21</v>
      </c>
      <c r="M542" s="194">
        <f t="shared" si="136"/>
        <v>0</v>
      </c>
      <c r="N542" s="192">
        <v>0</v>
      </c>
      <c r="O542" s="192">
        <f t="shared" si="137"/>
        <v>0</v>
      </c>
      <c r="P542" s="192">
        <v>0</v>
      </c>
      <c r="Q542" s="192">
        <f t="shared" si="138"/>
        <v>0</v>
      </c>
      <c r="R542" s="194" t="s">
        <v>1317</v>
      </c>
      <c r="S542" s="194" t="s">
        <v>371</v>
      </c>
      <c r="T542" s="195" t="s">
        <v>371</v>
      </c>
      <c r="U542" s="163">
        <v>1.07</v>
      </c>
      <c r="V542" s="163">
        <f t="shared" si="139"/>
        <v>1.07</v>
      </c>
      <c r="W542" s="163"/>
      <c r="X542" s="163" t="s">
        <v>431</v>
      </c>
      <c r="Y542" s="152"/>
      <c r="Z542" s="152"/>
      <c r="AA542" s="152"/>
      <c r="AB542" s="152"/>
      <c r="AC542" s="152"/>
      <c r="AD542" s="152"/>
      <c r="AE542" s="152"/>
      <c r="AF542" s="152"/>
      <c r="AG542" s="152" t="s">
        <v>432</v>
      </c>
      <c r="AH542" s="152"/>
      <c r="AI542" s="152"/>
      <c r="AJ542" s="152"/>
      <c r="AK542" s="152"/>
      <c r="AL542" s="152"/>
      <c r="AM542" s="152"/>
      <c r="AN542" s="152"/>
      <c r="AO542" s="152"/>
      <c r="AP542" s="152"/>
      <c r="AQ542" s="152"/>
      <c r="AR542" s="152"/>
      <c r="AS542" s="152"/>
      <c r="AT542" s="152"/>
      <c r="AU542" s="152"/>
      <c r="AV542" s="152"/>
      <c r="AW542" s="152"/>
      <c r="AX542" s="152"/>
      <c r="AY542" s="152"/>
      <c r="AZ542" s="152"/>
      <c r="BA542" s="152"/>
      <c r="BB542" s="152"/>
      <c r="BC542" s="152"/>
      <c r="BD542" s="152"/>
      <c r="BE542" s="152"/>
      <c r="BF542" s="152"/>
      <c r="BG542" s="152"/>
      <c r="BH542" s="152"/>
    </row>
    <row r="543" spans="1:60" ht="22.5" outlineLevel="1">
      <c r="A543" s="189">
        <v>450</v>
      </c>
      <c r="B543" s="190" t="s">
        <v>1378</v>
      </c>
      <c r="C543" s="197" t="s">
        <v>1379</v>
      </c>
      <c r="D543" s="191" t="s">
        <v>524</v>
      </c>
      <c r="E543" s="192">
        <v>35</v>
      </c>
      <c r="F543" s="193"/>
      <c r="G543" s="194">
        <f t="shared" si="133"/>
        <v>0</v>
      </c>
      <c r="H543" s="193"/>
      <c r="I543" s="194">
        <f t="shared" si="134"/>
        <v>0</v>
      </c>
      <c r="J543" s="193"/>
      <c r="K543" s="194">
        <f t="shared" si="135"/>
        <v>0</v>
      </c>
      <c r="L543" s="194">
        <v>21</v>
      </c>
      <c r="M543" s="194">
        <f t="shared" si="136"/>
        <v>0</v>
      </c>
      <c r="N543" s="192">
        <v>0</v>
      </c>
      <c r="O543" s="192">
        <f t="shared" si="137"/>
        <v>0</v>
      </c>
      <c r="P543" s="192">
        <v>0</v>
      </c>
      <c r="Q543" s="192">
        <f t="shared" si="138"/>
        <v>0</v>
      </c>
      <c r="R543" s="194"/>
      <c r="S543" s="194" t="s">
        <v>430</v>
      </c>
      <c r="T543" s="195" t="s">
        <v>372</v>
      </c>
      <c r="U543" s="163">
        <v>0</v>
      </c>
      <c r="V543" s="163">
        <f t="shared" si="139"/>
        <v>0</v>
      </c>
      <c r="W543" s="163"/>
      <c r="X543" s="163" t="s">
        <v>431</v>
      </c>
      <c r="Y543" s="152"/>
      <c r="Z543" s="152"/>
      <c r="AA543" s="152"/>
      <c r="AB543" s="152"/>
      <c r="AC543" s="152"/>
      <c r="AD543" s="152"/>
      <c r="AE543" s="152"/>
      <c r="AF543" s="152"/>
      <c r="AG543" s="152" t="s">
        <v>432</v>
      </c>
      <c r="AH543" s="152"/>
      <c r="AI543" s="152"/>
      <c r="AJ543" s="152"/>
      <c r="AK543" s="152"/>
      <c r="AL543" s="152"/>
      <c r="AM543" s="152"/>
      <c r="AN543" s="152"/>
      <c r="AO543" s="152"/>
      <c r="AP543" s="152"/>
      <c r="AQ543" s="152"/>
      <c r="AR543" s="152"/>
      <c r="AS543" s="152"/>
      <c r="AT543" s="152"/>
      <c r="AU543" s="152"/>
      <c r="AV543" s="152"/>
      <c r="AW543" s="152"/>
      <c r="AX543" s="152"/>
      <c r="AY543" s="152"/>
      <c r="AZ543" s="152"/>
      <c r="BA543" s="152"/>
      <c r="BB543" s="152"/>
      <c r="BC543" s="152"/>
      <c r="BD543" s="152"/>
      <c r="BE543" s="152"/>
      <c r="BF543" s="152"/>
      <c r="BG543" s="152"/>
      <c r="BH543" s="152"/>
    </row>
    <row r="544" spans="1:60" outlineLevel="1">
      <c r="A544" s="189">
        <v>451</v>
      </c>
      <c r="B544" s="190" t="s">
        <v>1346</v>
      </c>
      <c r="C544" s="197" t="s">
        <v>1347</v>
      </c>
      <c r="D544" s="191" t="s">
        <v>439</v>
      </c>
      <c r="E544" s="192">
        <v>20</v>
      </c>
      <c r="F544" s="193"/>
      <c r="G544" s="194">
        <f t="shared" si="133"/>
        <v>0</v>
      </c>
      <c r="H544" s="193"/>
      <c r="I544" s="194">
        <f t="shared" si="134"/>
        <v>0</v>
      </c>
      <c r="J544" s="193"/>
      <c r="K544" s="194">
        <f t="shared" si="135"/>
        <v>0</v>
      </c>
      <c r="L544" s="194">
        <v>21</v>
      </c>
      <c r="M544" s="194">
        <f t="shared" si="136"/>
        <v>0</v>
      </c>
      <c r="N544" s="192">
        <v>0</v>
      </c>
      <c r="O544" s="192">
        <f t="shared" si="137"/>
        <v>0</v>
      </c>
      <c r="P544" s="192">
        <v>0</v>
      </c>
      <c r="Q544" s="192">
        <f t="shared" si="138"/>
        <v>0</v>
      </c>
      <c r="R544" s="194"/>
      <c r="S544" s="194" t="s">
        <v>430</v>
      </c>
      <c r="T544" s="195" t="s">
        <v>372</v>
      </c>
      <c r="U544" s="163">
        <v>0</v>
      </c>
      <c r="V544" s="163">
        <f t="shared" si="139"/>
        <v>0</v>
      </c>
      <c r="W544" s="163"/>
      <c r="X544" s="163" t="s">
        <v>431</v>
      </c>
      <c r="Y544" s="152"/>
      <c r="Z544" s="152"/>
      <c r="AA544" s="152"/>
      <c r="AB544" s="152"/>
      <c r="AC544" s="152"/>
      <c r="AD544" s="152"/>
      <c r="AE544" s="152"/>
      <c r="AF544" s="152"/>
      <c r="AG544" s="152" t="s">
        <v>432</v>
      </c>
      <c r="AH544" s="152"/>
      <c r="AI544" s="152"/>
      <c r="AJ544" s="152"/>
      <c r="AK544" s="152"/>
      <c r="AL544" s="152"/>
      <c r="AM544" s="152"/>
      <c r="AN544" s="152"/>
      <c r="AO544" s="152"/>
      <c r="AP544" s="152"/>
      <c r="AQ544" s="152"/>
      <c r="AR544" s="152"/>
      <c r="AS544" s="152"/>
      <c r="AT544" s="152"/>
      <c r="AU544" s="152"/>
      <c r="AV544" s="152"/>
      <c r="AW544" s="152"/>
      <c r="AX544" s="152"/>
      <c r="AY544" s="152"/>
      <c r="AZ544" s="152"/>
      <c r="BA544" s="152"/>
      <c r="BB544" s="152"/>
      <c r="BC544" s="152"/>
      <c r="BD544" s="152"/>
      <c r="BE544" s="152"/>
      <c r="BF544" s="152"/>
      <c r="BG544" s="152"/>
      <c r="BH544" s="152"/>
    </row>
    <row r="545" spans="1:60" outlineLevel="1">
      <c r="A545" s="189">
        <v>452</v>
      </c>
      <c r="B545" s="190" t="s">
        <v>1380</v>
      </c>
      <c r="C545" s="197" t="s">
        <v>1381</v>
      </c>
      <c r="D545" s="191" t="s">
        <v>524</v>
      </c>
      <c r="E545" s="192">
        <v>35</v>
      </c>
      <c r="F545" s="193"/>
      <c r="G545" s="194">
        <f t="shared" si="133"/>
        <v>0</v>
      </c>
      <c r="H545" s="193"/>
      <c r="I545" s="194">
        <f t="shared" si="134"/>
        <v>0</v>
      </c>
      <c r="J545" s="193"/>
      <c r="K545" s="194">
        <f t="shared" si="135"/>
        <v>0</v>
      </c>
      <c r="L545" s="194">
        <v>21</v>
      </c>
      <c r="M545" s="194">
        <f t="shared" si="136"/>
        <v>0</v>
      </c>
      <c r="N545" s="192">
        <v>0</v>
      </c>
      <c r="O545" s="192">
        <f t="shared" si="137"/>
        <v>0</v>
      </c>
      <c r="P545" s="192">
        <v>0</v>
      </c>
      <c r="Q545" s="192">
        <f t="shared" si="138"/>
        <v>0</v>
      </c>
      <c r="R545" s="194"/>
      <c r="S545" s="194" t="s">
        <v>430</v>
      </c>
      <c r="T545" s="195" t="s">
        <v>372</v>
      </c>
      <c r="U545" s="163">
        <v>0</v>
      </c>
      <c r="V545" s="163">
        <f t="shared" si="139"/>
        <v>0</v>
      </c>
      <c r="W545" s="163"/>
      <c r="X545" s="163" t="s">
        <v>431</v>
      </c>
      <c r="Y545" s="152"/>
      <c r="Z545" s="152"/>
      <c r="AA545" s="152"/>
      <c r="AB545" s="152"/>
      <c r="AC545" s="152"/>
      <c r="AD545" s="152"/>
      <c r="AE545" s="152"/>
      <c r="AF545" s="152"/>
      <c r="AG545" s="152" t="s">
        <v>432</v>
      </c>
      <c r="AH545" s="152"/>
      <c r="AI545" s="152"/>
      <c r="AJ545" s="152"/>
      <c r="AK545" s="152"/>
      <c r="AL545" s="152"/>
      <c r="AM545" s="152"/>
      <c r="AN545" s="152"/>
      <c r="AO545" s="152"/>
      <c r="AP545" s="152"/>
      <c r="AQ545" s="152"/>
      <c r="AR545" s="152"/>
      <c r="AS545" s="152"/>
      <c r="AT545" s="152"/>
      <c r="AU545" s="152"/>
      <c r="AV545" s="152"/>
      <c r="AW545" s="152"/>
      <c r="AX545" s="152"/>
      <c r="AY545" s="152"/>
      <c r="AZ545" s="152"/>
      <c r="BA545" s="152"/>
      <c r="BB545" s="152"/>
      <c r="BC545" s="152"/>
      <c r="BD545" s="152"/>
      <c r="BE545" s="152"/>
      <c r="BF545" s="152"/>
      <c r="BG545" s="152"/>
      <c r="BH545" s="152"/>
    </row>
    <row r="546" spans="1:60" outlineLevel="1">
      <c r="A546" s="189">
        <v>453</v>
      </c>
      <c r="B546" s="190" t="s">
        <v>1382</v>
      </c>
      <c r="C546" s="197" t="s">
        <v>1383</v>
      </c>
      <c r="D546" s="191" t="s">
        <v>815</v>
      </c>
      <c r="E546" s="192">
        <v>1</v>
      </c>
      <c r="F546" s="193"/>
      <c r="G546" s="194">
        <f t="shared" si="133"/>
        <v>0</v>
      </c>
      <c r="H546" s="193"/>
      <c r="I546" s="194">
        <f t="shared" si="134"/>
        <v>0</v>
      </c>
      <c r="J546" s="193"/>
      <c r="K546" s="194">
        <f t="shared" si="135"/>
        <v>0</v>
      </c>
      <c r="L546" s="194">
        <v>21</v>
      </c>
      <c r="M546" s="194">
        <f t="shared" si="136"/>
        <v>0</v>
      </c>
      <c r="N546" s="192">
        <v>0</v>
      </c>
      <c r="O546" s="192">
        <f t="shared" si="137"/>
        <v>0</v>
      </c>
      <c r="P546" s="192">
        <v>0</v>
      </c>
      <c r="Q546" s="192">
        <f t="shared" si="138"/>
        <v>0</v>
      </c>
      <c r="R546" s="194"/>
      <c r="S546" s="194" t="s">
        <v>430</v>
      </c>
      <c r="T546" s="195" t="s">
        <v>372</v>
      </c>
      <c r="U546" s="163">
        <v>0</v>
      </c>
      <c r="V546" s="163">
        <f t="shared" si="139"/>
        <v>0</v>
      </c>
      <c r="W546" s="163"/>
      <c r="X546" s="163" t="s">
        <v>431</v>
      </c>
      <c r="Y546" s="152"/>
      <c r="Z546" s="152"/>
      <c r="AA546" s="152"/>
      <c r="AB546" s="152"/>
      <c r="AC546" s="152"/>
      <c r="AD546" s="152"/>
      <c r="AE546" s="152"/>
      <c r="AF546" s="152"/>
      <c r="AG546" s="152" t="s">
        <v>432</v>
      </c>
      <c r="AH546" s="152"/>
      <c r="AI546" s="152"/>
      <c r="AJ546" s="152"/>
      <c r="AK546" s="152"/>
      <c r="AL546" s="152"/>
      <c r="AM546" s="152"/>
      <c r="AN546" s="152"/>
      <c r="AO546" s="152"/>
      <c r="AP546" s="152"/>
      <c r="AQ546" s="152"/>
      <c r="AR546" s="152"/>
      <c r="AS546" s="152"/>
      <c r="AT546" s="152"/>
      <c r="AU546" s="152"/>
      <c r="AV546" s="152"/>
      <c r="AW546" s="152"/>
      <c r="AX546" s="152"/>
      <c r="AY546" s="152"/>
      <c r="AZ546" s="152"/>
      <c r="BA546" s="152"/>
      <c r="BB546" s="152"/>
      <c r="BC546" s="152"/>
      <c r="BD546" s="152"/>
      <c r="BE546" s="152"/>
      <c r="BF546" s="152"/>
      <c r="BG546" s="152"/>
      <c r="BH546" s="152"/>
    </row>
    <row r="547" spans="1:60" outlineLevel="1">
      <c r="A547" s="189">
        <v>454</v>
      </c>
      <c r="B547" s="190" t="s">
        <v>1384</v>
      </c>
      <c r="C547" s="197" t="s">
        <v>1351</v>
      </c>
      <c r="D547" s="191" t="s">
        <v>633</v>
      </c>
      <c r="E547" s="192">
        <v>1</v>
      </c>
      <c r="F547" s="193"/>
      <c r="G547" s="194">
        <f t="shared" si="133"/>
        <v>0</v>
      </c>
      <c r="H547" s="193"/>
      <c r="I547" s="194">
        <f t="shared" si="134"/>
        <v>0</v>
      </c>
      <c r="J547" s="193"/>
      <c r="K547" s="194">
        <f t="shared" si="135"/>
        <v>0</v>
      </c>
      <c r="L547" s="194">
        <v>21</v>
      </c>
      <c r="M547" s="194">
        <f t="shared" si="136"/>
        <v>0</v>
      </c>
      <c r="N547" s="192">
        <v>0</v>
      </c>
      <c r="O547" s="192">
        <f t="shared" si="137"/>
        <v>0</v>
      </c>
      <c r="P547" s="192">
        <v>0</v>
      </c>
      <c r="Q547" s="192">
        <f t="shared" si="138"/>
        <v>0</v>
      </c>
      <c r="R547" s="194"/>
      <c r="S547" s="194" t="s">
        <v>430</v>
      </c>
      <c r="T547" s="195" t="s">
        <v>372</v>
      </c>
      <c r="U547" s="163">
        <v>0</v>
      </c>
      <c r="V547" s="163">
        <f t="shared" si="139"/>
        <v>0</v>
      </c>
      <c r="W547" s="163"/>
      <c r="X547" s="163" t="s">
        <v>431</v>
      </c>
      <c r="Y547" s="152"/>
      <c r="Z547" s="152"/>
      <c r="AA547" s="152"/>
      <c r="AB547" s="152"/>
      <c r="AC547" s="152"/>
      <c r="AD547" s="152"/>
      <c r="AE547" s="152"/>
      <c r="AF547" s="152"/>
      <c r="AG547" s="152" t="s">
        <v>432</v>
      </c>
      <c r="AH547" s="152"/>
      <c r="AI547" s="152"/>
      <c r="AJ547" s="152"/>
      <c r="AK547" s="152"/>
      <c r="AL547" s="152"/>
      <c r="AM547" s="152"/>
      <c r="AN547" s="152"/>
      <c r="AO547" s="152"/>
      <c r="AP547" s="152"/>
      <c r="AQ547" s="152"/>
      <c r="AR547" s="152"/>
      <c r="AS547" s="152"/>
      <c r="AT547" s="152"/>
      <c r="AU547" s="152"/>
      <c r="AV547" s="152"/>
      <c r="AW547" s="152"/>
      <c r="AX547" s="152"/>
      <c r="AY547" s="152"/>
      <c r="AZ547" s="152"/>
      <c r="BA547" s="152"/>
      <c r="BB547" s="152"/>
      <c r="BC547" s="152"/>
      <c r="BD547" s="152"/>
      <c r="BE547" s="152"/>
      <c r="BF547" s="152"/>
      <c r="BG547" s="152"/>
      <c r="BH547" s="152"/>
    </row>
    <row r="548" spans="1:60" outlineLevel="1">
      <c r="A548" s="189">
        <v>455</v>
      </c>
      <c r="B548" s="190" t="s">
        <v>1385</v>
      </c>
      <c r="C548" s="197" t="s">
        <v>1355</v>
      </c>
      <c r="D548" s="191" t="s">
        <v>633</v>
      </c>
      <c r="E548" s="192">
        <v>1</v>
      </c>
      <c r="F548" s="193"/>
      <c r="G548" s="194">
        <f t="shared" si="133"/>
        <v>0</v>
      </c>
      <c r="H548" s="193"/>
      <c r="I548" s="194">
        <f t="shared" si="134"/>
        <v>0</v>
      </c>
      <c r="J548" s="193"/>
      <c r="K548" s="194">
        <f t="shared" si="135"/>
        <v>0</v>
      </c>
      <c r="L548" s="194">
        <v>21</v>
      </c>
      <c r="M548" s="194">
        <f t="shared" si="136"/>
        <v>0</v>
      </c>
      <c r="N548" s="192">
        <v>0</v>
      </c>
      <c r="O548" s="192">
        <f t="shared" si="137"/>
        <v>0</v>
      </c>
      <c r="P548" s="192">
        <v>0</v>
      </c>
      <c r="Q548" s="192">
        <f t="shared" si="138"/>
        <v>0</v>
      </c>
      <c r="R548" s="194"/>
      <c r="S548" s="194" t="s">
        <v>430</v>
      </c>
      <c r="T548" s="195" t="s">
        <v>372</v>
      </c>
      <c r="U548" s="163">
        <v>0</v>
      </c>
      <c r="V548" s="163">
        <f t="shared" si="139"/>
        <v>0</v>
      </c>
      <c r="W548" s="163"/>
      <c r="X548" s="163" t="s">
        <v>431</v>
      </c>
      <c r="Y548" s="152"/>
      <c r="Z548" s="152"/>
      <c r="AA548" s="152"/>
      <c r="AB548" s="152"/>
      <c r="AC548" s="152"/>
      <c r="AD548" s="152"/>
      <c r="AE548" s="152"/>
      <c r="AF548" s="152"/>
      <c r="AG548" s="152" t="s">
        <v>432</v>
      </c>
      <c r="AH548" s="152"/>
      <c r="AI548" s="152"/>
      <c r="AJ548" s="152"/>
      <c r="AK548" s="152"/>
      <c r="AL548" s="152"/>
      <c r="AM548" s="152"/>
      <c r="AN548" s="152"/>
      <c r="AO548" s="152"/>
      <c r="AP548" s="152"/>
      <c r="AQ548" s="152"/>
      <c r="AR548" s="152"/>
      <c r="AS548" s="152"/>
      <c r="AT548" s="152"/>
      <c r="AU548" s="152"/>
      <c r="AV548" s="152"/>
      <c r="AW548" s="152"/>
      <c r="AX548" s="152"/>
      <c r="AY548" s="152"/>
      <c r="AZ548" s="152"/>
      <c r="BA548" s="152"/>
      <c r="BB548" s="152"/>
      <c r="BC548" s="152"/>
      <c r="BD548" s="152"/>
      <c r="BE548" s="152"/>
      <c r="BF548" s="152"/>
      <c r="BG548" s="152"/>
      <c r="BH548" s="152"/>
    </row>
    <row r="549" spans="1:60" outlineLevel="1">
      <c r="A549" s="189">
        <v>456</v>
      </c>
      <c r="B549" s="190" t="s">
        <v>1386</v>
      </c>
      <c r="C549" s="197" t="s">
        <v>1387</v>
      </c>
      <c r="D549" s="191" t="s">
        <v>815</v>
      </c>
      <c r="E549" s="192">
        <v>1</v>
      </c>
      <c r="F549" s="193"/>
      <c r="G549" s="194">
        <f t="shared" si="133"/>
        <v>0</v>
      </c>
      <c r="H549" s="193"/>
      <c r="I549" s="194">
        <f t="shared" si="134"/>
        <v>0</v>
      </c>
      <c r="J549" s="193"/>
      <c r="K549" s="194">
        <f t="shared" si="135"/>
        <v>0</v>
      </c>
      <c r="L549" s="194">
        <v>21</v>
      </c>
      <c r="M549" s="194">
        <f t="shared" si="136"/>
        <v>0</v>
      </c>
      <c r="N549" s="192">
        <v>0</v>
      </c>
      <c r="O549" s="192">
        <f t="shared" si="137"/>
        <v>0</v>
      </c>
      <c r="P549" s="192">
        <v>0</v>
      </c>
      <c r="Q549" s="192">
        <f t="shared" si="138"/>
        <v>0</v>
      </c>
      <c r="R549" s="194"/>
      <c r="S549" s="194" t="s">
        <v>430</v>
      </c>
      <c r="T549" s="195" t="s">
        <v>372</v>
      </c>
      <c r="U549" s="163">
        <v>0</v>
      </c>
      <c r="V549" s="163">
        <f t="shared" si="139"/>
        <v>0</v>
      </c>
      <c r="W549" s="163"/>
      <c r="X549" s="163" t="s">
        <v>431</v>
      </c>
      <c r="Y549" s="152"/>
      <c r="Z549" s="152"/>
      <c r="AA549" s="152"/>
      <c r="AB549" s="152"/>
      <c r="AC549" s="152"/>
      <c r="AD549" s="152"/>
      <c r="AE549" s="152"/>
      <c r="AF549" s="152"/>
      <c r="AG549" s="152" t="s">
        <v>432</v>
      </c>
      <c r="AH549" s="152"/>
      <c r="AI549" s="152"/>
      <c r="AJ549" s="152"/>
      <c r="AK549" s="152"/>
      <c r="AL549" s="152"/>
      <c r="AM549" s="152"/>
      <c r="AN549" s="152"/>
      <c r="AO549" s="152"/>
      <c r="AP549" s="152"/>
      <c r="AQ549" s="152"/>
      <c r="AR549" s="152"/>
      <c r="AS549" s="152"/>
      <c r="AT549" s="152"/>
      <c r="AU549" s="152"/>
      <c r="AV549" s="152"/>
      <c r="AW549" s="152"/>
      <c r="AX549" s="152"/>
      <c r="AY549" s="152"/>
      <c r="AZ549" s="152"/>
      <c r="BA549" s="152"/>
      <c r="BB549" s="152"/>
      <c r="BC549" s="152"/>
      <c r="BD549" s="152"/>
      <c r="BE549" s="152"/>
      <c r="BF549" s="152"/>
      <c r="BG549" s="152"/>
      <c r="BH549" s="152"/>
    </row>
    <row r="550" spans="1:60" outlineLevel="1">
      <c r="A550" s="189">
        <v>457</v>
      </c>
      <c r="B550" s="190" t="s">
        <v>1388</v>
      </c>
      <c r="C550" s="197" t="s">
        <v>1308</v>
      </c>
      <c r="D550" s="191" t="s">
        <v>439</v>
      </c>
      <c r="E550" s="192">
        <v>1</v>
      </c>
      <c r="F550" s="193"/>
      <c r="G550" s="194">
        <f t="shared" si="133"/>
        <v>0</v>
      </c>
      <c r="H550" s="193"/>
      <c r="I550" s="194">
        <f t="shared" si="134"/>
        <v>0</v>
      </c>
      <c r="J550" s="193"/>
      <c r="K550" s="194">
        <f t="shared" si="135"/>
        <v>0</v>
      </c>
      <c r="L550" s="194">
        <v>21</v>
      </c>
      <c r="M550" s="194">
        <f t="shared" si="136"/>
        <v>0</v>
      </c>
      <c r="N550" s="192">
        <v>0</v>
      </c>
      <c r="O550" s="192">
        <f t="shared" si="137"/>
        <v>0</v>
      </c>
      <c r="P550" s="192">
        <v>0</v>
      </c>
      <c r="Q550" s="192">
        <f t="shared" si="138"/>
        <v>0</v>
      </c>
      <c r="R550" s="194"/>
      <c r="S550" s="194" t="s">
        <v>430</v>
      </c>
      <c r="T550" s="195" t="s">
        <v>372</v>
      </c>
      <c r="U550" s="163">
        <v>0</v>
      </c>
      <c r="V550" s="163">
        <f t="shared" si="139"/>
        <v>0</v>
      </c>
      <c r="W550" s="163"/>
      <c r="X550" s="163" t="s">
        <v>431</v>
      </c>
      <c r="Y550" s="152"/>
      <c r="Z550" s="152"/>
      <c r="AA550" s="152"/>
      <c r="AB550" s="152"/>
      <c r="AC550" s="152"/>
      <c r="AD550" s="152"/>
      <c r="AE550" s="152"/>
      <c r="AF550" s="152"/>
      <c r="AG550" s="152" t="s">
        <v>432</v>
      </c>
      <c r="AH550" s="152"/>
      <c r="AI550" s="152"/>
      <c r="AJ550" s="152"/>
      <c r="AK550" s="152"/>
      <c r="AL550" s="152"/>
      <c r="AM550" s="152"/>
      <c r="AN550" s="152"/>
      <c r="AO550" s="152"/>
      <c r="AP550" s="152"/>
      <c r="AQ550" s="152"/>
      <c r="AR550" s="152"/>
      <c r="AS550" s="152"/>
      <c r="AT550" s="152"/>
      <c r="AU550" s="152"/>
      <c r="AV550" s="152"/>
      <c r="AW550" s="152"/>
      <c r="AX550" s="152"/>
      <c r="AY550" s="152"/>
      <c r="AZ550" s="152"/>
      <c r="BA550" s="152"/>
      <c r="BB550" s="152"/>
      <c r="BC550" s="152"/>
      <c r="BD550" s="152"/>
      <c r="BE550" s="152"/>
      <c r="BF550" s="152"/>
      <c r="BG550" s="152"/>
      <c r="BH550" s="152"/>
    </row>
    <row r="551" spans="1:60" outlineLevel="1">
      <c r="A551" s="189">
        <v>458</v>
      </c>
      <c r="B551" s="190" t="s">
        <v>1389</v>
      </c>
      <c r="C551" s="197" t="s">
        <v>1390</v>
      </c>
      <c r="D551" s="191" t="s">
        <v>815</v>
      </c>
      <c r="E551" s="192">
        <v>1</v>
      </c>
      <c r="F551" s="193"/>
      <c r="G551" s="194">
        <f t="shared" si="133"/>
        <v>0</v>
      </c>
      <c r="H551" s="193"/>
      <c r="I551" s="194">
        <f t="shared" si="134"/>
        <v>0</v>
      </c>
      <c r="J551" s="193"/>
      <c r="K551" s="194">
        <f t="shared" si="135"/>
        <v>0</v>
      </c>
      <c r="L551" s="194">
        <v>21</v>
      </c>
      <c r="M551" s="194">
        <f t="shared" si="136"/>
        <v>0</v>
      </c>
      <c r="N551" s="192">
        <v>0</v>
      </c>
      <c r="O551" s="192">
        <f t="shared" si="137"/>
        <v>0</v>
      </c>
      <c r="P551" s="192">
        <v>0</v>
      </c>
      <c r="Q551" s="192">
        <f t="shared" si="138"/>
        <v>0</v>
      </c>
      <c r="R551" s="194"/>
      <c r="S551" s="194" t="s">
        <v>430</v>
      </c>
      <c r="T551" s="195" t="s">
        <v>372</v>
      </c>
      <c r="U551" s="163">
        <v>0</v>
      </c>
      <c r="V551" s="163">
        <f t="shared" si="139"/>
        <v>0</v>
      </c>
      <c r="W551" s="163"/>
      <c r="X551" s="163" t="s">
        <v>431</v>
      </c>
      <c r="Y551" s="152"/>
      <c r="Z551" s="152"/>
      <c r="AA551" s="152"/>
      <c r="AB551" s="152"/>
      <c r="AC551" s="152"/>
      <c r="AD551" s="152"/>
      <c r="AE551" s="152"/>
      <c r="AF551" s="152"/>
      <c r="AG551" s="152" t="s">
        <v>432</v>
      </c>
      <c r="AH551" s="152"/>
      <c r="AI551" s="152"/>
      <c r="AJ551" s="152"/>
      <c r="AK551" s="152"/>
      <c r="AL551" s="152"/>
      <c r="AM551" s="152"/>
      <c r="AN551" s="152"/>
      <c r="AO551" s="152"/>
      <c r="AP551" s="152"/>
      <c r="AQ551" s="152"/>
      <c r="AR551" s="152"/>
      <c r="AS551" s="152"/>
      <c r="AT551" s="152"/>
      <c r="AU551" s="152"/>
      <c r="AV551" s="152"/>
      <c r="AW551" s="152"/>
      <c r="AX551" s="152"/>
      <c r="AY551" s="152"/>
      <c r="AZ551" s="152"/>
      <c r="BA551" s="152"/>
      <c r="BB551" s="152"/>
      <c r="BC551" s="152"/>
      <c r="BD551" s="152"/>
      <c r="BE551" s="152"/>
      <c r="BF551" s="152"/>
      <c r="BG551" s="152"/>
      <c r="BH551" s="152"/>
    </row>
    <row r="552" spans="1:60" outlineLevel="1">
      <c r="A552" s="189">
        <v>459</v>
      </c>
      <c r="B552" s="190" t="s">
        <v>1391</v>
      </c>
      <c r="C552" s="197" t="s">
        <v>1347</v>
      </c>
      <c r="D552" s="191" t="s">
        <v>439</v>
      </c>
      <c r="E552" s="192">
        <v>1</v>
      </c>
      <c r="F552" s="193"/>
      <c r="G552" s="194">
        <f t="shared" si="133"/>
        <v>0</v>
      </c>
      <c r="H552" s="193"/>
      <c r="I552" s="194">
        <f t="shared" si="134"/>
        <v>0</v>
      </c>
      <c r="J552" s="193"/>
      <c r="K552" s="194">
        <f t="shared" si="135"/>
        <v>0</v>
      </c>
      <c r="L552" s="194">
        <v>21</v>
      </c>
      <c r="M552" s="194">
        <f t="shared" si="136"/>
        <v>0</v>
      </c>
      <c r="N552" s="192">
        <v>0</v>
      </c>
      <c r="O552" s="192">
        <f t="shared" si="137"/>
        <v>0</v>
      </c>
      <c r="P552" s="192">
        <v>0</v>
      </c>
      <c r="Q552" s="192">
        <f t="shared" si="138"/>
        <v>0</v>
      </c>
      <c r="R552" s="194"/>
      <c r="S552" s="194" t="s">
        <v>430</v>
      </c>
      <c r="T552" s="195" t="s">
        <v>372</v>
      </c>
      <c r="U552" s="163">
        <v>0</v>
      </c>
      <c r="V552" s="163">
        <f t="shared" si="139"/>
        <v>0</v>
      </c>
      <c r="W552" s="163"/>
      <c r="X552" s="163" t="s">
        <v>431</v>
      </c>
      <c r="Y552" s="152"/>
      <c r="Z552" s="152"/>
      <c r="AA552" s="152"/>
      <c r="AB552" s="152"/>
      <c r="AC552" s="152"/>
      <c r="AD552" s="152"/>
      <c r="AE552" s="152"/>
      <c r="AF552" s="152"/>
      <c r="AG552" s="152" t="s">
        <v>432</v>
      </c>
      <c r="AH552" s="152"/>
      <c r="AI552" s="152"/>
      <c r="AJ552" s="152"/>
      <c r="AK552" s="152"/>
      <c r="AL552" s="152"/>
      <c r="AM552" s="152"/>
      <c r="AN552" s="152"/>
      <c r="AO552" s="152"/>
      <c r="AP552" s="152"/>
      <c r="AQ552" s="152"/>
      <c r="AR552" s="152"/>
      <c r="AS552" s="152"/>
      <c r="AT552" s="152"/>
      <c r="AU552" s="152"/>
      <c r="AV552" s="152"/>
      <c r="AW552" s="152"/>
      <c r="AX552" s="152"/>
      <c r="AY552" s="152"/>
      <c r="AZ552" s="152"/>
      <c r="BA552" s="152"/>
      <c r="BB552" s="152"/>
      <c r="BC552" s="152"/>
      <c r="BD552" s="152"/>
      <c r="BE552" s="152"/>
      <c r="BF552" s="152"/>
      <c r="BG552" s="152"/>
      <c r="BH552" s="152"/>
    </row>
    <row r="553" spans="1:60" ht="33.75" outlineLevel="1">
      <c r="A553" s="189">
        <v>460</v>
      </c>
      <c r="B553" s="190" t="s">
        <v>1392</v>
      </c>
      <c r="C553" s="197" t="s">
        <v>1393</v>
      </c>
      <c r="D553" s="191" t="s">
        <v>815</v>
      </c>
      <c r="E553" s="192">
        <v>2</v>
      </c>
      <c r="F553" s="193"/>
      <c r="G553" s="194">
        <f t="shared" si="133"/>
        <v>0</v>
      </c>
      <c r="H553" s="193"/>
      <c r="I553" s="194">
        <f t="shared" si="134"/>
        <v>0</v>
      </c>
      <c r="J553" s="193"/>
      <c r="K553" s="194">
        <f t="shared" si="135"/>
        <v>0</v>
      </c>
      <c r="L553" s="194">
        <v>21</v>
      </c>
      <c r="M553" s="194">
        <f t="shared" si="136"/>
        <v>0</v>
      </c>
      <c r="N553" s="192">
        <v>0</v>
      </c>
      <c r="O553" s="192">
        <f t="shared" si="137"/>
        <v>0</v>
      </c>
      <c r="P553" s="192">
        <v>0</v>
      </c>
      <c r="Q553" s="192">
        <f t="shared" si="138"/>
        <v>0</v>
      </c>
      <c r="R553" s="194"/>
      <c r="S553" s="194" t="s">
        <v>430</v>
      </c>
      <c r="T553" s="195" t="s">
        <v>372</v>
      </c>
      <c r="U553" s="163">
        <v>0</v>
      </c>
      <c r="V553" s="163">
        <f t="shared" si="139"/>
        <v>0</v>
      </c>
      <c r="W553" s="163"/>
      <c r="X553" s="163" t="s">
        <v>431</v>
      </c>
      <c r="Y553" s="152"/>
      <c r="Z553" s="152"/>
      <c r="AA553" s="152"/>
      <c r="AB553" s="152"/>
      <c r="AC553" s="152"/>
      <c r="AD553" s="152"/>
      <c r="AE553" s="152"/>
      <c r="AF553" s="152"/>
      <c r="AG553" s="152" t="s">
        <v>432</v>
      </c>
      <c r="AH553" s="152"/>
      <c r="AI553" s="152"/>
      <c r="AJ553" s="152"/>
      <c r="AK553" s="152"/>
      <c r="AL553" s="152"/>
      <c r="AM553" s="152"/>
      <c r="AN553" s="152"/>
      <c r="AO553" s="152"/>
      <c r="AP553" s="152"/>
      <c r="AQ553" s="152"/>
      <c r="AR553" s="152"/>
      <c r="AS553" s="152"/>
      <c r="AT553" s="152"/>
      <c r="AU553" s="152"/>
      <c r="AV553" s="152"/>
      <c r="AW553" s="152"/>
      <c r="AX553" s="152"/>
      <c r="AY553" s="152"/>
      <c r="AZ553" s="152"/>
      <c r="BA553" s="152"/>
      <c r="BB553" s="152"/>
      <c r="BC553" s="152"/>
      <c r="BD553" s="152"/>
      <c r="BE553" s="152"/>
      <c r="BF553" s="152"/>
      <c r="BG553" s="152"/>
      <c r="BH553" s="152"/>
    </row>
    <row r="554" spans="1:60" ht="22.5" outlineLevel="1">
      <c r="A554" s="189">
        <v>461</v>
      </c>
      <c r="B554" s="190" t="s">
        <v>1394</v>
      </c>
      <c r="C554" s="197" t="s">
        <v>1395</v>
      </c>
      <c r="D554" s="191" t="s">
        <v>815</v>
      </c>
      <c r="E554" s="192">
        <v>1</v>
      </c>
      <c r="F554" s="193"/>
      <c r="G554" s="194">
        <f t="shared" si="133"/>
        <v>0</v>
      </c>
      <c r="H554" s="193"/>
      <c r="I554" s="194">
        <f t="shared" si="134"/>
        <v>0</v>
      </c>
      <c r="J554" s="193"/>
      <c r="K554" s="194">
        <f t="shared" si="135"/>
        <v>0</v>
      </c>
      <c r="L554" s="194">
        <v>21</v>
      </c>
      <c r="M554" s="194">
        <f t="shared" si="136"/>
        <v>0</v>
      </c>
      <c r="N554" s="192">
        <v>0</v>
      </c>
      <c r="O554" s="192">
        <f t="shared" si="137"/>
        <v>0</v>
      </c>
      <c r="P554" s="192">
        <v>0</v>
      </c>
      <c r="Q554" s="192">
        <f t="shared" si="138"/>
        <v>0</v>
      </c>
      <c r="R554" s="194"/>
      <c r="S554" s="194" t="s">
        <v>430</v>
      </c>
      <c r="T554" s="195" t="s">
        <v>372</v>
      </c>
      <c r="U554" s="163">
        <v>0</v>
      </c>
      <c r="V554" s="163">
        <f t="shared" si="139"/>
        <v>0</v>
      </c>
      <c r="W554" s="163"/>
      <c r="X554" s="163" t="s">
        <v>431</v>
      </c>
      <c r="Y554" s="152"/>
      <c r="Z554" s="152"/>
      <c r="AA554" s="152"/>
      <c r="AB554" s="152"/>
      <c r="AC554" s="152"/>
      <c r="AD554" s="152"/>
      <c r="AE554" s="152"/>
      <c r="AF554" s="152"/>
      <c r="AG554" s="152" t="s">
        <v>432</v>
      </c>
      <c r="AH554" s="152"/>
      <c r="AI554" s="152"/>
      <c r="AJ554" s="152"/>
      <c r="AK554" s="152"/>
      <c r="AL554" s="152"/>
      <c r="AM554" s="152"/>
      <c r="AN554" s="152"/>
      <c r="AO554" s="152"/>
      <c r="AP554" s="152"/>
      <c r="AQ554" s="152"/>
      <c r="AR554" s="152"/>
      <c r="AS554" s="152"/>
      <c r="AT554" s="152"/>
      <c r="AU554" s="152"/>
      <c r="AV554" s="152"/>
      <c r="AW554" s="152"/>
      <c r="AX554" s="152"/>
      <c r="AY554" s="152"/>
      <c r="AZ554" s="152"/>
      <c r="BA554" s="152"/>
      <c r="BB554" s="152"/>
      <c r="BC554" s="152"/>
      <c r="BD554" s="152"/>
      <c r="BE554" s="152"/>
      <c r="BF554" s="152"/>
      <c r="BG554" s="152"/>
      <c r="BH554" s="152"/>
    </row>
    <row r="555" spans="1:60" ht="22.5" outlineLevel="1">
      <c r="A555" s="189">
        <v>462</v>
      </c>
      <c r="B555" s="190" t="s">
        <v>1396</v>
      </c>
      <c r="C555" s="197" t="s">
        <v>1397</v>
      </c>
      <c r="D555" s="191" t="s">
        <v>815</v>
      </c>
      <c r="E555" s="192">
        <v>1</v>
      </c>
      <c r="F555" s="193"/>
      <c r="G555" s="194">
        <f t="shared" si="133"/>
        <v>0</v>
      </c>
      <c r="H555" s="193"/>
      <c r="I555" s="194">
        <f t="shared" si="134"/>
        <v>0</v>
      </c>
      <c r="J555" s="193"/>
      <c r="K555" s="194">
        <f t="shared" si="135"/>
        <v>0</v>
      </c>
      <c r="L555" s="194">
        <v>21</v>
      </c>
      <c r="M555" s="194">
        <f t="shared" si="136"/>
        <v>0</v>
      </c>
      <c r="N555" s="192">
        <v>0</v>
      </c>
      <c r="O555" s="192">
        <f t="shared" si="137"/>
        <v>0</v>
      </c>
      <c r="P555" s="192">
        <v>0</v>
      </c>
      <c r="Q555" s="192">
        <f t="shared" si="138"/>
        <v>0</v>
      </c>
      <c r="R555" s="194"/>
      <c r="S555" s="194" t="s">
        <v>430</v>
      </c>
      <c r="T555" s="195" t="s">
        <v>372</v>
      </c>
      <c r="U555" s="163">
        <v>0</v>
      </c>
      <c r="V555" s="163">
        <f t="shared" si="139"/>
        <v>0</v>
      </c>
      <c r="W555" s="163"/>
      <c r="X555" s="163" t="s">
        <v>431</v>
      </c>
      <c r="Y555" s="152"/>
      <c r="Z555" s="152"/>
      <c r="AA555" s="152"/>
      <c r="AB555" s="152"/>
      <c r="AC555" s="152"/>
      <c r="AD555" s="152"/>
      <c r="AE555" s="152"/>
      <c r="AF555" s="152"/>
      <c r="AG555" s="152" t="s">
        <v>432</v>
      </c>
      <c r="AH555" s="152"/>
      <c r="AI555" s="152"/>
      <c r="AJ555" s="152"/>
      <c r="AK555" s="152"/>
      <c r="AL555" s="152"/>
      <c r="AM555" s="152"/>
      <c r="AN555" s="152"/>
      <c r="AO555" s="152"/>
      <c r="AP555" s="152"/>
      <c r="AQ555" s="152"/>
      <c r="AR555" s="152"/>
      <c r="AS555" s="152"/>
      <c r="AT555" s="152"/>
      <c r="AU555" s="152"/>
      <c r="AV555" s="152"/>
      <c r="AW555" s="152"/>
      <c r="AX555" s="152"/>
      <c r="AY555" s="152"/>
      <c r="AZ555" s="152"/>
      <c r="BA555" s="152"/>
      <c r="BB555" s="152"/>
      <c r="BC555" s="152"/>
      <c r="BD555" s="152"/>
      <c r="BE555" s="152"/>
      <c r="BF555" s="152"/>
      <c r="BG555" s="152"/>
      <c r="BH555" s="152"/>
    </row>
    <row r="556" spans="1:60" ht="22.5" outlineLevel="1">
      <c r="A556" s="189">
        <v>463</v>
      </c>
      <c r="B556" s="190" t="s">
        <v>1398</v>
      </c>
      <c r="C556" s="197" t="s">
        <v>1399</v>
      </c>
      <c r="D556" s="191" t="s">
        <v>815</v>
      </c>
      <c r="E556" s="192">
        <v>1</v>
      </c>
      <c r="F556" s="193"/>
      <c r="G556" s="194">
        <f t="shared" si="133"/>
        <v>0</v>
      </c>
      <c r="H556" s="193"/>
      <c r="I556" s="194">
        <f t="shared" si="134"/>
        <v>0</v>
      </c>
      <c r="J556" s="193"/>
      <c r="K556" s="194">
        <f t="shared" si="135"/>
        <v>0</v>
      </c>
      <c r="L556" s="194">
        <v>21</v>
      </c>
      <c r="M556" s="194">
        <f t="shared" si="136"/>
        <v>0</v>
      </c>
      <c r="N556" s="192">
        <v>0</v>
      </c>
      <c r="O556" s="192">
        <f t="shared" si="137"/>
        <v>0</v>
      </c>
      <c r="P556" s="192">
        <v>0</v>
      </c>
      <c r="Q556" s="192">
        <f t="shared" si="138"/>
        <v>0</v>
      </c>
      <c r="R556" s="194"/>
      <c r="S556" s="194" t="s">
        <v>430</v>
      </c>
      <c r="T556" s="195" t="s">
        <v>372</v>
      </c>
      <c r="U556" s="163">
        <v>0</v>
      </c>
      <c r="V556" s="163">
        <f t="shared" si="139"/>
        <v>0</v>
      </c>
      <c r="W556" s="163"/>
      <c r="X556" s="163" t="s">
        <v>431</v>
      </c>
      <c r="Y556" s="152"/>
      <c r="Z556" s="152"/>
      <c r="AA556" s="152"/>
      <c r="AB556" s="152"/>
      <c r="AC556" s="152"/>
      <c r="AD556" s="152"/>
      <c r="AE556" s="152"/>
      <c r="AF556" s="152"/>
      <c r="AG556" s="152" t="s">
        <v>432</v>
      </c>
      <c r="AH556" s="152"/>
      <c r="AI556" s="152"/>
      <c r="AJ556" s="152"/>
      <c r="AK556" s="152"/>
      <c r="AL556" s="152"/>
      <c r="AM556" s="152"/>
      <c r="AN556" s="152"/>
      <c r="AO556" s="152"/>
      <c r="AP556" s="152"/>
      <c r="AQ556" s="152"/>
      <c r="AR556" s="152"/>
      <c r="AS556" s="152"/>
      <c r="AT556" s="152"/>
      <c r="AU556" s="152"/>
      <c r="AV556" s="152"/>
      <c r="AW556" s="152"/>
      <c r="AX556" s="152"/>
      <c r="AY556" s="152"/>
      <c r="AZ556" s="152"/>
      <c r="BA556" s="152"/>
      <c r="BB556" s="152"/>
      <c r="BC556" s="152"/>
      <c r="BD556" s="152"/>
      <c r="BE556" s="152"/>
      <c r="BF556" s="152"/>
      <c r="BG556" s="152"/>
      <c r="BH556" s="152"/>
    </row>
    <row r="557" spans="1:60" ht="33.75" outlineLevel="1">
      <c r="A557" s="189">
        <v>464</v>
      </c>
      <c r="B557" s="190" t="s">
        <v>1400</v>
      </c>
      <c r="C557" s="197" t="s">
        <v>1401</v>
      </c>
      <c r="D557" s="191" t="s">
        <v>815</v>
      </c>
      <c r="E557" s="192">
        <v>2</v>
      </c>
      <c r="F557" s="193"/>
      <c r="G557" s="194">
        <f t="shared" si="133"/>
        <v>0</v>
      </c>
      <c r="H557" s="193"/>
      <c r="I557" s="194">
        <f t="shared" si="134"/>
        <v>0</v>
      </c>
      <c r="J557" s="193"/>
      <c r="K557" s="194">
        <f t="shared" si="135"/>
        <v>0</v>
      </c>
      <c r="L557" s="194">
        <v>21</v>
      </c>
      <c r="M557" s="194">
        <f t="shared" si="136"/>
        <v>0</v>
      </c>
      <c r="N557" s="192">
        <v>0</v>
      </c>
      <c r="O557" s="192">
        <f t="shared" si="137"/>
        <v>0</v>
      </c>
      <c r="P557" s="192">
        <v>0</v>
      </c>
      <c r="Q557" s="192">
        <f t="shared" si="138"/>
        <v>0</v>
      </c>
      <c r="R557" s="194"/>
      <c r="S557" s="194" t="s">
        <v>430</v>
      </c>
      <c r="T557" s="195" t="s">
        <v>372</v>
      </c>
      <c r="U557" s="163">
        <v>0</v>
      </c>
      <c r="V557" s="163">
        <f t="shared" si="139"/>
        <v>0</v>
      </c>
      <c r="W557" s="163"/>
      <c r="X557" s="163" t="s">
        <v>431</v>
      </c>
      <c r="Y557" s="152"/>
      <c r="Z557" s="152"/>
      <c r="AA557" s="152"/>
      <c r="AB557" s="152"/>
      <c r="AC557" s="152"/>
      <c r="AD557" s="152"/>
      <c r="AE557" s="152"/>
      <c r="AF557" s="152"/>
      <c r="AG557" s="152" t="s">
        <v>432</v>
      </c>
      <c r="AH557" s="152"/>
      <c r="AI557" s="152"/>
      <c r="AJ557" s="152"/>
      <c r="AK557" s="152"/>
      <c r="AL557" s="152"/>
      <c r="AM557" s="152"/>
      <c r="AN557" s="152"/>
      <c r="AO557" s="152"/>
      <c r="AP557" s="152"/>
      <c r="AQ557" s="152"/>
      <c r="AR557" s="152"/>
      <c r="AS557" s="152"/>
      <c r="AT557" s="152"/>
      <c r="AU557" s="152"/>
      <c r="AV557" s="152"/>
      <c r="AW557" s="152"/>
      <c r="AX557" s="152"/>
      <c r="AY557" s="152"/>
      <c r="AZ557" s="152"/>
      <c r="BA557" s="152"/>
      <c r="BB557" s="152"/>
      <c r="BC557" s="152"/>
      <c r="BD557" s="152"/>
      <c r="BE557" s="152"/>
      <c r="BF557" s="152"/>
      <c r="BG557" s="152"/>
      <c r="BH557" s="152"/>
    </row>
    <row r="558" spans="1:60" ht="22.5" outlineLevel="1">
      <c r="A558" s="189">
        <v>465</v>
      </c>
      <c r="B558" s="190" t="s">
        <v>1402</v>
      </c>
      <c r="C558" s="197" t="s">
        <v>1403</v>
      </c>
      <c r="D558" s="191" t="s">
        <v>815</v>
      </c>
      <c r="E558" s="192">
        <v>1</v>
      </c>
      <c r="F558" s="193"/>
      <c r="G558" s="194">
        <f t="shared" si="133"/>
        <v>0</v>
      </c>
      <c r="H558" s="193"/>
      <c r="I558" s="194">
        <f t="shared" si="134"/>
        <v>0</v>
      </c>
      <c r="J558" s="193"/>
      <c r="K558" s="194">
        <f t="shared" si="135"/>
        <v>0</v>
      </c>
      <c r="L558" s="194">
        <v>21</v>
      </c>
      <c r="M558" s="194">
        <f t="shared" si="136"/>
        <v>0</v>
      </c>
      <c r="N558" s="192">
        <v>0</v>
      </c>
      <c r="O558" s="192">
        <f t="shared" si="137"/>
        <v>0</v>
      </c>
      <c r="P558" s="192">
        <v>0</v>
      </c>
      <c r="Q558" s="192">
        <f t="shared" si="138"/>
        <v>0</v>
      </c>
      <c r="R558" s="194"/>
      <c r="S558" s="194" t="s">
        <v>430</v>
      </c>
      <c r="T558" s="195" t="s">
        <v>372</v>
      </c>
      <c r="U558" s="163">
        <v>0</v>
      </c>
      <c r="V558" s="163">
        <f t="shared" si="139"/>
        <v>0</v>
      </c>
      <c r="W558" s="163"/>
      <c r="X558" s="163" t="s">
        <v>431</v>
      </c>
      <c r="Y558" s="152"/>
      <c r="Z558" s="152"/>
      <c r="AA558" s="152"/>
      <c r="AB558" s="152"/>
      <c r="AC558" s="152"/>
      <c r="AD558" s="152"/>
      <c r="AE558" s="152"/>
      <c r="AF558" s="152"/>
      <c r="AG558" s="152" t="s">
        <v>432</v>
      </c>
      <c r="AH558" s="152"/>
      <c r="AI558" s="152"/>
      <c r="AJ558" s="152"/>
      <c r="AK558" s="152"/>
      <c r="AL558" s="152"/>
      <c r="AM558" s="152"/>
      <c r="AN558" s="152"/>
      <c r="AO558" s="152"/>
      <c r="AP558" s="152"/>
      <c r="AQ558" s="152"/>
      <c r="AR558" s="152"/>
      <c r="AS558" s="152"/>
      <c r="AT558" s="152"/>
      <c r="AU558" s="152"/>
      <c r="AV558" s="152"/>
      <c r="AW558" s="152"/>
      <c r="AX558" s="152"/>
      <c r="AY558" s="152"/>
      <c r="AZ558" s="152"/>
      <c r="BA558" s="152"/>
      <c r="BB558" s="152"/>
      <c r="BC558" s="152"/>
      <c r="BD558" s="152"/>
      <c r="BE558" s="152"/>
      <c r="BF558" s="152"/>
      <c r="BG558" s="152"/>
      <c r="BH558" s="152"/>
    </row>
    <row r="559" spans="1:60" ht="22.5" outlineLevel="1">
      <c r="A559" s="189">
        <v>466</v>
      </c>
      <c r="B559" s="190" t="s">
        <v>1404</v>
      </c>
      <c r="C559" s="197" t="s">
        <v>1405</v>
      </c>
      <c r="D559" s="191" t="s">
        <v>815</v>
      </c>
      <c r="E559" s="192">
        <v>2</v>
      </c>
      <c r="F559" s="193"/>
      <c r="G559" s="194">
        <f t="shared" si="133"/>
        <v>0</v>
      </c>
      <c r="H559" s="193"/>
      <c r="I559" s="194">
        <f t="shared" si="134"/>
        <v>0</v>
      </c>
      <c r="J559" s="193"/>
      <c r="K559" s="194">
        <f t="shared" si="135"/>
        <v>0</v>
      </c>
      <c r="L559" s="194">
        <v>21</v>
      </c>
      <c r="M559" s="194">
        <f t="shared" si="136"/>
        <v>0</v>
      </c>
      <c r="N559" s="192">
        <v>0</v>
      </c>
      <c r="O559" s="192">
        <f t="shared" si="137"/>
        <v>0</v>
      </c>
      <c r="P559" s="192">
        <v>0</v>
      </c>
      <c r="Q559" s="192">
        <f t="shared" si="138"/>
        <v>0</v>
      </c>
      <c r="R559" s="194"/>
      <c r="S559" s="194" t="s">
        <v>430</v>
      </c>
      <c r="T559" s="195" t="s">
        <v>372</v>
      </c>
      <c r="U559" s="163">
        <v>0</v>
      </c>
      <c r="V559" s="163">
        <f t="shared" si="139"/>
        <v>0</v>
      </c>
      <c r="W559" s="163"/>
      <c r="X559" s="163" t="s">
        <v>431</v>
      </c>
      <c r="Y559" s="152"/>
      <c r="Z559" s="152"/>
      <c r="AA559" s="152"/>
      <c r="AB559" s="152"/>
      <c r="AC559" s="152"/>
      <c r="AD559" s="152"/>
      <c r="AE559" s="152"/>
      <c r="AF559" s="152"/>
      <c r="AG559" s="152" t="s">
        <v>432</v>
      </c>
      <c r="AH559" s="152"/>
      <c r="AI559" s="152"/>
      <c r="AJ559" s="152"/>
      <c r="AK559" s="152"/>
      <c r="AL559" s="152"/>
      <c r="AM559" s="152"/>
      <c r="AN559" s="152"/>
      <c r="AO559" s="152"/>
      <c r="AP559" s="152"/>
      <c r="AQ559" s="152"/>
      <c r="AR559" s="152"/>
      <c r="AS559" s="152"/>
      <c r="AT559" s="152"/>
      <c r="AU559" s="152"/>
      <c r="AV559" s="152"/>
      <c r="AW559" s="152"/>
      <c r="AX559" s="152"/>
      <c r="AY559" s="152"/>
      <c r="AZ559" s="152"/>
      <c r="BA559" s="152"/>
      <c r="BB559" s="152"/>
      <c r="BC559" s="152"/>
      <c r="BD559" s="152"/>
      <c r="BE559" s="152"/>
      <c r="BF559" s="152"/>
      <c r="BG559" s="152"/>
      <c r="BH559" s="152"/>
    </row>
    <row r="560" spans="1:60" ht="22.5" outlineLevel="1">
      <c r="A560" s="189">
        <v>467</v>
      </c>
      <c r="B560" s="190" t="s">
        <v>1406</v>
      </c>
      <c r="C560" s="197" t="s">
        <v>1407</v>
      </c>
      <c r="D560" s="191" t="s">
        <v>815</v>
      </c>
      <c r="E560" s="192">
        <v>1</v>
      </c>
      <c r="F560" s="193"/>
      <c r="G560" s="194">
        <f t="shared" si="133"/>
        <v>0</v>
      </c>
      <c r="H560" s="193"/>
      <c r="I560" s="194">
        <f t="shared" si="134"/>
        <v>0</v>
      </c>
      <c r="J560" s="193"/>
      <c r="K560" s="194">
        <f t="shared" si="135"/>
        <v>0</v>
      </c>
      <c r="L560" s="194">
        <v>21</v>
      </c>
      <c r="M560" s="194">
        <f t="shared" si="136"/>
        <v>0</v>
      </c>
      <c r="N560" s="192">
        <v>0</v>
      </c>
      <c r="O560" s="192">
        <f t="shared" si="137"/>
        <v>0</v>
      </c>
      <c r="P560" s="192">
        <v>0</v>
      </c>
      <c r="Q560" s="192">
        <f t="shared" si="138"/>
        <v>0</v>
      </c>
      <c r="R560" s="194"/>
      <c r="S560" s="194" t="s">
        <v>430</v>
      </c>
      <c r="T560" s="195" t="s">
        <v>372</v>
      </c>
      <c r="U560" s="163">
        <v>0</v>
      </c>
      <c r="V560" s="163">
        <f t="shared" si="139"/>
        <v>0</v>
      </c>
      <c r="W560" s="163"/>
      <c r="X560" s="163" t="s">
        <v>431</v>
      </c>
      <c r="Y560" s="152"/>
      <c r="Z560" s="152"/>
      <c r="AA560" s="152"/>
      <c r="AB560" s="152"/>
      <c r="AC560" s="152"/>
      <c r="AD560" s="152"/>
      <c r="AE560" s="152"/>
      <c r="AF560" s="152"/>
      <c r="AG560" s="152" t="s">
        <v>432</v>
      </c>
      <c r="AH560" s="152"/>
      <c r="AI560" s="152"/>
      <c r="AJ560" s="152"/>
      <c r="AK560" s="152"/>
      <c r="AL560" s="152"/>
      <c r="AM560" s="152"/>
      <c r="AN560" s="152"/>
      <c r="AO560" s="152"/>
      <c r="AP560" s="152"/>
      <c r="AQ560" s="152"/>
      <c r="AR560" s="152"/>
      <c r="AS560" s="152"/>
      <c r="AT560" s="152"/>
      <c r="AU560" s="152"/>
      <c r="AV560" s="152"/>
      <c r="AW560" s="152"/>
      <c r="AX560" s="152"/>
      <c r="AY560" s="152"/>
      <c r="AZ560" s="152"/>
      <c r="BA560" s="152"/>
      <c r="BB560" s="152"/>
      <c r="BC560" s="152"/>
      <c r="BD560" s="152"/>
      <c r="BE560" s="152"/>
      <c r="BF560" s="152"/>
      <c r="BG560" s="152"/>
      <c r="BH560" s="152"/>
    </row>
    <row r="561" spans="1:60" outlineLevel="1">
      <c r="A561" s="189">
        <v>468</v>
      </c>
      <c r="B561" s="190" t="s">
        <v>1408</v>
      </c>
      <c r="C561" s="197" t="s">
        <v>1409</v>
      </c>
      <c r="D561" s="191" t="s">
        <v>815</v>
      </c>
      <c r="E561" s="192">
        <v>1</v>
      </c>
      <c r="F561" s="193"/>
      <c r="G561" s="194">
        <f t="shared" si="133"/>
        <v>0</v>
      </c>
      <c r="H561" s="193"/>
      <c r="I561" s="194">
        <f t="shared" si="134"/>
        <v>0</v>
      </c>
      <c r="J561" s="193"/>
      <c r="K561" s="194">
        <f t="shared" si="135"/>
        <v>0</v>
      </c>
      <c r="L561" s="194">
        <v>21</v>
      </c>
      <c r="M561" s="194">
        <f t="shared" si="136"/>
        <v>0</v>
      </c>
      <c r="N561" s="192">
        <v>0</v>
      </c>
      <c r="O561" s="192">
        <f t="shared" si="137"/>
        <v>0</v>
      </c>
      <c r="P561" s="192">
        <v>0</v>
      </c>
      <c r="Q561" s="192">
        <f t="shared" si="138"/>
        <v>0</v>
      </c>
      <c r="R561" s="194"/>
      <c r="S561" s="194" t="s">
        <v>430</v>
      </c>
      <c r="T561" s="195" t="s">
        <v>372</v>
      </c>
      <c r="U561" s="163">
        <v>0</v>
      </c>
      <c r="V561" s="163">
        <f t="shared" si="139"/>
        <v>0</v>
      </c>
      <c r="W561" s="163"/>
      <c r="X561" s="163" t="s">
        <v>431</v>
      </c>
      <c r="Y561" s="152"/>
      <c r="Z561" s="152"/>
      <c r="AA561" s="152"/>
      <c r="AB561" s="152"/>
      <c r="AC561" s="152"/>
      <c r="AD561" s="152"/>
      <c r="AE561" s="152"/>
      <c r="AF561" s="152"/>
      <c r="AG561" s="152" t="s">
        <v>432</v>
      </c>
      <c r="AH561" s="152"/>
      <c r="AI561" s="152"/>
      <c r="AJ561" s="152"/>
      <c r="AK561" s="152"/>
      <c r="AL561" s="152"/>
      <c r="AM561" s="152"/>
      <c r="AN561" s="152"/>
      <c r="AO561" s="152"/>
      <c r="AP561" s="152"/>
      <c r="AQ561" s="152"/>
      <c r="AR561" s="152"/>
      <c r="AS561" s="152"/>
      <c r="AT561" s="152"/>
      <c r="AU561" s="152"/>
      <c r="AV561" s="152"/>
      <c r="AW561" s="152"/>
      <c r="AX561" s="152"/>
      <c r="AY561" s="152"/>
      <c r="AZ561" s="152"/>
      <c r="BA561" s="152"/>
      <c r="BB561" s="152"/>
      <c r="BC561" s="152"/>
      <c r="BD561" s="152"/>
      <c r="BE561" s="152"/>
      <c r="BF561" s="152"/>
      <c r="BG561" s="152"/>
      <c r="BH561" s="152"/>
    </row>
    <row r="562" spans="1:60" outlineLevel="1">
      <c r="A562" s="189">
        <v>469</v>
      </c>
      <c r="B562" s="190" t="s">
        <v>1410</v>
      </c>
      <c r="C562" s="197" t="s">
        <v>1411</v>
      </c>
      <c r="D562" s="191" t="s">
        <v>815</v>
      </c>
      <c r="E562" s="192">
        <v>6</v>
      </c>
      <c r="F562" s="193"/>
      <c r="G562" s="194">
        <f t="shared" si="133"/>
        <v>0</v>
      </c>
      <c r="H562" s="193"/>
      <c r="I562" s="194">
        <f t="shared" si="134"/>
        <v>0</v>
      </c>
      <c r="J562" s="193"/>
      <c r="K562" s="194">
        <f t="shared" si="135"/>
        <v>0</v>
      </c>
      <c r="L562" s="194">
        <v>21</v>
      </c>
      <c r="M562" s="194">
        <f t="shared" si="136"/>
        <v>0</v>
      </c>
      <c r="N562" s="192">
        <v>0</v>
      </c>
      <c r="O562" s="192">
        <f t="shared" si="137"/>
        <v>0</v>
      </c>
      <c r="P562" s="192">
        <v>0</v>
      </c>
      <c r="Q562" s="192">
        <f t="shared" si="138"/>
        <v>0</v>
      </c>
      <c r="R562" s="194"/>
      <c r="S562" s="194" t="s">
        <v>430</v>
      </c>
      <c r="T562" s="195" t="s">
        <v>372</v>
      </c>
      <c r="U562" s="163">
        <v>0</v>
      </c>
      <c r="V562" s="163">
        <f t="shared" si="139"/>
        <v>0</v>
      </c>
      <c r="W562" s="163"/>
      <c r="X562" s="163" t="s">
        <v>431</v>
      </c>
      <c r="Y562" s="152"/>
      <c r="Z562" s="152"/>
      <c r="AA562" s="152"/>
      <c r="AB562" s="152"/>
      <c r="AC562" s="152"/>
      <c r="AD562" s="152"/>
      <c r="AE562" s="152"/>
      <c r="AF562" s="152"/>
      <c r="AG562" s="152" t="s">
        <v>432</v>
      </c>
      <c r="AH562" s="152"/>
      <c r="AI562" s="152"/>
      <c r="AJ562" s="152"/>
      <c r="AK562" s="152"/>
      <c r="AL562" s="152"/>
      <c r="AM562" s="152"/>
      <c r="AN562" s="152"/>
      <c r="AO562" s="152"/>
      <c r="AP562" s="152"/>
      <c r="AQ562" s="152"/>
      <c r="AR562" s="152"/>
      <c r="AS562" s="152"/>
      <c r="AT562" s="152"/>
      <c r="AU562" s="152"/>
      <c r="AV562" s="152"/>
      <c r="AW562" s="152"/>
      <c r="AX562" s="152"/>
      <c r="AY562" s="152"/>
      <c r="AZ562" s="152"/>
      <c r="BA562" s="152"/>
      <c r="BB562" s="152"/>
      <c r="BC562" s="152"/>
      <c r="BD562" s="152"/>
      <c r="BE562" s="152"/>
      <c r="BF562" s="152"/>
      <c r="BG562" s="152"/>
      <c r="BH562" s="152"/>
    </row>
    <row r="563" spans="1:60" outlineLevel="1">
      <c r="A563" s="189">
        <v>470</v>
      </c>
      <c r="B563" s="190" t="s">
        <v>1412</v>
      </c>
      <c r="C563" s="197" t="s">
        <v>1413</v>
      </c>
      <c r="D563" s="191" t="s">
        <v>815</v>
      </c>
      <c r="E563" s="192">
        <v>1</v>
      </c>
      <c r="F563" s="193"/>
      <c r="G563" s="194">
        <f t="shared" si="133"/>
        <v>0</v>
      </c>
      <c r="H563" s="193"/>
      <c r="I563" s="194">
        <f t="shared" si="134"/>
        <v>0</v>
      </c>
      <c r="J563" s="193"/>
      <c r="K563" s="194">
        <f t="shared" si="135"/>
        <v>0</v>
      </c>
      <c r="L563" s="194">
        <v>21</v>
      </c>
      <c r="M563" s="194">
        <f t="shared" si="136"/>
        <v>0</v>
      </c>
      <c r="N563" s="192">
        <v>0</v>
      </c>
      <c r="O563" s="192">
        <f t="shared" si="137"/>
        <v>0</v>
      </c>
      <c r="P563" s="192">
        <v>0</v>
      </c>
      <c r="Q563" s="192">
        <f t="shared" si="138"/>
        <v>0</v>
      </c>
      <c r="R563" s="194"/>
      <c r="S563" s="194" t="s">
        <v>430</v>
      </c>
      <c r="T563" s="195" t="s">
        <v>372</v>
      </c>
      <c r="U563" s="163">
        <v>0</v>
      </c>
      <c r="V563" s="163">
        <f t="shared" si="139"/>
        <v>0</v>
      </c>
      <c r="W563" s="163"/>
      <c r="X563" s="163" t="s">
        <v>431</v>
      </c>
      <c r="Y563" s="152"/>
      <c r="Z563" s="152"/>
      <c r="AA563" s="152"/>
      <c r="AB563" s="152"/>
      <c r="AC563" s="152"/>
      <c r="AD563" s="152"/>
      <c r="AE563" s="152"/>
      <c r="AF563" s="152"/>
      <c r="AG563" s="152" t="s">
        <v>432</v>
      </c>
      <c r="AH563" s="152"/>
      <c r="AI563" s="152"/>
      <c r="AJ563" s="152"/>
      <c r="AK563" s="152"/>
      <c r="AL563" s="152"/>
      <c r="AM563" s="152"/>
      <c r="AN563" s="152"/>
      <c r="AO563" s="152"/>
      <c r="AP563" s="152"/>
      <c r="AQ563" s="152"/>
      <c r="AR563" s="152"/>
      <c r="AS563" s="152"/>
      <c r="AT563" s="152"/>
      <c r="AU563" s="152"/>
      <c r="AV563" s="152"/>
      <c r="AW563" s="152"/>
      <c r="AX563" s="152"/>
      <c r="AY563" s="152"/>
      <c r="AZ563" s="152"/>
      <c r="BA563" s="152"/>
      <c r="BB563" s="152"/>
      <c r="BC563" s="152"/>
      <c r="BD563" s="152"/>
      <c r="BE563" s="152"/>
      <c r="BF563" s="152"/>
      <c r="BG563" s="152"/>
      <c r="BH563" s="152"/>
    </row>
    <row r="564" spans="1:60" outlineLevel="1">
      <c r="A564" s="189">
        <v>471</v>
      </c>
      <c r="B564" s="190" t="s">
        <v>1414</v>
      </c>
      <c r="C564" s="197" t="s">
        <v>1415</v>
      </c>
      <c r="D564" s="191" t="s">
        <v>815</v>
      </c>
      <c r="E564" s="192">
        <v>5</v>
      </c>
      <c r="F564" s="193"/>
      <c r="G564" s="194">
        <f t="shared" si="133"/>
        <v>0</v>
      </c>
      <c r="H564" s="193"/>
      <c r="I564" s="194">
        <f t="shared" si="134"/>
        <v>0</v>
      </c>
      <c r="J564" s="193"/>
      <c r="K564" s="194">
        <f t="shared" si="135"/>
        <v>0</v>
      </c>
      <c r="L564" s="194">
        <v>21</v>
      </c>
      <c r="M564" s="194">
        <f t="shared" si="136"/>
        <v>0</v>
      </c>
      <c r="N564" s="192">
        <v>0</v>
      </c>
      <c r="O564" s="192">
        <f t="shared" si="137"/>
        <v>0</v>
      </c>
      <c r="P564" s="192">
        <v>0</v>
      </c>
      <c r="Q564" s="192">
        <f t="shared" si="138"/>
        <v>0</v>
      </c>
      <c r="R564" s="194"/>
      <c r="S564" s="194" t="s">
        <v>430</v>
      </c>
      <c r="T564" s="195" t="s">
        <v>372</v>
      </c>
      <c r="U564" s="163">
        <v>0</v>
      </c>
      <c r="V564" s="163">
        <f t="shared" si="139"/>
        <v>0</v>
      </c>
      <c r="W564" s="163"/>
      <c r="X564" s="163" t="s">
        <v>431</v>
      </c>
      <c r="Y564" s="152"/>
      <c r="Z564" s="152"/>
      <c r="AA564" s="152"/>
      <c r="AB564" s="152"/>
      <c r="AC564" s="152"/>
      <c r="AD564" s="152"/>
      <c r="AE564" s="152"/>
      <c r="AF564" s="152"/>
      <c r="AG564" s="152" t="s">
        <v>432</v>
      </c>
      <c r="AH564" s="152"/>
      <c r="AI564" s="152"/>
      <c r="AJ564" s="152"/>
      <c r="AK564" s="152"/>
      <c r="AL564" s="152"/>
      <c r="AM564" s="152"/>
      <c r="AN564" s="152"/>
      <c r="AO564" s="152"/>
      <c r="AP564" s="152"/>
      <c r="AQ564" s="152"/>
      <c r="AR564" s="152"/>
      <c r="AS564" s="152"/>
      <c r="AT564" s="152"/>
      <c r="AU564" s="152"/>
      <c r="AV564" s="152"/>
      <c r="AW564" s="152"/>
      <c r="AX564" s="152"/>
      <c r="AY564" s="152"/>
      <c r="AZ564" s="152"/>
      <c r="BA564" s="152"/>
      <c r="BB564" s="152"/>
      <c r="BC564" s="152"/>
      <c r="BD564" s="152"/>
      <c r="BE564" s="152"/>
      <c r="BF564" s="152"/>
      <c r="BG564" s="152"/>
      <c r="BH564" s="152"/>
    </row>
    <row r="565" spans="1:60" outlineLevel="1">
      <c r="A565" s="189">
        <v>472</v>
      </c>
      <c r="B565" s="190" t="s">
        <v>1416</v>
      </c>
      <c r="C565" s="197" t="s">
        <v>1417</v>
      </c>
      <c r="D565" s="191" t="s">
        <v>815</v>
      </c>
      <c r="E565" s="192">
        <v>15</v>
      </c>
      <c r="F565" s="193"/>
      <c r="G565" s="194">
        <f t="shared" ref="G565:G596" si="140">ROUND(E565*F565,2)</f>
        <v>0</v>
      </c>
      <c r="H565" s="193"/>
      <c r="I565" s="194">
        <f t="shared" ref="I565:I596" si="141">ROUND(E565*H565,2)</f>
        <v>0</v>
      </c>
      <c r="J565" s="193"/>
      <c r="K565" s="194">
        <f t="shared" ref="K565:K596" si="142">ROUND(E565*J565,2)</f>
        <v>0</v>
      </c>
      <c r="L565" s="194">
        <v>21</v>
      </c>
      <c r="M565" s="194">
        <f t="shared" ref="M565:M596" si="143">G565*(1+L565/100)</f>
        <v>0</v>
      </c>
      <c r="N565" s="192">
        <v>0</v>
      </c>
      <c r="O565" s="192">
        <f t="shared" ref="O565:O596" si="144">ROUND(E565*N565,2)</f>
        <v>0</v>
      </c>
      <c r="P565" s="192">
        <v>0</v>
      </c>
      <c r="Q565" s="192">
        <f t="shared" ref="Q565:Q596" si="145">ROUND(E565*P565,2)</f>
        <v>0</v>
      </c>
      <c r="R565" s="194"/>
      <c r="S565" s="194" t="s">
        <v>430</v>
      </c>
      <c r="T565" s="195" t="s">
        <v>372</v>
      </c>
      <c r="U565" s="163">
        <v>0</v>
      </c>
      <c r="V565" s="163">
        <f t="shared" ref="V565:V596" si="146">ROUND(E565*U565,2)</f>
        <v>0</v>
      </c>
      <c r="W565" s="163"/>
      <c r="X565" s="163" t="s">
        <v>431</v>
      </c>
      <c r="Y565" s="152"/>
      <c r="Z565" s="152"/>
      <c r="AA565" s="152"/>
      <c r="AB565" s="152"/>
      <c r="AC565" s="152"/>
      <c r="AD565" s="152"/>
      <c r="AE565" s="152"/>
      <c r="AF565" s="152"/>
      <c r="AG565" s="152" t="s">
        <v>432</v>
      </c>
      <c r="AH565" s="152"/>
      <c r="AI565" s="152"/>
      <c r="AJ565" s="152"/>
      <c r="AK565" s="152"/>
      <c r="AL565" s="152"/>
      <c r="AM565" s="152"/>
      <c r="AN565" s="152"/>
      <c r="AO565" s="152"/>
      <c r="AP565" s="152"/>
      <c r="AQ565" s="152"/>
      <c r="AR565" s="152"/>
      <c r="AS565" s="152"/>
      <c r="AT565" s="152"/>
      <c r="AU565" s="152"/>
      <c r="AV565" s="152"/>
      <c r="AW565" s="152"/>
      <c r="AX565" s="152"/>
      <c r="AY565" s="152"/>
      <c r="AZ565" s="152"/>
      <c r="BA565" s="152"/>
      <c r="BB565" s="152"/>
      <c r="BC565" s="152"/>
      <c r="BD565" s="152"/>
      <c r="BE565" s="152"/>
      <c r="BF565" s="152"/>
      <c r="BG565" s="152"/>
      <c r="BH565" s="152"/>
    </row>
    <row r="566" spans="1:60" outlineLevel="1">
      <c r="A566" s="189">
        <v>473</v>
      </c>
      <c r="B566" s="190" t="s">
        <v>1418</v>
      </c>
      <c r="C566" s="197" t="s">
        <v>1419</v>
      </c>
      <c r="D566" s="191" t="s">
        <v>815</v>
      </c>
      <c r="E566" s="192">
        <v>35</v>
      </c>
      <c r="F566" s="193"/>
      <c r="G566" s="194">
        <f t="shared" si="140"/>
        <v>0</v>
      </c>
      <c r="H566" s="193"/>
      <c r="I566" s="194">
        <f t="shared" si="141"/>
        <v>0</v>
      </c>
      <c r="J566" s="193"/>
      <c r="K566" s="194">
        <f t="shared" si="142"/>
        <v>0</v>
      </c>
      <c r="L566" s="194">
        <v>21</v>
      </c>
      <c r="M566" s="194">
        <f t="shared" si="143"/>
        <v>0</v>
      </c>
      <c r="N566" s="192">
        <v>0</v>
      </c>
      <c r="O566" s="192">
        <f t="shared" si="144"/>
        <v>0</v>
      </c>
      <c r="P566" s="192">
        <v>0</v>
      </c>
      <c r="Q566" s="192">
        <f t="shared" si="145"/>
        <v>0</v>
      </c>
      <c r="R566" s="194"/>
      <c r="S566" s="194" t="s">
        <v>430</v>
      </c>
      <c r="T566" s="195" t="s">
        <v>372</v>
      </c>
      <c r="U566" s="163">
        <v>0</v>
      </c>
      <c r="V566" s="163">
        <f t="shared" si="146"/>
        <v>0</v>
      </c>
      <c r="W566" s="163"/>
      <c r="X566" s="163" t="s">
        <v>431</v>
      </c>
      <c r="Y566" s="152"/>
      <c r="Z566" s="152"/>
      <c r="AA566" s="152"/>
      <c r="AB566" s="152"/>
      <c r="AC566" s="152"/>
      <c r="AD566" s="152"/>
      <c r="AE566" s="152"/>
      <c r="AF566" s="152"/>
      <c r="AG566" s="152" t="s">
        <v>432</v>
      </c>
      <c r="AH566" s="152"/>
      <c r="AI566" s="152"/>
      <c r="AJ566" s="152"/>
      <c r="AK566" s="152"/>
      <c r="AL566" s="152"/>
      <c r="AM566" s="152"/>
      <c r="AN566" s="152"/>
      <c r="AO566" s="152"/>
      <c r="AP566" s="152"/>
      <c r="AQ566" s="152"/>
      <c r="AR566" s="152"/>
      <c r="AS566" s="152"/>
      <c r="AT566" s="152"/>
      <c r="AU566" s="152"/>
      <c r="AV566" s="152"/>
      <c r="AW566" s="152"/>
      <c r="AX566" s="152"/>
      <c r="AY566" s="152"/>
      <c r="AZ566" s="152"/>
      <c r="BA566" s="152"/>
      <c r="BB566" s="152"/>
      <c r="BC566" s="152"/>
      <c r="BD566" s="152"/>
      <c r="BE566" s="152"/>
      <c r="BF566" s="152"/>
      <c r="BG566" s="152"/>
      <c r="BH566" s="152"/>
    </row>
    <row r="567" spans="1:60" outlineLevel="1">
      <c r="A567" s="189">
        <v>474</v>
      </c>
      <c r="B567" s="190" t="s">
        <v>1420</v>
      </c>
      <c r="C567" s="197" t="s">
        <v>1421</v>
      </c>
      <c r="D567" s="191" t="s">
        <v>815</v>
      </c>
      <c r="E567" s="192">
        <v>1</v>
      </c>
      <c r="F567" s="193"/>
      <c r="G567" s="194">
        <f t="shared" si="140"/>
        <v>0</v>
      </c>
      <c r="H567" s="193"/>
      <c r="I567" s="194">
        <f t="shared" si="141"/>
        <v>0</v>
      </c>
      <c r="J567" s="193"/>
      <c r="K567" s="194">
        <f t="shared" si="142"/>
        <v>0</v>
      </c>
      <c r="L567" s="194">
        <v>21</v>
      </c>
      <c r="M567" s="194">
        <f t="shared" si="143"/>
        <v>0</v>
      </c>
      <c r="N567" s="192">
        <v>0</v>
      </c>
      <c r="O567" s="192">
        <f t="shared" si="144"/>
        <v>0</v>
      </c>
      <c r="P567" s="192">
        <v>0</v>
      </c>
      <c r="Q567" s="192">
        <f t="shared" si="145"/>
        <v>0</v>
      </c>
      <c r="R567" s="194"/>
      <c r="S567" s="194" t="s">
        <v>430</v>
      </c>
      <c r="T567" s="195" t="s">
        <v>372</v>
      </c>
      <c r="U567" s="163">
        <v>0</v>
      </c>
      <c r="V567" s="163">
        <f t="shared" si="146"/>
        <v>0</v>
      </c>
      <c r="W567" s="163"/>
      <c r="X567" s="163" t="s">
        <v>431</v>
      </c>
      <c r="Y567" s="152"/>
      <c r="Z567" s="152"/>
      <c r="AA567" s="152"/>
      <c r="AB567" s="152"/>
      <c r="AC567" s="152"/>
      <c r="AD567" s="152"/>
      <c r="AE567" s="152"/>
      <c r="AF567" s="152"/>
      <c r="AG567" s="152" t="s">
        <v>432</v>
      </c>
      <c r="AH567" s="152"/>
      <c r="AI567" s="152"/>
      <c r="AJ567" s="152"/>
      <c r="AK567" s="152"/>
      <c r="AL567" s="152"/>
      <c r="AM567" s="152"/>
      <c r="AN567" s="152"/>
      <c r="AO567" s="152"/>
      <c r="AP567" s="152"/>
      <c r="AQ567" s="152"/>
      <c r="AR567" s="152"/>
      <c r="AS567" s="152"/>
      <c r="AT567" s="152"/>
      <c r="AU567" s="152"/>
      <c r="AV567" s="152"/>
      <c r="AW567" s="152"/>
      <c r="AX567" s="152"/>
      <c r="AY567" s="152"/>
      <c r="AZ567" s="152"/>
      <c r="BA567" s="152"/>
      <c r="BB567" s="152"/>
      <c r="BC567" s="152"/>
      <c r="BD567" s="152"/>
      <c r="BE567" s="152"/>
      <c r="BF567" s="152"/>
      <c r="BG567" s="152"/>
      <c r="BH567" s="152"/>
    </row>
    <row r="568" spans="1:60" outlineLevel="1">
      <c r="A568" s="189">
        <v>475</v>
      </c>
      <c r="B568" s="190" t="s">
        <v>1422</v>
      </c>
      <c r="C568" s="197" t="s">
        <v>1423</v>
      </c>
      <c r="D568" s="191" t="s">
        <v>815</v>
      </c>
      <c r="E568" s="192">
        <v>2</v>
      </c>
      <c r="F568" s="193"/>
      <c r="G568" s="194">
        <f t="shared" si="140"/>
        <v>0</v>
      </c>
      <c r="H568" s="193"/>
      <c r="I568" s="194">
        <f t="shared" si="141"/>
        <v>0</v>
      </c>
      <c r="J568" s="193"/>
      <c r="K568" s="194">
        <f t="shared" si="142"/>
        <v>0</v>
      </c>
      <c r="L568" s="194">
        <v>21</v>
      </c>
      <c r="M568" s="194">
        <f t="shared" si="143"/>
        <v>0</v>
      </c>
      <c r="N568" s="192">
        <v>0</v>
      </c>
      <c r="O568" s="192">
        <f t="shared" si="144"/>
        <v>0</v>
      </c>
      <c r="P568" s="192">
        <v>0</v>
      </c>
      <c r="Q568" s="192">
        <f t="shared" si="145"/>
        <v>0</v>
      </c>
      <c r="R568" s="194"/>
      <c r="S568" s="194" t="s">
        <v>430</v>
      </c>
      <c r="T568" s="195" t="s">
        <v>372</v>
      </c>
      <c r="U568" s="163">
        <v>0</v>
      </c>
      <c r="V568" s="163">
        <f t="shared" si="146"/>
        <v>0</v>
      </c>
      <c r="W568" s="163"/>
      <c r="X568" s="163" t="s">
        <v>431</v>
      </c>
      <c r="Y568" s="152"/>
      <c r="Z568" s="152"/>
      <c r="AA568" s="152"/>
      <c r="AB568" s="152"/>
      <c r="AC568" s="152"/>
      <c r="AD568" s="152"/>
      <c r="AE568" s="152"/>
      <c r="AF568" s="152"/>
      <c r="AG568" s="152" t="s">
        <v>432</v>
      </c>
      <c r="AH568" s="152"/>
      <c r="AI568" s="152"/>
      <c r="AJ568" s="152"/>
      <c r="AK568" s="152"/>
      <c r="AL568" s="152"/>
      <c r="AM568" s="152"/>
      <c r="AN568" s="152"/>
      <c r="AO568" s="152"/>
      <c r="AP568" s="152"/>
      <c r="AQ568" s="152"/>
      <c r="AR568" s="152"/>
      <c r="AS568" s="152"/>
      <c r="AT568" s="152"/>
      <c r="AU568" s="152"/>
      <c r="AV568" s="152"/>
      <c r="AW568" s="152"/>
      <c r="AX568" s="152"/>
      <c r="AY568" s="152"/>
      <c r="AZ568" s="152"/>
      <c r="BA568" s="152"/>
      <c r="BB568" s="152"/>
      <c r="BC568" s="152"/>
      <c r="BD568" s="152"/>
      <c r="BE568" s="152"/>
      <c r="BF568" s="152"/>
      <c r="BG568" s="152"/>
      <c r="BH568" s="152"/>
    </row>
    <row r="569" spans="1:60" outlineLevel="1">
      <c r="A569" s="189">
        <v>476</v>
      </c>
      <c r="B569" s="190" t="s">
        <v>1424</v>
      </c>
      <c r="C569" s="197" t="s">
        <v>1425</v>
      </c>
      <c r="D569" s="191" t="s">
        <v>815</v>
      </c>
      <c r="E569" s="192">
        <v>26</v>
      </c>
      <c r="F569" s="193"/>
      <c r="G569" s="194">
        <f t="shared" si="140"/>
        <v>0</v>
      </c>
      <c r="H569" s="193"/>
      <c r="I569" s="194">
        <f t="shared" si="141"/>
        <v>0</v>
      </c>
      <c r="J569" s="193"/>
      <c r="K569" s="194">
        <f t="shared" si="142"/>
        <v>0</v>
      </c>
      <c r="L569" s="194">
        <v>21</v>
      </c>
      <c r="M569" s="194">
        <f t="shared" si="143"/>
        <v>0</v>
      </c>
      <c r="N569" s="192">
        <v>0</v>
      </c>
      <c r="O569" s="192">
        <f t="shared" si="144"/>
        <v>0</v>
      </c>
      <c r="P569" s="192">
        <v>0</v>
      </c>
      <c r="Q569" s="192">
        <f t="shared" si="145"/>
        <v>0</v>
      </c>
      <c r="R569" s="194"/>
      <c r="S569" s="194" t="s">
        <v>430</v>
      </c>
      <c r="T569" s="195" t="s">
        <v>372</v>
      </c>
      <c r="U569" s="163">
        <v>0</v>
      </c>
      <c r="V569" s="163">
        <f t="shared" si="146"/>
        <v>0</v>
      </c>
      <c r="W569" s="163"/>
      <c r="X569" s="163" t="s">
        <v>431</v>
      </c>
      <c r="Y569" s="152"/>
      <c r="Z569" s="152"/>
      <c r="AA569" s="152"/>
      <c r="AB569" s="152"/>
      <c r="AC569" s="152"/>
      <c r="AD569" s="152"/>
      <c r="AE569" s="152"/>
      <c r="AF569" s="152"/>
      <c r="AG569" s="152" t="s">
        <v>432</v>
      </c>
      <c r="AH569" s="152"/>
      <c r="AI569" s="152"/>
      <c r="AJ569" s="152"/>
      <c r="AK569" s="152"/>
      <c r="AL569" s="152"/>
      <c r="AM569" s="152"/>
      <c r="AN569" s="152"/>
      <c r="AO569" s="152"/>
      <c r="AP569" s="152"/>
      <c r="AQ569" s="152"/>
      <c r="AR569" s="152"/>
      <c r="AS569" s="152"/>
      <c r="AT569" s="152"/>
      <c r="AU569" s="152"/>
      <c r="AV569" s="152"/>
      <c r="AW569" s="152"/>
      <c r="AX569" s="152"/>
      <c r="AY569" s="152"/>
      <c r="AZ569" s="152"/>
      <c r="BA569" s="152"/>
      <c r="BB569" s="152"/>
      <c r="BC569" s="152"/>
      <c r="BD569" s="152"/>
      <c r="BE569" s="152"/>
      <c r="BF569" s="152"/>
      <c r="BG569" s="152"/>
      <c r="BH569" s="152"/>
    </row>
    <row r="570" spans="1:60" outlineLevel="1">
      <c r="A570" s="189">
        <v>477</v>
      </c>
      <c r="B570" s="190" t="s">
        <v>1426</v>
      </c>
      <c r="C570" s="197" t="s">
        <v>1427</v>
      </c>
      <c r="D570" s="191" t="s">
        <v>815</v>
      </c>
      <c r="E570" s="192">
        <v>8</v>
      </c>
      <c r="F570" s="193"/>
      <c r="G570" s="194">
        <f t="shared" si="140"/>
        <v>0</v>
      </c>
      <c r="H570" s="193"/>
      <c r="I570" s="194">
        <f t="shared" si="141"/>
        <v>0</v>
      </c>
      <c r="J570" s="193"/>
      <c r="K570" s="194">
        <f t="shared" si="142"/>
        <v>0</v>
      </c>
      <c r="L570" s="194">
        <v>21</v>
      </c>
      <c r="M570" s="194">
        <f t="shared" si="143"/>
        <v>0</v>
      </c>
      <c r="N570" s="192">
        <v>0</v>
      </c>
      <c r="O570" s="192">
        <f t="shared" si="144"/>
        <v>0</v>
      </c>
      <c r="P570" s="192">
        <v>0</v>
      </c>
      <c r="Q570" s="192">
        <f t="shared" si="145"/>
        <v>0</v>
      </c>
      <c r="R570" s="194"/>
      <c r="S570" s="194" t="s">
        <v>430</v>
      </c>
      <c r="T570" s="195" t="s">
        <v>372</v>
      </c>
      <c r="U570" s="163">
        <v>0</v>
      </c>
      <c r="V570" s="163">
        <f t="shared" si="146"/>
        <v>0</v>
      </c>
      <c r="W570" s="163"/>
      <c r="X570" s="163" t="s">
        <v>431</v>
      </c>
      <c r="Y570" s="152"/>
      <c r="Z570" s="152"/>
      <c r="AA570" s="152"/>
      <c r="AB570" s="152"/>
      <c r="AC570" s="152"/>
      <c r="AD570" s="152"/>
      <c r="AE570" s="152"/>
      <c r="AF570" s="152"/>
      <c r="AG570" s="152" t="s">
        <v>432</v>
      </c>
      <c r="AH570" s="152"/>
      <c r="AI570" s="152"/>
      <c r="AJ570" s="152"/>
      <c r="AK570" s="152"/>
      <c r="AL570" s="152"/>
      <c r="AM570" s="152"/>
      <c r="AN570" s="152"/>
      <c r="AO570" s="152"/>
      <c r="AP570" s="152"/>
      <c r="AQ570" s="152"/>
      <c r="AR570" s="152"/>
      <c r="AS570" s="152"/>
      <c r="AT570" s="152"/>
      <c r="AU570" s="152"/>
      <c r="AV570" s="152"/>
      <c r="AW570" s="152"/>
      <c r="AX570" s="152"/>
      <c r="AY570" s="152"/>
      <c r="AZ570" s="152"/>
      <c r="BA570" s="152"/>
      <c r="BB570" s="152"/>
      <c r="BC570" s="152"/>
      <c r="BD570" s="152"/>
      <c r="BE570" s="152"/>
      <c r="BF570" s="152"/>
      <c r="BG570" s="152"/>
      <c r="BH570" s="152"/>
    </row>
    <row r="571" spans="1:60" outlineLevel="1">
      <c r="A571" s="189">
        <v>478</v>
      </c>
      <c r="B571" s="190" t="s">
        <v>1428</v>
      </c>
      <c r="C571" s="197" t="s">
        <v>1429</v>
      </c>
      <c r="D571" s="191" t="s">
        <v>815</v>
      </c>
      <c r="E571" s="192">
        <v>4</v>
      </c>
      <c r="F571" s="193"/>
      <c r="G571" s="194">
        <f t="shared" si="140"/>
        <v>0</v>
      </c>
      <c r="H571" s="193"/>
      <c r="I571" s="194">
        <f t="shared" si="141"/>
        <v>0</v>
      </c>
      <c r="J571" s="193"/>
      <c r="K571" s="194">
        <f t="shared" si="142"/>
        <v>0</v>
      </c>
      <c r="L571" s="194">
        <v>21</v>
      </c>
      <c r="M571" s="194">
        <f t="shared" si="143"/>
        <v>0</v>
      </c>
      <c r="N571" s="192">
        <v>0</v>
      </c>
      <c r="O571" s="192">
        <f t="shared" si="144"/>
        <v>0</v>
      </c>
      <c r="P571" s="192">
        <v>0</v>
      </c>
      <c r="Q571" s="192">
        <f t="shared" si="145"/>
        <v>0</v>
      </c>
      <c r="R571" s="194"/>
      <c r="S571" s="194" t="s">
        <v>430</v>
      </c>
      <c r="T571" s="195" t="s">
        <v>372</v>
      </c>
      <c r="U571" s="163">
        <v>0</v>
      </c>
      <c r="V571" s="163">
        <f t="shared" si="146"/>
        <v>0</v>
      </c>
      <c r="W571" s="163"/>
      <c r="X571" s="163" t="s">
        <v>431</v>
      </c>
      <c r="Y571" s="152"/>
      <c r="Z571" s="152"/>
      <c r="AA571" s="152"/>
      <c r="AB571" s="152"/>
      <c r="AC571" s="152"/>
      <c r="AD571" s="152"/>
      <c r="AE571" s="152"/>
      <c r="AF571" s="152"/>
      <c r="AG571" s="152" t="s">
        <v>432</v>
      </c>
      <c r="AH571" s="152"/>
      <c r="AI571" s="152"/>
      <c r="AJ571" s="152"/>
      <c r="AK571" s="152"/>
      <c r="AL571" s="152"/>
      <c r="AM571" s="152"/>
      <c r="AN571" s="152"/>
      <c r="AO571" s="152"/>
      <c r="AP571" s="152"/>
      <c r="AQ571" s="152"/>
      <c r="AR571" s="152"/>
      <c r="AS571" s="152"/>
      <c r="AT571" s="152"/>
      <c r="AU571" s="152"/>
      <c r="AV571" s="152"/>
      <c r="AW571" s="152"/>
      <c r="AX571" s="152"/>
      <c r="AY571" s="152"/>
      <c r="AZ571" s="152"/>
      <c r="BA571" s="152"/>
      <c r="BB571" s="152"/>
      <c r="BC571" s="152"/>
      <c r="BD571" s="152"/>
      <c r="BE571" s="152"/>
      <c r="BF571" s="152"/>
      <c r="BG571" s="152"/>
      <c r="BH571" s="152"/>
    </row>
    <row r="572" spans="1:60" outlineLevel="1">
      <c r="A572" s="189">
        <v>479</v>
      </c>
      <c r="B572" s="190" t="s">
        <v>1430</v>
      </c>
      <c r="C572" s="197" t="s">
        <v>1431</v>
      </c>
      <c r="D572" s="191" t="s">
        <v>815</v>
      </c>
      <c r="E572" s="192">
        <v>1</v>
      </c>
      <c r="F572" s="193"/>
      <c r="G572" s="194">
        <f t="shared" si="140"/>
        <v>0</v>
      </c>
      <c r="H572" s="193"/>
      <c r="I572" s="194">
        <f t="shared" si="141"/>
        <v>0</v>
      </c>
      <c r="J572" s="193"/>
      <c r="K572" s="194">
        <f t="shared" si="142"/>
        <v>0</v>
      </c>
      <c r="L572" s="194">
        <v>21</v>
      </c>
      <c r="M572" s="194">
        <f t="shared" si="143"/>
        <v>0</v>
      </c>
      <c r="N572" s="192">
        <v>0</v>
      </c>
      <c r="O572" s="192">
        <f t="shared" si="144"/>
        <v>0</v>
      </c>
      <c r="P572" s="192">
        <v>0</v>
      </c>
      <c r="Q572" s="192">
        <f t="shared" si="145"/>
        <v>0</v>
      </c>
      <c r="R572" s="194"/>
      <c r="S572" s="194" t="s">
        <v>430</v>
      </c>
      <c r="T572" s="195" t="s">
        <v>372</v>
      </c>
      <c r="U572" s="163">
        <v>0</v>
      </c>
      <c r="V572" s="163">
        <f t="shared" si="146"/>
        <v>0</v>
      </c>
      <c r="W572" s="163"/>
      <c r="X572" s="163" t="s">
        <v>431</v>
      </c>
      <c r="Y572" s="152"/>
      <c r="Z572" s="152"/>
      <c r="AA572" s="152"/>
      <c r="AB572" s="152"/>
      <c r="AC572" s="152"/>
      <c r="AD572" s="152"/>
      <c r="AE572" s="152"/>
      <c r="AF572" s="152"/>
      <c r="AG572" s="152" t="s">
        <v>432</v>
      </c>
      <c r="AH572" s="152"/>
      <c r="AI572" s="152"/>
      <c r="AJ572" s="152"/>
      <c r="AK572" s="152"/>
      <c r="AL572" s="152"/>
      <c r="AM572" s="152"/>
      <c r="AN572" s="152"/>
      <c r="AO572" s="152"/>
      <c r="AP572" s="152"/>
      <c r="AQ572" s="152"/>
      <c r="AR572" s="152"/>
      <c r="AS572" s="152"/>
      <c r="AT572" s="152"/>
      <c r="AU572" s="152"/>
      <c r="AV572" s="152"/>
      <c r="AW572" s="152"/>
      <c r="AX572" s="152"/>
      <c r="AY572" s="152"/>
      <c r="AZ572" s="152"/>
      <c r="BA572" s="152"/>
      <c r="BB572" s="152"/>
      <c r="BC572" s="152"/>
      <c r="BD572" s="152"/>
      <c r="BE572" s="152"/>
      <c r="BF572" s="152"/>
      <c r="BG572" s="152"/>
      <c r="BH572" s="152"/>
    </row>
    <row r="573" spans="1:60" outlineLevel="1">
      <c r="A573" s="189">
        <v>480</v>
      </c>
      <c r="B573" s="190" t="s">
        <v>1432</v>
      </c>
      <c r="C573" s="197" t="s">
        <v>1433</v>
      </c>
      <c r="D573" s="191" t="s">
        <v>815</v>
      </c>
      <c r="E573" s="192">
        <v>4</v>
      </c>
      <c r="F573" s="193"/>
      <c r="G573" s="194">
        <f t="shared" si="140"/>
        <v>0</v>
      </c>
      <c r="H573" s="193"/>
      <c r="I573" s="194">
        <f t="shared" si="141"/>
        <v>0</v>
      </c>
      <c r="J573" s="193"/>
      <c r="K573" s="194">
        <f t="shared" si="142"/>
        <v>0</v>
      </c>
      <c r="L573" s="194">
        <v>21</v>
      </c>
      <c r="M573" s="194">
        <f t="shared" si="143"/>
        <v>0</v>
      </c>
      <c r="N573" s="192">
        <v>0</v>
      </c>
      <c r="O573" s="192">
        <f t="shared" si="144"/>
        <v>0</v>
      </c>
      <c r="P573" s="192">
        <v>0</v>
      </c>
      <c r="Q573" s="192">
        <f t="shared" si="145"/>
        <v>0</v>
      </c>
      <c r="R573" s="194"/>
      <c r="S573" s="194" t="s">
        <v>430</v>
      </c>
      <c r="T573" s="195" t="s">
        <v>372</v>
      </c>
      <c r="U573" s="163">
        <v>0</v>
      </c>
      <c r="V573" s="163">
        <f t="shared" si="146"/>
        <v>0</v>
      </c>
      <c r="W573" s="163"/>
      <c r="X573" s="163" t="s">
        <v>431</v>
      </c>
      <c r="Y573" s="152"/>
      <c r="Z573" s="152"/>
      <c r="AA573" s="152"/>
      <c r="AB573" s="152"/>
      <c r="AC573" s="152"/>
      <c r="AD573" s="152"/>
      <c r="AE573" s="152"/>
      <c r="AF573" s="152"/>
      <c r="AG573" s="152" t="s">
        <v>432</v>
      </c>
      <c r="AH573" s="152"/>
      <c r="AI573" s="152"/>
      <c r="AJ573" s="152"/>
      <c r="AK573" s="152"/>
      <c r="AL573" s="152"/>
      <c r="AM573" s="152"/>
      <c r="AN573" s="152"/>
      <c r="AO573" s="152"/>
      <c r="AP573" s="152"/>
      <c r="AQ573" s="152"/>
      <c r="AR573" s="152"/>
      <c r="AS573" s="152"/>
      <c r="AT573" s="152"/>
      <c r="AU573" s="152"/>
      <c r="AV573" s="152"/>
      <c r="AW573" s="152"/>
      <c r="AX573" s="152"/>
      <c r="AY573" s="152"/>
      <c r="AZ573" s="152"/>
      <c r="BA573" s="152"/>
      <c r="BB573" s="152"/>
      <c r="BC573" s="152"/>
      <c r="BD573" s="152"/>
      <c r="BE573" s="152"/>
      <c r="BF573" s="152"/>
      <c r="BG573" s="152"/>
      <c r="BH573" s="152"/>
    </row>
    <row r="574" spans="1:60" outlineLevel="1">
      <c r="A574" s="189">
        <v>481</v>
      </c>
      <c r="B574" s="190" t="s">
        <v>1434</v>
      </c>
      <c r="C574" s="197" t="s">
        <v>1435</v>
      </c>
      <c r="D574" s="191" t="s">
        <v>815</v>
      </c>
      <c r="E574" s="192">
        <v>2</v>
      </c>
      <c r="F574" s="193"/>
      <c r="G574" s="194">
        <f t="shared" si="140"/>
        <v>0</v>
      </c>
      <c r="H574" s="193"/>
      <c r="I574" s="194">
        <f t="shared" si="141"/>
        <v>0</v>
      </c>
      <c r="J574" s="193"/>
      <c r="K574" s="194">
        <f t="shared" si="142"/>
        <v>0</v>
      </c>
      <c r="L574" s="194">
        <v>21</v>
      </c>
      <c r="M574" s="194">
        <f t="shared" si="143"/>
        <v>0</v>
      </c>
      <c r="N574" s="192">
        <v>0</v>
      </c>
      <c r="O574" s="192">
        <f t="shared" si="144"/>
        <v>0</v>
      </c>
      <c r="P574" s="192">
        <v>0</v>
      </c>
      <c r="Q574" s="192">
        <f t="shared" si="145"/>
        <v>0</v>
      </c>
      <c r="R574" s="194"/>
      <c r="S574" s="194" t="s">
        <v>430</v>
      </c>
      <c r="T574" s="195" t="s">
        <v>372</v>
      </c>
      <c r="U574" s="163">
        <v>0</v>
      </c>
      <c r="V574" s="163">
        <f t="shared" si="146"/>
        <v>0</v>
      </c>
      <c r="W574" s="163"/>
      <c r="X574" s="163" t="s">
        <v>431</v>
      </c>
      <c r="Y574" s="152"/>
      <c r="Z574" s="152"/>
      <c r="AA574" s="152"/>
      <c r="AB574" s="152"/>
      <c r="AC574" s="152"/>
      <c r="AD574" s="152"/>
      <c r="AE574" s="152"/>
      <c r="AF574" s="152"/>
      <c r="AG574" s="152" t="s">
        <v>432</v>
      </c>
      <c r="AH574" s="152"/>
      <c r="AI574" s="152"/>
      <c r="AJ574" s="152"/>
      <c r="AK574" s="152"/>
      <c r="AL574" s="152"/>
      <c r="AM574" s="152"/>
      <c r="AN574" s="152"/>
      <c r="AO574" s="152"/>
      <c r="AP574" s="152"/>
      <c r="AQ574" s="152"/>
      <c r="AR574" s="152"/>
      <c r="AS574" s="152"/>
      <c r="AT574" s="152"/>
      <c r="AU574" s="152"/>
      <c r="AV574" s="152"/>
      <c r="AW574" s="152"/>
      <c r="AX574" s="152"/>
      <c r="AY574" s="152"/>
      <c r="AZ574" s="152"/>
      <c r="BA574" s="152"/>
      <c r="BB574" s="152"/>
      <c r="BC574" s="152"/>
      <c r="BD574" s="152"/>
      <c r="BE574" s="152"/>
      <c r="BF574" s="152"/>
      <c r="BG574" s="152"/>
      <c r="BH574" s="152"/>
    </row>
    <row r="575" spans="1:60" outlineLevel="1">
      <c r="A575" s="189">
        <v>482</v>
      </c>
      <c r="B575" s="190" t="s">
        <v>1436</v>
      </c>
      <c r="C575" s="197" t="s">
        <v>1437</v>
      </c>
      <c r="D575" s="191" t="s">
        <v>815</v>
      </c>
      <c r="E575" s="192">
        <v>1</v>
      </c>
      <c r="F575" s="193"/>
      <c r="G575" s="194">
        <f t="shared" si="140"/>
        <v>0</v>
      </c>
      <c r="H575" s="193"/>
      <c r="I575" s="194">
        <f t="shared" si="141"/>
        <v>0</v>
      </c>
      <c r="J575" s="193"/>
      <c r="K575" s="194">
        <f t="shared" si="142"/>
        <v>0</v>
      </c>
      <c r="L575" s="194">
        <v>21</v>
      </c>
      <c r="M575" s="194">
        <f t="shared" si="143"/>
        <v>0</v>
      </c>
      <c r="N575" s="192">
        <v>0</v>
      </c>
      <c r="O575" s="192">
        <f t="shared" si="144"/>
        <v>0</v>
      </c>
      <c r="P575" s="192">
        <v>0</v>
      </c>
      <c r="Q575" s="192">
        <f t="shared" si="145"/>
        <v>0</v>
      </c>
      <c r="R575" s="194"/>
      <c r="S575" s="194" t="s">
        <v>430</v>
      </c>
      <c r="T575" s="195" t="s">
        <v>372</v>
      </c>
      <c r="U575" s="163">
        <v>0</v>
      </c>
      <c r="V575" s="163">
        <f t="shared" si="146"/>
        <v>0</v>
      </c>
      <c r="W575" s="163"/>
      <c r="X575" s="163" t="s">
        <v>431</v>
      </c>
      <c r="Y575" s="152"/>
      <c r="Z575" s="152"/>
      <c r="AA575" s="152"/>
      <c r="AB575" s="152"/>
      <c r="AC575" s="152"/>
      <c r="AD575" s="152"/>
      <c r="AE575" s="152"/>
      <c r="AF575" s="152"/>
      <c r="AG575" s="152" t="s">
        <v>432</v>
      </c>
      <c r="AH575" s="152"/>
      <c r="AI575" s="152"/>
      <c r="AJ575" s="152"/>
      <c r="AK575" s="152"/>
      <c r="AL575" s="152"/>
      <c r="AM575" s="152"/>
      <c r="AN575" s="152"/>
      <c r="AO575" s="152"/>
      <c r="AP575" s="152"/>
      <c r="AQ575" s="152"/>
      <c r="AR575" s="152"/>
      <c r="AS575" s="152"/>
      <c r="AT575" s="152"/>
      <c r="AU575" s="152"/>
      <c r="AV575" s="152"/>
      <c r="AW575" s="152"/>
      <c r="AX575" s="152"/>
      <c r="AY575" s="152"/>
      <c r="AZ575" s="152"/>
      <c r="BA575" s="152"/>
      <c r="BB575" s="152"/>
      <c r="BC575" s="152"/>
      <c r="BD575" s="152"/>
      <c r="BE575" s="152"/>
      <c r="BF575" s="152"/>
      <c r="BG575" s="152"/>
      <c r="BH575" s="152"/>
    </row>
    <row r="576" spans="1:60" outlineLevel="1">
      <c r="A576" s="189">
        <v>483</v>
      </c>
      <c r="B576" s="190" t="s">
        <v>1438</v>
      </c>
      <c r="C576" s="197" t="s">
        <v>1439</v>
      </c>
      <c r="D576" s="191" t="s">
        <v>815</v>
      </c>
      <c r="E576" s="192">
        <v>4</v>
      </c>
      <c r="F576" s="193"/>
      <c r="G576" s="194">
        <f t="shared" si="140"/>
        <v>0</v>
      </c>
      <c r="H576" s="193"/>
      <c r="I576" s="194">
        <f t="shared" si="141"/>
        <v>0</v>
      </c>
      <c r="J576" s="193"/>
      <c r="K576" s="194">
        <f t="shared" si="142"/>
        <v>0</v>
      </c>
      <c r="L576" s="194">
        <v>21</v>
      </c>
      <c r="M576" s="194">
        <f t="shared" si="143"/>
        <v>0</v>
      </c>
      <c r="N576" s="192">
        <v>0</v>
      </c>
      <c r="O576" s="192">
        <f t="shared" si="144"/>
        <v>0</v>
      </c>
      <c r="P576" s="192">
        <v>0</v>
      </c>
      <c r="Q576" s="192">
        <f t="shared" si="145"/>
        <v>0</v>
      </c>
      <c r="R576" s="194"/>
      <c r="S576" s="194" t="s">
        <v>430</v>
      </c>
      <c r="T576" s="195" t="s">
        <v>372</v>
      </c>
      <c r="U576" s="163">
        <v>0</v>
      </c>
      <c r="V576" s="163">
        <f t="shared" si="146"/>
        <v>0</v>
      </c>
      <c r="W576" s="163"/>
      <c r="X576" s="163" t="s">
        <v>431</v>
      </c>
      <c r="Y576" s="152"/>
      <c r="Z576" s="152"/>
      <c r="AA576" s="152"/>
      <c r="AB576" s="152"/>
      <c r="AC576" s="152"/>
      <c r="AD576" s="152"/>
      <c r="AE576" s="152"/>
      <c r="AF576" s="152"/>
      <c r="AG576" s="152" t="s">
        <v>432</v>
      </c>
      <c r="AH576" s="152"/>
      <c r="AI576" s="152"/>
      <c r="AJ576" s="152"/>
      <c r="AK576" s="152"/>
      <c r="AL576" s="152"/>
      <c r="AM576" s="152"/>
      <c r="AN576" s="152"/>
      <c r="AO576" s="152"/>
      <c r="AP576" s="152"/>
      <c r="AQ576" s="152"/>
      <c r="AR576" s="152"/>
      <c r="AS576" s="152"/>
      <c r="AT576" s="152"/>
      <c r="AU576" s="152"/>
      <c r="AV576" s="152"/>
      <c r="AW576" s="152"/>
      <c r="AX576" s="152"/>
      <c r="AY576" s="152"/>
      <c r="AZ576" s="152"/>
      <c r="BA576" s="152"/>
      <c r="BB576" s="152"/>
      <c r="BC576" s="152"/>
      <c r="BD576" s="152"/>
      <c r="BE576" s="152"/>
      <c r="BF576" s="152"/>
      <c r="BG576" s="152"/>
      <c r="BH576" s="152"/>
    </row>
    <row r="577" spans="1:60" outlineLevel="1">
      <c r="A577" s="189">
        <v>484</v>
      </c>
      <c r="B577" s="190" t="s">
        <v>1440</v>
      </c>
      <c r="C577" s="197" t="s">
        <v>1441</v>
      </c>
      <c r="D577" s="191" t="s">
        <v>815</v>
      </c>
      <c r="E577" s="192">
        <v>2</v>
      </c>
      <c r="F577" s="193"/>
      <c r="G577" s="194">
        <f t="shared" si="140"/>
        <v>0</v>
      </c>
      <c r="H577" s="193"/>
      <c r="I577" s="194">
        <f t="shared" si="141"/>
        <v>0</v>
      </c>
      <c r="J577" s="193"/>
      <c r="K577" s="194">
        <f t="shared" si="142"/>
        <v>0</v>
      </c>
      <c r="L577" s="194">
        <v>21</v>
      </c>
      <c r="M577" s="194">
        <f t="shared" si="143"/>
        <v>0</v>
      </c>
      <c r="N577" s="192">
        <v>0</v>
      </c>
      <c r="O577" s="192">
        <f t="shared" si="144"/>
        <v>0</v>
      </c>
      <c r="P577" s="192">
        <v>0</v>
      </c>
      <c r="Q577" s="192">
        <f t="shared" si="145"/>
        <v>0</v>
      </c>
      <c r="R577" s="194"/>
      <c r="S577" s="194" t="s">
        <v>430</v>
      </c>
      <c r="T577" s="195" t="s">
        <v>372</v>
      </c>
      <c r="U577" s="163">
        <v>0</v>
      </c>
      <c r="V577" s="163">
        <f t="shared" si="146"/>
        <v>0</v>
      </c>
      <c r="W577" s="163"/>
      <c r="X577" s="163" t="s">
        <v>431</v>
      </c>
      <c r="Y577" s="152"/>
      <c r="Z577" s="152"/>
      <c r="AA577" s="152"/>
      <c r="AB577" s="152"/>
      <c r="AC577" s="152"/>
      <c r="AD577" s="152"/>
      <c r="AE577" s="152"/>
      <c r="AF577" s="152"/>
      <c r="AG577" s="152" t="s">
        <v>432</v>
      </c>
      <c r="AH577" s="152"/>
      <c r="AI577" s="152"/>
      <c r="AJ577" s="152"/>
      <c r="AK577" s="152"/>
      <c r="AL577" s="152"/>
      <c r="AM577" s="152"/>
      <c r="AN577" s="152"/>
      <c r="AO577" s="152"/>
      <c r="AP577" s="152"/>
      <c r="AQ577" s="152"/>
      <c r="AR577" s="152"/>
      <c r="AS577" s="152"/>
      <c r="AT577" s="152"/>
      <c r="AU577" s="152"/>
      <c r="AV577" s="152"/>
      <c r="AW577" s="152"/>
      <c r="AX577" s="152"/>
      <c r="AY577" s="152"/>
      <c r="AZ577" s="152"/>
      <c r="BA577" s="152"/>
      <c r="BB577" s="152"/>
      <c r="BC577" s="152"/>
      <c r="BD577" s="152"/>
      <c r="BE577" s="152"/>
      <c r="BF577" s="152"/>
      <c r="BG577" s="152"/>
      <c r="BH577" s="152"/>
    </row>
    <row r="578" spans="1:60" outlineLevel="1">
      <c r="A578" s="189">
        <v>485</v>
      </c>
      <c r="B578" s="190" t="s">
        <v>1442</v>
      </c>
      <c r="C578" s="197" t="s">
        <v>1443</v>
      </c>
      <c r="D578" s="191" t="s">
        <v>815</v>
      </c>
      <c r="E578" s="192">
        <v>1</v>
      </c>
      <c r="F578" s="193"/>
      <c r="G578" s="194">
        <f t="shared" si="140"/>
        <v>0</v>
      </c>
      <c r="H578" s="193"/>
      <c r="I578" s="194">
        <f t="shared" si="141"/>
        <v>0</v>
      </c>
      <c r="J578" s="193"/>
      <c r="K578" s="194">
        <f t="shared" si="142"/>
        <v>0</v>
      </c>
      <c r="L578" s="194">
        <v>21</v>
      </c>
      <c r="M578" s="194">
        <f t="shared" si="143"/>
        <v>0</v>
      </c>
      <c r="N578" s="192">
        <v>0</v>
      </c>
      <c r="O578" s="192">
        <f t="shared" si="144"/>
        <v>0</v>
      </c>
      <c r="P578" s="192">
        <v>0</v>
      </c>
      <c r="Q578" s="192">
        <f t="shared" si="145"/>
        <v>0</v>
      </c>
      <c r="R578" s="194"/>
      <c r="S578" s="194" t="s">
        <v>430</v>
      </c>
      <c r="T578" s="195" t="s">
        <v>372</v>
      </c>
      <c r="U578" s="163">
        <v>0</v>
      </c>
      <c r="V578" s="163">
        <f t="shared" si="146"/>
        <v>0</v>
      </c>
      <c r="W578" s="163"/>
      <c r="X578" s="163" t="s">
        <v>431</v>
      </c>
      <c r="Y578" s="152"/>
      <c r="Z578" s="152"/>
      <c r="AA578" s="152"/>
      <c r="AB578" s="152"/>
      <c r="AC578" s="152"/>
      <c r="AD578" s="152"/>
      <c r="AE578" s="152"/>
      <c r="AF578" s="152"/>
      <c r="AG578" s="152" t="s">
        <v>432</v>
      </c>
      <c r="AH578" s="152"/>
      <c r="AI578" s="152"/>
      <c r="AJ578" s="152"/>
      <c r="AK578" s="152"/>
      <c r="AL578" s="152"/>
      <c r="AM578" s="152"/>
      <c r="AN578" s="152"/>
      <c r="AO578" s="152"/>
      <c r="AP578" s="152"/>
      <c r="AQ578" s="152"/>
      <c r="AR578" s="152"/>
      <c r="AS578" s="152"/>
      <c r="AT578" s="152"/>
      <c r="AU578" s="152"/>
      <c r="AV578" s="152"/>
      <c r="AW578" s="152"/>
      <c r="AX578" s="152"/>
      <c r="AY578" s="152"/>
      <c r="AZ578" s="152"/>
      <c r="BA578" s="152"/>
      <c r="BB578" s="152"/>
      <c r="BC578" s="152"/>
      <c r="BD578" s="152"/>
      <c r="BE578" s="152"/>
      <c r="BF578" s="152"/>
      <c r="BG578" s="152"/>
      <c r="BH578" s="152"/>
    </row>
    <row r="579" spans="1:60" outlineLevel="1">
      <c r="A579" s="189">
        <v>486</v>
      </c>
      <c r="B579" s="190" t="s">
        <v>1444</v>
      </c>
      <c r="C579" s="197" t="s">
        <v>1445</v>
      </c>
      <c r="D579" s="191" t="s">
        <v>815</v>
      </c>
      <c r="E579" s="192">
        <v>4</v>
      </c>
      <c r="F579" s="193"/>
      <c r="G579" s="194">
        <f t="shared" si="140"/>
        <v>0</v>
      </c>
      <c r="H579" s="193"/>
      <c r="I579" s="194">
        <f t="shared" si="141"/>
        <v>0</v>
      </c>
      <c r="J579" s="193"/>
      <c r="K579" s="194">
        <f t="shared" si="142"/>
        <v>0</v>
      </c>
      <c r="L579" s="194">
        <v>21</v>
      </c>
      <c r="M579" s="194">
        <f t="shared" si="143"/>
        <v>0</v>
      </c>
      <c r="N579" s="192">
        <v>0</v>
      </c>
      <c r="O579" s="192">
        <f t="shared" si="144"/>
        <v>0</v>
      </c>
      <c r="P579" s="192">
        <v>0</v>
      </c>
      <c r="Q579" s="192">
        <f t="shared" si="145"/>
        <v>0</v>
      </c>
      <c r="R579" s="194"/>
      <c r="S579" s="194" t="s">
        <v>430</v>
      </c>
      <c r="T579" s="195" t="s">
        <v>372</v>
      </c>
      <c r="U579" s="163">
        <v>0</v>
      </c>
      <c r="V579" s="163">
        <f t="shared" si="146"/>
        <v>0</v>
      </c>
      <c r="W579" s="163"/>
      <c r="X579" s="163" t="s">
        <v>431</v>
      </c>
      <c r="Y579" s="152"/>
      <c r="Z579" s="152"/>
      <c r="AA579" s="152"/>
      <c r="AB579" s="152"/>
      <c r="AC579" s="152"/>
      <c r="AD579" s="152"/>
      <c r="AE579" s="152"/>
      <c r="AF579" s="152"/>
      <c r="AG579" s="152" t="s">
        <v>432</v>
      </c>
      <c r="AH579" s="152"/>
      <c r="AI579" s="152"/>
      <c r="AJ579" s="152"/>
      <c r="AK579" s="152"/>
      <c r="AL579" s="152"/>
      <c r="AM579" s="152"/>
      <c r="AN579" s="152"/>
      <c r="AO579" s="152"/>
      <c r="AP579" s="152"/>
      <c r="AQ579" s="152"/>
      <c r="AR579" s="152"/>
      <c r="AS579" s="152"/>
      <c r="AT579" s="152"/>
      <c r="AU579" s="152"/>
      <c r="AV579" s="152"/>
      <c r="AW579" s="152"/>
      <c r="AX579" s="152"/>
      <c r="AY579" s="152"/>
      <c r="AZ579" s="152"/>
      <c r="BA579" s="152"/>
      <c r="BB579" s="152"/>
      <c r="BC579" s="152"/>
      <c r="BD579" s="152"/>
      <c r="BE579" s="152"/>
      <c r="BF579" s="152"/>
      <c r="BG579" s="152"/>
      <c r="BH579" s="152"/>
    </row>
    <row r="580" spans="1:60" outlineLevel="1">
      <c r="A580" s="189">
        <v>487</v>
      </c>
      <c r="B580" s="190" t="s">
        <v>1446</v>
      </c>
      <c r="C580" s="197" t="s">
        <v>1447</v>
      </c>
      <c r="D580" s="191" t="s">
        <v>815</v>
      </c>
      <c r="E580" s="192">
        <v>16</v>
      </c>
      <c r="F580" s="193"/>
      <c r="G580" s="194">
        <f t="shared" si="140"/>
        <v>0</v>
      </c>
      <c r="H580" s="193"/>
      <c r="I580" s="194">
        <f t="shared" si="141"/>
        <v>0</v>
      </c>
      <c r="J580" s="193"/>
      <c r="K580" s="194">
        <f t="shared" si="142"/>
        <v>0</v>
      </c>
      <c r="L580" s="194">
        <v>21</v>
      </c>
      <c r="M580" s="194">
        <f t="shared" si="143"/>
        <v>0</v>
      </c>
      <c r="N580" s="192">
        <v>0</v>
      </c>
      <c r="O580" s="192">
        <f t="shared" si="144"/>
        <v>0</v>
      </c>
      <c r="P580" s="192">
        <v>0</v>
      </c>
      <c r="Q580" s="192">
        <f t="shared" si="145"/>
        <v>0</v>
      </c>
      <c r="R580" s="194"/>
      <c r="S580" s="194" t="s">
        <v>430</v>
      </c>
      <c r="T580" s="195" t="s">
        <v>372</v>
      </c>
      <c r="U580" s="163">
        <v>0</v>
      </c>
      <c r="V580" s="163">
        <f t="shared" si="146"/>
        <v>0</v>
      </c>
      <c r="W580" s="163"/>
      <c r="X580" s="163" t="s">
        <v>431</v>
      </c>
      <c r="Y580" s="152"/>
      <c r="Z580" s="152"/>
      <c r="AA580" s="152"/>
      <c r="AB580" s="152"/>
      <c r="AC580" s="152"/>
      <c r="AD580" s="152"/>
      <c r="AE580" s="152"/>
      <c r="AF580" s="152"/>
      <c r="AG580" s="152" t="s">
        <v>432</v>
      </c>
      <c r="AH580" s="152"/>
      <c r="AI580" s="152"/>
      <c r="AJ580" s="152"/>
      <c r="AK580" s="152"/>
      <c r="AL580" s="152"/>
      <c r="AM580" s="152"/>
      <c r="AN580" s="152"/>
      <c r="AO580" s="152"/>
      <c r="AP580" s="152"/>
      <c r="AQ580" s="152"/>
      <c r="AR580" s="152"/>
      <c r="AS580" s="152"/>
      <c r="AT580" s="152"/>
      <c r="AU580" s="152"/>
      <c r="AV580" s="152"/>
      <c r="AW580" s="152"/>
      <c r="AX580" s="152"/>
      <c r="AY580" s="152"/>
      <c r="AZ580" s="152"/>
      <c r="BA580" s="152"/>
      <c r="BB580" s="152"/>
      <c r="BC580" s="152"/>
      <c r="BD580" s="152"/>
      <c r="BE580" s="152"/>
      <c r="BF580" s="152"/>
      <c r="BG580" s="152"/>
      <c r="BH580" s="152"/>
    </row>
    <row r="581" spans="1:60" outlineLevel="1">
      <c r="A581" s="189">
        <v>488</v>
      </c>
      <c r="B581" s="190" t="s">
        <v>1448</v>
      </c>
      <c r="C581" s="197" t="s">
        <v>1449</v>
      </c>
      <c r="D581" s="191" t="s">
        <v>815</v>
      </c>
      <c r="E581" s="192">
        <v>4</v>
      </c>
      <c r="F581" s="193"/>
      <c r="G581" s="194">
        <f t="shared" si="140"/>
        <v>0</v>
      </c>
      <c r="H581" s="193"/>
      <c r="I581" s="194">
        <f t="shared" si="141"/>
        <v>0</v>
      </c>
      <c r="J581" s="193"/>
      <c r="K581" s="194">
        <f t="shared" si="142"/>
        <v>0</v>
      </c>
      <c r="L581" s="194">
        <v>21</v>
      </c>
      <c r="M581" s="194">
        <f t="shared" si="143"/>
        <v>0</v>
      </c>
      <c r="N581" s="192">
        <v>0</v>
      </c>
      <c r="O581" s="192">
        <f t="shared" si="144"/>
        <v>0</v>
      </c>
      <c r="P581" s="192">
        <v>0</v>
      </c>
      <c r="Q581" s="192">
        <f t="shared" si="145"/>
        <v>0</v>
      </c>
      <c r="R581" s="194"/>
      <c r="S581" s="194" t="s">
        <v>430</v>
      </c>
      <c r="T581" s="195" t="s">
        <v>372</v>
      </c>
      <c r="U581" s="163">
        <v>0</v>
      </c>
      <c r="V581" s="163">
        <f t="shared" si="146"/>
        <v>0</v>
      </c>
      <c r="W581" s="163"/>
      <c r="X581" s="163" t="s">
        <v>431</v>
      </c>
      <c r="Y581" s="152"/>
      <c r="Z581" s="152"/>
      <c r="AA581" s="152"/>
      <c r="AB581" s="152"/>
      <c r="AC581" s="152"/>
      <c r="AD581" s="152"/>
      <c r="AE581" s="152"/>
      <c r="AF581" s="152"/>
      <c r="AG581" s="152" t="s">
        <v>432</v>
      </c>
      <c r="AH581" s="152"/>
      <c r="AI581" s="152"/>
      <c r="AJ581" s="152"/>
      <c r="AK581" s="152"/>
      <c r="AL581" s="152"/>
      <c r="AM581" s="152"/>
      <c r="AN581" s="152"/>
      <c r="AO581" s="152"/>
      <c r="AP581" s="152"/>
      <c r="AQ581" s="152"/>
      <c r="AR581" s="152"/>
      <c r="AS581" s="152"/>
      <c r="AT581" s="152"/>
      <c r="AU581" s="152"/>
      <c r="AV581" s="152"/>
      <c r="AW581" s="152"/>
      <c r="AX581" s="152"/>
      <c r="AY581" s="152"/>
      <c r="AZ581" s="152"/>
      <c r="BA581" s="152"/>
      <c r="BB581" s="152"/>
      <c r="BC581" s="152"/>
      <c r="BD581" s="152"/>
      <c r="BE581" s="152"/>
      <c r="BF581" s="152"/>
      <c r="BG581" s="152"/>
      <c r="BH581" s="152"/>
    </row>
    <row r="582" spans="1:60" outlineLevel="1">
      <c r="A582" s="189">
        <v>489</v>
      </c>
      <c r="B582" s="190" t="s">
        <v>1450</v>
      </c>
      <c r="C582" s="197" t="s">
        <v>1451</v>
      </c>
      <c r="D582" s="191" t="s">
        <v>815</v>
      </c>
      <c r="E582" s="192">
        <v>1</v>
      </c>
      <c r="F582" s="193"/>
      <c r="G582" s="194">
        <f t="shared" si="140"/>
        <v>0</v>
      </c>
      <c r="H582" s="193"/>
      <c r="I582" s="194">
        <f t="shared" si="141"/>
        <v>0</v>
      </c>
      <c r="J582" s="193"/>
      <c r="K582" s="194">
        <f t="shared" si="142"/>
        <v>0</v>
      </c>
      <c r="L582" s="194">
        <v>21</v>
      </c>
      <c r="M582" s="194">
        <f t="shared" si="143"/>
        <v>0</v>
      </c>
      <c r="N582" s="192">
        <v>0</v>
      </c>
      <c r="O582" s="192">
        <f t="shared" si="144"/>
        <v>0</v>
      </c>
      <c r="P582" s="192">
        <v>0</v>
      </c>
      <c r="Q582" s="192">
        <f t="shared" si="145"/>
        <v>0</v>
      </c>
      <c r="R582" s="194"/>
      <c r="S582" s="194" t="s">
        <v>430</v>
      </c>
      <c r="T582" s="195" t="s">
        <v>372</v>
      </c>
      <c r="U582" s="163">
        <v>0</v>
      </c>
      <c r="V582" s="163">
        <f t="shared" si="146"/>
        <v>0</v>
      </c>
      <c r="W582" s="163"/>
      <c r="X582" s="163" t="s">
        <v>431</v>
      </c>
      <c r="Y582" s="152"/>
      <c r="Z582" s="152"/>
      <c r="AA582" s="152"/>
      <c r="AB582" s="152"/>
      <c r="AC582" s="152"/>
      <c r="AD582" s="152"/>
      <c r="AE582" s="152"/>
      <c r="AF582" s="152"/>
      <c r="AG582" s="152" t="s">
        <v>432</v>
      </c>
      <c r="AH582" s="152"/>
      <c r="AI582" s="152"/>
      <c r="AJ582" s="152"/>
      <c r="AK582" s="152"/>
      <c r="AL582" s="152"/>
      <c r="AM582" s="152"/>
      <c r="AN582" s="152"/>
      <c r="AO582" s="152"/>
      <c r="AP582" s="152"/>
      <c r="AQ582" s="152"/>
      <c r="AR582" s="152"/>
      <c r="AS582" s="152"/>
      <c r="AT582" s="152"/>
      <c r="AU582" s="152"/>
      <c r="AV582" s="152"/>
      <c r="AW582" s="152"/>
      <c r="AX582" s="152"/>
      <c r="AY582" s="152"/>
      <c r="AZ582" s="152"/>
      <c r="BA582" s="152"/>
      <c r="BB582" s="152"/>
      <c r="BC582" s="152"/>
      <c r="BD582" s="152"/>
      <c r="BE582" s="152"/>
      <c r="BF582" s="152"/>
      <c r="BG582" s="152"/>
      <c r="BH582" s="152"/>
    </row>
    <row r="583" spans="1:60" outlineLevel="1">
      <c r="A583" s="189">
        <v>490</v>
      </c>
      <c r="B583" s="190" t="s">
        <v>1452</v>
      </c>
      <c r="C583" s="197" t="s">
        <v>1453</v>
      </c>
      <c r="D583" s="191" t="s">
        <v>815</v>
      </c>
      <c r="E583" s="192">
        <v>1</v>
      </c>
      <c r="F583" s="193"/>
      <c r="G583" s="194">
        <f t="shared" si="140"/>
        <v>0</v>
      </c>
      <c r="H583" s="193"/>
      <c r="I583" s="194">
        <f t="shared" si="141"/>
        <v>0</v>
      </c>
      <c r="J583" s="193"/>
      <c r="K583" s="194">
        <f t="shared" si="142"/>
        <v>0</v>
      </c>
      <c r="L583" s="194">
        <v>21</v>
      </c>
      <c r="M583" s="194">
        <f t="shared" si="143"/>
        <v>0</v>
      </c>
      <c r="N583" s="192">
        <v>0</v>
      </c>
      <c r="O583" s="192">
        <f t="shared" si="144"/>
        <v>0</v>
      </c>
      <c r="P583" s="192">
        <v>0</v>
      </c>
      <c r="Q583" s="192">
        <f t="shared" si="145"/>
        <v>0</v>
      </c>
      <c r="R583" s="194"/>
      <c r="S583" s="194" t="s">
        <v>430</v>
      </c>
      <c r="T583" s="195" t="s">
        <v>372</v>
      </c>
      <c r="U583" s="163">
        <v>0</v>
      </c>
      <c r="V583" s="163">
        <f t="shared" si="146"/>
        <v>0</v>
      </c>
      <c r="W583" s="163"/>
      <c r="X583" s="163" t="s">
        <v>431</v>
      </c>
      <c r="Y583" s="152"/>
      <c r="Z583" s="152"/>
      <c r="AA583" s="152"/>
      <c r="AB583" s="152"/>
      <c r="AC583" s="152"/>
      <c r="AD583" s="152"/>
      <c r="AE583" s="152"/>
      <c r="AF583" s="152"/>
      <c r="AG583" s="152" t="s">
        <v>432</v>
      </c>
      <c r="AH583" s="152"/>
      <c r="AI583" s="152"/>
      <c r="AJ583" s="152"/>
      <c r="AK583" s="152"/>
      <c r="AL583" s="152"/>
      <c r="AM583" s="152"/>
      <c r="AN583" s="152"/>
      <c r="AO583" s="152"/>
      <c r="AP583" s="152"/>
      <c r="AQ583" s="152"/>
      <c r="AR583" s="152"/>
      <c r="AS583" s="152"/>
      <c r="AT583" s="152"/>
      <c r="AU583" s="152"/>
      <c r="AV583" s="152"/>
      <c r="AW583" s="152"/>
      <c r="AX583" s="152"/>
      <c r="AY583" s="152"/>
      <c r="AZ583" s="152"/>
      <c r="BA583" s="152"/>
      <c r="BB583" s="152"/>
      <c r="BC583" s="152"/>
      <c r="BD583" s="152"/>
      <c r="BE583" s="152"/>
      <c r="BF583" s="152"/>
      <c r="BG583" s="152"/>
      <c r="BH583" s="152"/>
    </row>
    <row r="584" spans="1:60" outlineLevel="1">
      <c r="A584" s="189">
        <v>491</v>
      </c>
      <c r="B584" s="190" t="s">
        <v>1454</v>
      </c>
      <c r="C584" s="197" t="s">
        <v>1455</v>
      </c>
      <c r="D584" s="191" t="s">
        <v>815</v>
      </c>
      <c r="E584" s="192">
        <v>11</v>
      </c>
      <c r="F584" s="193"/>
      <c r="G584" s="194">
        <f t="shared" si="140"/>
        <v>0</v>
      </c>
      <c r="H584" s="193"/>
      <c r="I584" s="194">
        <f t="shared" si="141"/>
        <v>0</v>
      </c>
      <c r="J584" s="193"/>
      <c r="K584" s="194">
        <f t="shared" si="142"/>
        <v>0</v>
      </c>
      <c r="L584" s="194">
        <v>21</v>
      </c>
      <c r="M584" s="194">
        <f t="shared" si="143"/>
        <v>0</v>
      </c>
      <c r="N584" s="192">
        <v>0</v>
      </c>
      <c r="O584" s="192">
        <f t="shared" si="144"/>
        <v>0</v>
      </c>
      <c r="P584" s="192">
        <v>0</v>
      </c>
      <c r="Q584" s="192">
        <f t="shared" si="145"/>
        <v>0</v>
      </c>
      <c r="R584" s="194"/>
      <c r="S584" s="194" t="s">
        <v>430</v>
      </c>
      <c r="T584" s="195" t="s">
        <v>372</v>
      </c>
      <c r="U584" s="163">
        <v>0</v>
      </c>
      <c r="V584" s="163">
        <f t="shared" si="146"/>
        <v>0</v>
      </c>
      <c r="W584" s="163"/>
      <c r="X584" s="163" t="s">
        <v>431</v>
      </c>
      <c r="Y584" s="152"/>
      <c r="Z584" s="152"/>
      <c r="AA584" s="152"/>
      <c r="AB584" s="152"/>
      <c r="AC584" s="152"/>
      <c r="AD584" s="152"/>
      <c r="AE584" s="152"/>
      <c r="AF584" s="152"/>
      <c r="AG584" s="152" t="s">
        <v>432</v>
      </c>
      <c r="AH584" s="152"/>
      <c r="AI584" s="152"/>
      <c r="AJ584" s="152"/>
      <c r="AK584" s="152"/>
      <c r="AL584" s="152"/>
      <c r="AM584" s="152"/>
      <c r="AN584" s="152"/>
      <c r="AO584" s="152"/>
      <c r="AP584" s="152"/>
      <c r="AQ584" s="152"/>
      <c r="AR584" s="152"/>
      <c r="AS584" s="152"/>
      <c r="AT584" s="152"/>
      <c r="AU584" s="152"/>
      <c r="AV584" s="152"/>
      <c r="AW584" s="152"/>
      <c r="AX584" s="152"/>
      <c r="AY584" s="152"/>
      <c r="AZ584" s="152"/>
      <c r="BA584" s="152"/>
      <c r="BB584" s="152"/>
      <c r="BC584" s="152"/>
      <c r="BD584" s="152"/>
      <c r="BE584" s="152"/>
      <c r="BF584" s="152"/>
      <c r="BG584" s="152"/>
      <c r="BH584" s="152"/>
    </row>
    <row r="585" spans="1:60" outlineLevel="1">
      <c r="A585" s="189">
        <v>492</v>
      </c>
      <c r="B585" s="190" t="s">
        <v>1456</v>
      </c>
      <c r="C585" s="197" t="s">
        <v>1457</v>
      </c>
      <c r="D585" s="191" t="s">
        <v>815</v>
      </c>
      <c r="E585" s="192">
        <v>5</v>
      </c>
      <c r="F585" s="193"/>
      <c r="G585" s="194">
        <f t="shared" si="140"/>
        <v>0</v>
      </c>
      <c r="H585" s="193"/>
      <c r="I585" s="194">
        <f t="shared" si="141"/>
        <v>0</v>
      </c>
      <c r="J585" s="193"/>
      <c r="K585" s="194">
        <f t="shared" si="142"/>
        <v>0</v>
      </c>
      <c r="L585" s="194">
        <v>21</v>
      </c>
      <c r="M585" s="194">
        <f t="shared" si="143"/>
        <v>0</v>
      </c>
      <c r="N585" s="192">
        <v>0</v>
      </c>
      <c r="O585" s="192">
        <f t="shared" si="144"/>
        <v>0</v>
      </c>
      <c r="P585" s="192">
        <v>0</v>
      </c>
      <c r="Q585" s="192">
        <f t="shared" si="145"/>
        <v>0</v>
      </c>
      <c r="R585" s="194"/>
      <c r="S585" s="194" t="s">
        <v>430</v>
      </c>
      <c r="T585" s="195" t="s">
        <v>372</v>
      </c>
      <c r="U585" s="163">
        <v>0</v>
      </c>
      <c r="V585" s="163">
        <f t="shared" si="146"/>
        <v>0</v>
      </c>
      <c r="W585" s="163"/>
      <c r="X585" s="163" t="s">
        <v>431</v>
      </c>
      <c r="Y585" s="152"/>
      <c r="Z585" s="152"/>
      <c r="AA585" s="152"/>
      <c r="AB585" s="152"/>
      <c r="AC585" s="152"/>
      <c r="AD585" s="152"/>
      <c r="AE585" s="152"/>
      <c r="AF585" s="152"/>
      <c r="AG585" s="152" t="s">
        <v>432</v>
      </c>
      <c r="AH585" s="152"/>
      <c r="AI585" s="152"/>
      <c r="AJ585" s="152"/>
      <c r="AK585" s="152"/>
      <c r="AL585" s="152"/>
      <c r="AM585" s="152"/>
      <c r="AN585" s="152"/>
      <c r="AO585" s="152"/>
      <c r="AP585" s="152"/>
      <c r="AQ585" s="152"/>
      <c r="AR585" s="152"/>
      <c r="AS585" s="152"/>
      <c r="AT585" s="152"/>
      <c r="AU585" s="152"/>
      <c r="AV585" s="152"/>
      <c r="AW585" s="152"/>
      <c r="AX585" s="152"/>
      <c r="AY585" s="152"/>
      <c r="AZ585" s="152"/>
      <c r="BA585" s="152"/>
      <c r="BB585" s="152"/>
      <c r="BC585" s="152"/>
      <c r="BD585" s="152"/>
      <c r="BE585" s="152"/>
      <c r="BF585" s="152"/>
      <c r="BG585" s="152"/>
      <c r="BH585" s="152"/>
    </row>
    <row r="586" spans="1:60" outlineLevel="1">
      <c r="A586" s="189">
        <v>493</v>
      </c>
      <c r="B586" s="190" t="s">
        <v>1458</v>
      </c>
      <c r="C586" s="197" t="s">
        <v>1459</v>
      </c>
      <c r="D586" s="191" t="s">
        <v>815</v>
      </c>
      <c r="E586" s="192">
        <v>2</v>
      </c>
      <c r="F586" s="193"/>
      <c r="G586" s="194">
        <f t="shared" si="140"/>
        <v>0</v>
      </c>
      <c r="H586" s="193"/>
      <c r="I586" s="194">
        <f t="shared" si="141"/>
        <v>0</v>
      </c>
      <c r="J586" s="193"/>
      <c r="K586" s="194">
        <f t="shared" si="142"/>
        <v>0</v>
      </c>
      <c r="L586" s="194">
        <v>21</v>
      </c>
      <c r="M586" s="194">
        <f t="shared" si="143"/>
        <v>0</v>
      </c>
      <c r="N586" s="192">
        <v>0</v>
      </c>
      <c r="O586" s="192">
        <f t="shared" si="144"/>
        <v>0</v>
      </c>
      <c r="P586" s="192">
        <v>0</v>
      </c>
      <c r="Q586" s="192">
        <f t="shared" si="145"/>
        <v>0</v>
      </c>
      <c r="R586" s="194"/>
      <c r="S586" s="194" t="s">
        <v>430</v>
      </c>
      <c r="T586" s="195" t="s">
        <v>372</v>
      </c>
      <c r="U586" s="163">
        <v>0</v>
      </c>
      <c r="V586" s="163">
        <f t="shared" si="146"/>
        <v>0</v>
      </c>
      <c r="W586" s="163"/>
      <c r="X586" s="163" t="s">
        <v>431</v>
      </c>
      <c r="Y586" s="152"/>
      <c r="Z586" s="152"/>
      <c r="AA586" s="152"/>
      <c r="AB586" s="152"/>
      <c r="AC586" s="152"/>
      <c r="AD586" s="152"/>
      <c r="AE586" s="152"/>
      <c r="AF586" s="152"/>
      <c r="AG586" s="152" t="s">
        <v>432</v>
      </c>
      <c r="AH586" s="152"/>
      <c r="AI586" s="152"/>
      <c r="AJ586" s="152"/>
      <c r="AK586" s="152"/>
      <c r="AL586" s="152"/>
      <c r="AM586" s="152"/>
      <c r="AN586" s="152"/>
      <c r="AO586" s="152"/>
      <c r="AP586" s="152"/>
      <c r="AQ586" s="152"/>
      <c r="AR586" s="152"/>
      <c r="AS586" s="152"/>
      <c r="AT586" s="152"/>
      <c r="AU586" s="152"/>
      <c r="AV586" s="152"/>
      <c r="AW586" s="152"/>
      <c r="AX586" s="152"/>
      <c r="AY586" s="152"/>
      <c r="AZ586" s="152"/>
      <c r="BA586" s="152"/>
      <c r="BB586" s="152"/>
      <c r="BC586" s="152"/>
      <c r="BD586" s="152"/>
      <c r="BE586" s="152"/>
      <c r="BF586" s="152"/>
      <c r="BG586" s="152"/>
      <c r="BH586" s="152"/>
    </row>
    <row r="587" spans="1:60" outlineLevel="1">
      <c r="A587" s="189">
        <v>494</v>
      </c>
      <c r="B587" s="190" t="s">
        <v>1460</v>
      </c>
      <c r="C587" s="197" t="s">
        <v>1461</v>
      </c>
      <c r="D587" s="191" t="s">
        <v>815</v>
      </c>
      <c r="E587" s="192">
        <v>2</v>
      </c>
      <c r="F587" s="193"/>
      <c r="G587" s="194">
        <f t="shared" si="140"/>
        <v>0</v>
      </c>
      <c r="H587" s="193"/>
      <c r="I587" s="194">
        <f t="shared" si="141"/>
        <v>0</v>
      </c>
      <c r="J587" s="193"/>
      <c r="K587" s="194">
        <f t="shared" si="142"/>
        <v>0</v>
      </c>
      <c r="L587" s="194">
        <v>21</v>
      </c>
      <c r="M587" s="194">
        <f t="shared" si="143"/>
        <v>0</v>
      </c>
      <c r="N587" s="192">
        <v>0</v>
      </c>
      <c r="O587" s="192">
        <f t="shared" si="144"/>
        <v>0</v>
      </c>
      <c r="P587" s="192">
        <v>0</v>
      </c>
      <c r="Q587" s="192">
        <f t="shared" si="145"/>
        <v>0</v>
      </c>
      <c r="R587" s="194"/>
      <c r="S587" s="194" t="s">
        <v>430</v>
      </c>
      <c r="T587" s="195" t="s">
        <v>372</v>
      </c>
      <c r="U587" s="163">
        <v>0</v>
      </c>
      <c r="V587" s="163">
        <f t="shared" si="146"/>
        <v>0</v>
      </c>
      <c r="W587" s="163"/>
      <c r="X587" s="163" t="s">
        <v>431</v>
      </c>
      <c r="Y587" s="152"/>
      <c r="Z587" s="152"/>
      <c r="AA587" s="152"/>
      <c r="AB587" s="152"/>
      <c r="AC587" s="152"/>
      <c r="AD587" s="152"/>
      <c r="AE587" s="152"/>
      <c r="AF587" s="152"/>
      <c r="AG587" s="152" t="s">
        <v>432</v>
      </c>
      <c r="AH587" s="152"/>
      <c r="AI587" s="152"/>
      <c r="AJ587" s="152"/>
      <c r="AK587" s="152"/>
      <c r="AL587" s="152"/>
      <c r="AM587" s="152"/>
      <c r="AN587" s="152"/>
      <c r="AO587" s="152"/>
      <c r="AP587" s="152"/>
      <c r="AQ587" s="152"/>
      <c r="AR587" s="152"/>
      <c r="AS587" s="152"/>
      <c r="AT587" s="152"/>
      <c r="AU587" s="152"/>
      <c r="AV587" s="152"/>
      <c r="AW587" s="152"/>
      <c r="AX587" s="152"/>
      <c r="AY587" s="152"/>
      <c r="AZ587" s="152"/>
      <c r="BA587" s="152"/>
      <c r="BB587" s="152"/>
      <c r="BC587" s="152"/>
      <c r="BD587" s="152"/>
      <c r="BE587" s="152"/>
      <c r="BF587" s="152"/>
      <c r="BG587" s="152"/>
      <c r="BH587" s="152"/>
    </row>
    <row r="588" spans="1:60" outlineLevel="1">
      <c r="A588" s="189">
        <v>495</v>
      </c>
      <c r="B588" s="190" t="s">
        <v>1462</v>
      </c>
      <c r="C588" s="197" t="s">
        <v>1463</v>
      </c>
      <c r="D588" s="191" t="s">
        <v>815</v>
      </c>
      <c r="E588" s="192">
        <v>2</v>
      </c>
      <c r="F588" s="193"/>
      <c r="G588" s="194">
        <f t="shared" si="140"/>
        <v>0</v>
      </c>
      <c r="H588" s="193"/>
      <c r="I588" s="194">
        <f t="shared" si="141"/>
        <v>0</v>
      </c>
      <c r="J588" s="193"/>
      <c r="K588" s="194">
        <f t="shared" si="142"/>
        <v>0</v>
      </c>
      <c r="L588" s="194">
        <v>21</v>
      </c>
      <c r="M588" s="194">
        <f t="shared" si="143"/>
        <v>0</v>
      </c>
      <c r="N588" s="192">
        <v>0</v>
      </c>
      <c r="O588" s="192">
        <f t="shared" si="144"/>
        <v>0</v>
      </c>
      <c r="P588" s="192">
        <v>0</v>
      </c>
      <c r="Q588" s="192">
        <f t="shared" si="145"/>
        <v>0</v>
      </c>
      <c r="R588" s="194"/>
      <c r="S588" s="194" t="s">
        <v>430</v>
      </c>
      <c r="T588" s="195" t="s">
        <v>372</v>
      </c>
      <c r="U588" s="163">
        <v>0</v>
      </c>
      <c r="V588" s="163">
        <f t="shared" si="146"/>
        <v>0</v>
      </c>
      <c r="W588" s="163"/>
      <c r="X588" s="163" t="s">
        <v>431</v>
      </c>
      <c r="Y588" s="152"/>
      <c r="Z588" s="152"/>
      <c r="AA588" s="152"/>
      <c r="AB588" s="152"/>
      <c r="AC588" s="152"/>
      <c r="AD588" s="152"/>
      <c r="AE588" s="152"/>
      <c r="AF588" s="152"/>
      <c r="AG588" s="152" t="s">
        <v>432</v>
      </c>
      <c r="AH588" s="152"/>
      <c r="AI588" s="152"/>
      <c r="AJ588" s="152"/>
      <c r="AK588" s="152"/>
      <c r="AL588" s="152"/>
      <c r="AM588" s="152"/>
      <c r="AN588" s="152"/>
      <c r="AO588" s="152"/>
      <c r="AP588" s="152"/>
      <c r="AQ588" s="152"/>
      <c r="AR588" s="152"/>
      <c r="AS588" s="152"/>
      <c r="AT588" s="152"/>
      <c r="AU588" s="152"/>
      <c r="AV588" s="152"/>
      <c r="AW588" s="152"/>
      <c r="AX588" s="152"/>
      <c r="AY588" s="152"/>
      <c r="AZ588" s="152"/>
      <c r="BA588" s="152"/>
      <c r="BB588" s="152"/>
      <c r="BC588" s="152"/>
      <c r="BD588" s="152"/>
      <c r="BE588" s="152"/>
      <c r="BF588" s="152"/>
      <c r="BG588" s="152"/>
      <c r="BH588" s="152"/>
    </row>
    <row r="589" spans="1:60" outlineLevel="1">
      <c r="A589" s="189">
        <v>496</v>
      </c>
      <c r="B589" s="190" t="s">
        <v>1464</v>
      </c>
      <c r="C589" s="197" t="s">
        <v>1465</v>
      </c>
      <c r="D589" s="191" t="s">
        <v>815</v>
      </c>
      <c r="E589" s="192">
        <v>2</v>
      </c>
      <c r="F589" s="193"/>
      <c r="G589" s="194">
        <f t="shared" si="140"/>
        <v>0</v>
      </c>
      <c r="H589" s="193"/>
      <c r="I589" s="194">
        <f t="shared" si="141"/>
        <v>0</v>
      </c>
      <c r="J589" s="193"/>
      <c r="K589" s="194">
        <f t="shared" si="142"/>
        <v>0</v>
      </c>
      <c r="L589" s="194">
        <v>21</v>
      </c>
      <c r="M589" s="194">
        <f t="shared" si="143"/>
        <v>0</v>
      </c>
      <c r="N589" s="192">
        <v>0</v>
      </c>
      <c r="O589" s="192">
        <f t="shared" si="144"/>
        <v>0</v>
      </c>
      <c r="P589" s="192">
        <v>0</v>
      </c>
      <c r="Q589" s="192">
        <f t="shared" si="145"/>
        <v>0</v>
      </c>
      <c r="R589" s="194"/>
      <c r="S589" s="194" t="s">
        <v>430</v>
      </c>
      <c r="T589" s="195" t="s">
        <v>372</v>
      </c>
      <c r="U589" s="163">
        <v>0</v>
      </c>
      <c r="V589" s="163">
        <f t="shared" si="146"/>
        <v>0</v>
      </c>
      <c r="W589" s="163"/>
      <c r="X589" s="163" t="s">
        <v>431</v>
      </c>
      <c r="Y589" s="152"/>
      <c r="Z589" s="152"/>
      <c r="AA589" s="152"/>
      <c r="AB589" s="152"/>
      <c r="AC589" s="152"/>
      <c r="AD589" s="152"/>
      <c r="AE589" s="152"/>
      <c r="AF589" s="152"/>
      <c r="AG589" s="152" t="s">
        <v>432</v>
      </c>
      <c r="AH589" s="152"/>
      <c r="AI589" s="152"/>
      <c r="AJ589" s="152"/>
      <c r="AK589" s="152"/>
      <c r="AL589" s="152"/>
      <c r="AM589" s="152"/>
      <c r="AN589" s="152"/>
      <c r="AO589" s="152"/>
      <c r="AP589" s="152"/>
      <c r="AQ589" s="152"/>
      <c r="AR589" s="152"/>
      <c r="AS589" s="152"/>
      <c r="AT589" s="152"/>
      <c r="AU589" s="152"/>
      <c r="AV589" s="152"/>
      <c r="AW589" s="152"/>
      <c r="AX589" s="152"/>
      <c r="AY589" s="152"/>
      <c r="AZ589" s="152"/>
      <c r="BA589" s="152"/>
      <c r="BB589" s="152"/>
      <c r="BC589" s="152"/>
      <c r="BD589" s="152"/>
      <c r="BE589" s="152"/>
      <c r="BF589" s="152"/>
      <c r="BG589" s="152"/>
      <c r="BH589" s="152"/>
    </row>
    <row r="590" spans="1:60" outlineLevel="1">
      <c r="A590" s="189">
        <v>497</v>
      </c>
      <c r="B590" s="190" t="s">
        <v>1466</v>
      </c>
      <c r="C590" s="197" t="s">
        <v>1467</v>
      </c>
      <c r="D590" s="191" t="s">
        <v>815</v>
      </c>
      <c r="E590" s="192">
        <v>2</v>
      </c>
      <c r="F590" s="193"/>
      <c r="G590" s="194">
        <f t="shared" si="140"/>
        <v>0</v>
      </c>
      <c r="H590" s="193"/>
      <c r="I590" s="194">
        <f t="shared" si="141"/>
        <v>0</v>
      </c>
      <c r="J590" s="193"/>
      <c r="K590" s="194">
        <f t="shared" si="142"/>
        <v>0</v>
      </c>
      <c r="L590" s="194">
        <v>21</v>
      </c>
      <c r="M590" s="194">
        <f t="shared" si="143"/>
        <v>0</v>
      </c>
      <c r="N590" s="192">
        <v>0</v>
      </c>
      <c r="O590" s="192">
        <f t="shared" si="144"/>
        <v>0</v>
      </c>
      <c r="P590" s="192">
        <v>0</v>
      </c>
      <c r="Q590" s="192">
        <f t="shared" si="145"/>
        <v>0</v>
      </c>
      <c r="R590" s="194"/>
      <c r="S590" s="194" t="s">
        <v>430</v>
      </c>
      <c r="T590" s="195" t="s">
        <v>372</v>
      </c>
      <c r="U590" s="163">
        <v>0</v>
      </c>
      <c r="V590" s="163">
        <f t="shared" si="146"/>
        <v>0</v>
      </c>
      <c r="W590" s="163"/>
      <c r="X590" s="163" t="s">
        <v>431</v>
      </c>
      <c r="Y590" s="152"/>
      <c r="Z590" s="152"/>
      <c r="AA590" s="152"/>
      <c r="AB590" s="152"/>
      <c r="AC590" s="152"/>
      <c r="AD590" s="152"/>
      <c r="AE590" s="152"/>
      <c r="AF590" s="152"/>
      <c r="AG590" s="152" t="s">
        <v>432</v>
      </c>
      <c r="AH590" s="152"/>
      <c r="AI590" s="152"/>
      <c r="AJ590" s="152"/>
      <c r="AK590" s="152"/>
      <c r="AL590" s="152"/>
      <c r="AM590" s="152"/>
      <c r="AN590" s="152"/>
      <c r="AO590" s="152"/>
      <c r="AP590" s="152"/>
      <c r="AQ590" s="152"/>
      <c r="AR590" s="152"/>
      <c r="AS590" s="152"/>
      <c r="AT590" s="152"/>
      <c r="AU590" s="152"/>
      <c r="AV590" s="152"/>
      <c r="AW590" s="152"/>
      <c r="AX590" s="152"/>
      <c r="AY590" s="152"/>
      <c r="AZ590" s="152"/>
      <c r="BA590" s="152"/>
      <c r="BB590" s="152"/>
      <c r="BC590" s="152"/>
      <c r="BD590" s="152"/>
      <c r="BE590" s="152"/>
      <c r="BF590" s="152"/>
      <c r="BG590" s="152"/>
      <c r="BH590" s="152"/>
    </row>
    <row r="591" spans="1:60" outlineLevel="1">
      <c r="A591" s="189">
        <v>498</v>
      </c>
      <c r="B591" s="190" t="s">
        <v>1468</v>
      </c>
      <c r="C591" s="197" t="s">
        <v>1469</v>
      </c>
      <c r="D591" s="191" t="s">
        <v>815</v>
      </c>
      <c r="E591" s="192">
        <v>16</v>
      </c>
      <c r="F591" s="193"/>
      <c r="G591" s="194">
        <f t="shared" si="140"/>
        <v>0</v>
      </c>
      <c r="H591" s="193"/>
      <c r="I591" s="194">
        <f t="shared" si="141"/>
        <v>0</v>
      </c>
      <c r="J591" s="193"/>
      <c r="K591" s="194">
        <f t="shared" si="142"/>
        <v>0</v>
      </c>
      <c r="L591" s="194">
        <v>21</v>
      </c>
      <c r="M591" s="194">
        <f t="shared" si="143"/>
        <v>0</v>
      </c>
      <c r="N591" s="192">
        <v>0</v>
      </c>
      <c r="O591" s="192">
        <f t="shared" si="144"/>
        <v>0</v>
      </c>
      <c r="P591" s="192">
        <v>0</v>
      </c>
      <c r="Q591" s="192">
        <f t="shared" si="145"/>
        <v>0</v>
      </c>
      <c r="R591" s="194"/>
      <c r="S591" s="194" t="s">
        <v>430</v>
      </c>
      <c r="T591" s="195" t="s">
        <v>372</v>
      </c>
      <c r="U591" s="163">
        <v>0</v>
      </c>
      <c r="V591" s="163">
        <f t="shared" si="146"/>
        <v>0</v>
      </c>
      <c r="W591" s="163"/>
      <c r="X591" s="163" t="s">
        <v>431</v>
      </c>
      <c r="Y591" s="152"/>
      <c r="Z591" s="152"/>
      <c r="AA591" s="152"/>
      <c r="AB591" s="152"/>
      <c r="AC591" s="152"/>
      <c r="AD591" s="152"/>
      <c r="AE591" s="152"/>
      <c r="AF591" s="152"/>
      <c r="AG591" s="152" t="s">
        <v>432</v>
      </c>
      <c r="AH591" s="152"/>
      <c r="AI591" s="152"/>
      <c r="AJ591" s="152"/>
      <c r="AK591" s="152"/>
      <c r="AL591" s="152"/>
      <c r="AM591" s="152"/>
      <c r="AN591" s="152"/>
      <c r="AO591" s="152"/>
      <c r="AP591" s="152"/>
      <c r="AQ591" s="152"/>
      <c r="AR591" s="152"/>
      <c r="AS591" s="152"/>
      <c r="AT591" s="152"/>
      <c r="AU591" s="152"/>
      <c r="AV591" s="152"/>
      <c r="AW591" s="152"/>
      <c r="AX591" s="152"/>
      <c r="AY591" s="152"/>
      <c r="AZ591" s="152"/>
      <c r="BA591" s="152"/>
      <c r="BB591" s="152"/>
      <c r="BC591" s="152"/>
      <c r="BD591" s="152"/>
      <c r="BE591" s="152"/>
      <c r="BF591" s="152"/>
      <c r="BG591" s="152"/>
      <c r="BH591" s="152"/>
    </row>
    <row r="592" spans="1:60" outlineLevel="1">
      <c r="A592" s="189">
        <v>499</v>
      </c>
      <c r="B592" s="190" t="s">
        <v>1470</v>
      </c>
      <c r="C592" s="197" t="s">
        <v>1471</v>
      </c>
      <c r="D592" s="191" t="s">
        <v>815</v>
      </c>
      <c r="E592" s="192">
        <v>5</v>
      </c>
      <c r="F592" s="193"/>
      <c r="G592" s="194">
        <f t="shared" si="140"/>
        <v>0</v>
      </c>
      <c r="H592" s="193"/>
      <c r="I592" s="194">
        <f t="shared" si="141"/>
        <v>0</v>
      </c>
      <c r="J592" s="193"/>
      <c r="K592" s="194">
        <f t="shared" si="142"/>
        <v>0</v>
      </c>
      <c r="L592" s="194">
        <v>21</v>
      </c>
      <c r="M592" s="194">
        <f t="shared" si="143"/>
        <v>0</v>
      </c>
      <c r="N592" s="192">
        <v>0</v>
      </c>
      <c r="O592" s="192">
        <f t="shared" si="144"/>
        <v>0</v>
      </c>
      <c r="P592" s="192">
        <v>0</v>
      </c>
      <c r="Q592" s="192">
        <f t="shared" si="145"/>
        <v>0</v>
      </c>
      <c r="R592" s="194"/>
      <c r="S592" s="194" t="s">
        <v>430</v>
      </c>
      <c r="T592" s="195" t="s">
        <v>372</v>
      </c>
      <c r="U592" s="163">
        <v>0</v>
      </c>
      <c r="V592" s="163">
        <f t="shared" si="146"/>
        <v>0</v>
      </c>
      <c r="W592" s="163"/>
      <c r="X592" s="163" t="s">
        <v>431</v>
      </c>
      <c r="Y592" s="152"/>
      <c r="Z592" s="152"/>
      <c r="AA592" s="152"/>
      <c r="AB592" s="152"/>
      <c r="AC592" s="152"/>
      <c r="AD592" s="152"/>
      <c r="AE592" s="152"/>
      <c r="AF592" s="152"/>
      <c r="AG592" s="152" t="s">
        <v>432</v>
      </c>
      <c r="AH592" s="152"/>
      <c r="AI592" s="152"/>
      <c r="AJ592" s="152"/>
      <c r="AK592" s="152"/>
      <c r="AL592" s="152"/>
      <c r="AM592" s="152"/>
      <c r="AN592" s="152"/>
      <c r="AO592" s="152"/>
      <c r="AP592" s="152"/>
      <c r="AQ592" s="152"/>
      <c r="AR592" s="152"/>
      <c r="AS592" s="152"/>
      <c r="AT592" s="152"/>
      <c r="AU592" s="152"/>
      <c r="AV592" s="152"/>
      <c r="AW592" s="152"/>
      <c r="AX592" s="152"/>
      <c r="AY592" s="152"/>
      <c r="AZ592" s="152"/>
      <c r="BA592" s="152"/>
      <c r="BB592" s="152"/>
      <c r="BC592" s="152"/>
      <c r="BD592" s="152"/>
      <c r="BE592" s="152"/>
      <c r="BF592" s="152"/>
      <c r="BG592" s="152"/>
      <c r="BH592" s="152"/>
    </row>
    <row r="593" spans="1:60" outlineLevel="1">
      <c r="A593" s="189">
        <v>500</v>
      </c>
      <c r="B593" s="190" t="s">
        <v>1472</v>
      </c>
      <c r="C593" s="197" t="s">
        <v>1473</v>
      </c>
      <c r="D593" s="191" t="s">
        <v>815</v>
      </c>
      <c r="E593" s="192">
        <v>4</v>
      </c>
      <c r="F593" s="193"/>
      <c r="G593" s="194">
        <f t="shared" si="140"/>
        <v>0</v>
      </c>
      <c r="H593" s="193"/>
      <c r="I593" s="194">
        <f t="shared" si="141"/>
        <v>0</v>
      </c>
      <c r="J593" s="193"/>
      <c r="K593" s="194">
        <f t="shared" si="142"/>
        <v>0</v>
      </c>
      <c r="L593" s="194">
        <v>21</v>
      </c>
      <c r="M593" s="194">
        <f t="shared" si="143"/>
        <v>0</v>
      </c>
      <c r="N593" s="192">
        <v>0</v>
      </c>
      <c r="O593" s="192">
        <f t="shared" si="144"/>
        <v>0</v>
      </c>
      <c r="P593" s="192">
        <v>0</v>
      </c>
      <c r="Q593" s="192">
        <f t="shared" si="145"/>
        <v>0</v>
      </c>
      <c r="R593" s="194"/>
      <c r="S593" s="194" t="s">
        <v>430</v>
      </c>
      <c r="T593" s="195" t="s">
        <v>372</v>
      </c>
      <c r="U593" s="163">
        <v>0</v>
      </c>
      <c r="V593" s="163">
        <f t="shared" si="146"/>
        <v>0</v>
      </c>
      <c r="W593" s="163"/>
      <c r="X593" s="163" t="s">
        <v>431</v>
      </c>
      <c r="Y593" s="152"/>
      <c r="Z593" s="152"/>
      <c r="AA593" s="152"/>
      <c r="AB593" s="152"/>
      <c r="AC593" s="152"/>
      <c r="AD593" s="152"/>
      <c r="AE593" s="152"/>
      <c r="AF593" s="152"/>
      <c r="AG593" s="152" t="s">
        <v>432</v>
      </c>
      <c r="AH593" s="152"/>
      <c r="AI593" s="152"/>
      <c r="AJ593" s="152"/>
      <c r="AK593" s="152"/>
      <c r="AL593" s="152"/>
      <c r="AM593" s="152"/>
      <c r="AN593" s="152"/>
      <c r="AO593" s="152"/>
      <c r="AP593" s="152"/>
      <c r="AQ593" s="152"/>
      <c r="AR593" s="152"/>
      <c r="AS593" s="152"/>
      <c r="AT593" s="152"/>
      <c r="AU593" s="152"/>
      <c r="AV593" s="152"/>
      <c r="AW593" s="152"/>
      <c r="AX593" s="152"/>
      <c r="AY593" s="152"/>
      <c r="AZ593" s="152"/>
      <c r="BA593" s="152"/>
      <c r="BB593" s="152"/>
      <c r="BC593" s="152"/>
      <c r="BD593" s="152"/>
      <c r="BE593" s="152"/>
      <c r="BF593" s="152"/>
      <c r="BG593" s="152"/>
      <c r="BH593" s="152"/>
    </row>
    <row r="594" spans="1:60" outlineLevel="1">
      <c r="A594" s="189">
        <v>501</v>
      </c>
      <c r="B594" s="190" t="s">
        <v>1474</v>
      </c>
      <c r="C594" s="197" t="s">
        <v>1475</v>
      </c>
      <c r="D594" s="191" t="s">
        <v>524</v>
      </c>
      <c r="E594" s="192">
        <v>4</v>
      </c>
      <c r="F594" s="193"/>
      <c r="G594" s="194">
        <f t="shared" si="140"/>
        <v>0</v>
      </c>
      <c r="H594" s="193"/>
      <c r="I594" s="194">
        <f t="shared" si="141"/>
        <v>0</v>
      </c>
      <c r="J594" s="193"/>
      <c r="K594" s="194">
        <f t="shared" si="142"/>
        <v>0</v>
      </c>
      <c r="L594" s="194">
        <v>21</v>
      </c>
      <c r="M594" s="194">
        <f t="shared" si="143"/>
        <v>0</v>
      </c>
      <c r="N594" s="192">
        <v>0</v>
      </c>
      <c r="O594" s="192">
        <f t="shared" si="144"/>
        <v>0</v>
      </c>
      <c r="P594" s="192">
        <v>0</v>
      </c>
      <c r="Q594" s="192">
        <f t="shared" si="145"/>
        <v>0</v>
      </c>
      <c r="R594" s="194"/>
      <c r="S594" s="194" t="s">
        <v>430</v>
      </c>
      <c r="T594" s="195" t="s">
        <v>372</v>
      </c>
      <c r="U594" s="163">
        <v>0</v>
      </c>
      <c r="V594" s="163">
        <f t="shared" si="146"/>
        <v>0</v>
      </c>
      <c r="W594" s="163"/>
      <c r="X594" s="163" t="s">
        <v>431</v>
      </c>
      <c r="Y594" s="152"/>
      <c r="Z594" s="152"/>
      <c r="AA594" s="152"/>
      <c r="AB594" s="152"/>
      <c r="AC594" s="152"/>
      <c r="AD594" s="152"/>
      <c r="AE594" s="152"/>
      <c r="AF594" s="152"/>
      <c r="AG594" s="152" t="s">
        <v>432</v>
      </c>
      <c r="AH594" s="152"/>
      <c r="AI594" s="152"/>
      <c r="AJ594" s="152"/>
      <c r="AK594" s="152"/>
      <c r="AL594" s="152"/>
      <c r="AM594" s="152"/>
      <c r="AN594" s="152"/>
      <c r="AO594" s="152"/>
      <c r="AP594" s="152"/>
      <c r="AQ594" s="152"/>
      <c r="AR594" s="152"/>
      <c r="AS594" s="152"/>
      <c r="AT594" s="152"/>
      <c r="AU594" s="152"/>
      <c r="AV594" s="152"/>
      <c r="AW594" s="152"/>
      <c r="AX594" s="152"/>
      <c r="AY594" s="152"/>
      <c r="AZ594" s="152"/>
      <c r="BA594" s="152"/>
      <c r="BB594" s="152"/>
      <c r="BC594" s="152"/>
      <c r="BD594" s="152"/>
      <c r="BE594" s="152"/>
      <c r="BF594" s="152"/>
      <c r="BG594" s="152"/>
      <c r="BH594" s="152"/>
    </row>
    <row r="595" spans="1:60" outlineLevel="1">
      <c r="A595" s="189">
        <v>502</v>
      </c>
      <c r="B595" s="190" t="s">
        <v>1476</v>
      </c>
      <c r="C595" s="197" t="s">
        <v>1477</v>
      </c>
      <c r="D595" s="191" t="s">
        <v>524</v>
      </c>
      <c r="E595" s="192">
        <v>23</v>
      </c>
      <c r="F595" s="193"/>
      <c r="G595" s="194">
        <f t="shared" si="140"/>
        <v>0</v>
      </c>
      <c r="H595" s="193"/>
      <c r="I595" s="194">
        <f t="shared" si="141"/>
        <v>0</v>
      </c>
      <c r="J595" s="193"/>
      <c r="K595" s="194">
        <f t="shared" si="142"/>
        <v>0</v>
      </c>
      <c r="L595" s="194">
        <v>21</v>
      </c>
      <c r="M595" s="194">
        <f t="shared" si="143"/>
        <v>0</v>
      </c>
      <c r="N595" s="192">
        <v>0</v>
      </c>
      <c r="O595" s="192">
        <f t="shared" si="144"/>
        <v>0</v>
      </c>
      <c r="P595" s="192">
        <v>0</v>
      </c>
      <c r="Q595" s="192">
        <f t="shared" si="145"/>
        <v>0</v>
      </c>
      <c r="R595" s="194"/>
      <c r="S595" s="194" t="s">
        <v>430</v>
      </c>
      <c r="T595" s="195" t="s">
        <v>372</v>
      </c>
      <c r="U595" s="163">
        <v>0</v>
      </c>
      <c r="V595" s="163">
        <f t="shared" si="146"/>
        <v>0</v>
      </c>
      <c r="W595" s="163"/>
      <c r="X595" s="163" t="s">
        <v>431</v>
      </c>
      <c r="Y595" s="152"/>
      <c r="Z595" s="152"/>
      <c r="AA595" s="152"/>
      <c r="AB595" s="152"/>
      <c r="AC595" s="152"/>
      <c r="AD595" s="152"/>
      <c r="AE595" s="152"/>
      <c r="AF595" s="152"/>
      <c r="AG595" s="152" t="s">
        <v>432</v>
      </c>
      <c r="AH595" s="152"/>
      <c r="AI595" s="152"/>
      <c r="AJ595" s="152"/>
      <c r="AK595" s="152"/>
      <c r="AL595" s="152"/>
      <c r="AM595" s="152"/>
      <c r="AN595" s="152"/>
      <c r="AO595" s="152"/>
      <c r="AP595" s="152"/>
      <c r="AQ595" s="152"/>
      <c r="AR595" s="152"/>
      <c r="AS595" s="152"/>
      <c r="AT595" s="152"/>
      <c r="AU595" s="152"/>
      <c r="AV595" s="152"/>
      <c r="AW595" s="152"/>
      <c r="AX595" s="152"/>
      <c r="AY595" s="152"/>
      <c r="AZ595" s="152"/>
      <c r="BA595" s="152"/>
      <c r="BB595" s="152"/>
      <c r="BC595" s="152"/>
      <c r="BD595" s="152"/>
      <c r="BE595" s="152"/>
      <c r="BF595" s="152"/>
      <c r="BG595" s="152"/>
      <c r="BH595" s="152"/>
    </row>
    <row r="596" spans="1:60" outlineLevel="1">
      <c r="A596" s="189">
        <v>503</v>
      </c>
      <c r="B596" s="190" t="s">
        <v>1478</v>
      </c>
      <c r="C596" s="197" t="s">
        <v>1479</v>
      </c>
      <c r="D596" s="191" t="s">
        <v>524</v>
      </c>
      <c r="E596" s="192">
        <v>11</v>
      </c>
      <c r="F596" s="193"/>
      <c r="G596" s="194">
        <f t="shared" si="140"/>
        <v>0</v>
      </c>
      <c r="H596" s="193"/>
      <c r="I596" s="194">
        <f t="shared" si="141"/>
        <v>0</v>
      </c>
      <c r="J596" s="193"/>
      <c r="K596" s="194">
        <f t="shared" si="142"/>
        <v>0</v>
      </c>
      <c r="L596" s="194">
        <v>21</v>
      </c>
      <c r="M596" s="194">
        <f t="shared" si="143"/>
        <v>0</v>
      </c>
      <c r="N596" s="192">
        <v>0</v>
      </c>
      <c r="O596" s="192">
        <f t="shared" si="144"/>
        <v>0</v>
      </c>
      <c r="P596" s="192">
        <v>0</v>
      </c>
      <c r="Q596" s="192">
        <f t="shared" si="145"/>
        <v>0</v>
      </c>
      <c r="R596" s="194"/>
      <c r="S596" s="194" t="s">
        <v>430</v>
      </c>
      <c r="T596" s="195" t="s">
        <v>372</v>
      </c>
      <c r="U596" s="163">
        <v>0</v>
      </c>
      <c r="V596" s="163">
        <f t="shared" si="146"/>
        <v>0</v>
      </c>
      <c r="W596" s="163"/>
      <c r="X596" s="163" t="s">
        <v>431</v>
      </c>
      <c r="Y596" s="152"/>
      <c r="Z596" s="152"/>
      <c r="AA596" s="152"/>
      <c r="AB596" s="152"/>
      <c r="AC596" s="152"/>
      <c r="AD596" s="152"/>
      <c r="AE596" s="152"/>
      <c r="AF596" s="152"/>
      <c r="AG596" s="152" t="s">
        <v>432</v>
      </c>
      <c r="AH596" s="152"/>
      <c r="AI596" s="152"/>
      <c r="AJ596" s="152"/>
      <c r="AK596" s="152"/>
      <c r="AL596" s="152"/>
      <c r="AM596" s="152"/>
      <c r="AN596" s="152"/>
      <c r="AO596" s="152"/>
      <c r="AP596" s="152"/>
      <c r="AQ596" s="152"/>
      <c r="AR596" s="152"/>
      <c r="AS596" s="152"/>
      <c r="AT596" s="152"/>
      <c r="AU596" s="152"/>
      <c r="AV596" s="152"/>
      <c r="AW596" s="152"/>
      <c r="AX596" s="152"/>
      <c r="AY596" s="152"/>
      <c r="AZ596" s="152"/>
      <c r="BA596" s="152"/>
      <c r="BB596" s="152"/>
      <c r="BC596" s="152"/>
      <c r="BD596" s="152"/>
      <c r="BE596" s="152"/>
      <c r="BF596" s="152"/>
      <c r="BG596" s="152"/>
      <c r="BH596" s="152"/>
    </row>
    <row r="597" spans="1:60" outlineLevel="1">
      <c r="A597" s="189">
        <v>504</v>
      </c>
      <c r="B597" s="190" t="s">
        <v>1480</v>
      </c>
      <c r="C597" s="197" t="s">
        <v>1481</v>
      </c>
      <c r="D597" s="191" t="s">
        <v>524</v>
      </c>
      <c r="E597" s="192">
        <v>13</v>
      </c>
      <c r="F597" s="193"/>
      <c r="G597" s="194">
        <f t="shared" ref="G597:G619" si="147">ROUND(E597*F597,2)</f>
        <v>0</v>
      </c>
      <c r="H597" s="193"/>
      <c r="I597" s="194">
        <f t="shared" ref="I597:I619" si="148">ROUND(E597*H597,2)</f>
        <v>0</v>
      </c>
      <c r="J597" s="193"/>
      <c r="K597" s="194">
        <f t="shared" ref="K597:K619" si="149">ROUND(E597*J597,2)</f>
        <v>0</v>
      </c>
      <c r="L597" s="194">
        <v>21</v>
      </c>
      <c r="M597" s="194">
        <f t="shared" ref="M597:M619" si="150">G597*(1+L597/100)</f>
        <v>0</v>
      </c>
      <c r="N597" s="192">
        <v>0</v>
      </c>
      <c r="O597" s="192">
        <f t="shared" ref="O597:O619" si="151">ROUND(E597*N597,2)</f>
        <v>0</v>
      </c>
      <c r="P597" s="192">
        <v>0</v>
      </c>
      <c r="Q597" s="192">
        <f t="shared" ref="Q597:Q619" si="152">ROUND(E597*P597,2)</f>
        <v>0</v>
      </c>
      <c r="R597" s="194"/>
      <c r="S597" s="194" t="s">
        <v>430</v>
      </c>
      <c r="T597" s="195" t="s">
        <v>372</v>
      </c>
      <c r="U597" s="163">
        <v>0</v>
      </c>
      <c r="V597" s="163">
        <f t="shared" ref="V597:V619" si="153">ROUND(E597*U597,2)</f>
        <v>0</v>
      </c>
      <c r="W597" s="163"/>
      <c r="X597" s="163" t="s">
        <v>431</v>
      </c>
      <c r="Y597" s="152"/>
      <c r="Z597" s="152"/>
      <c r="AA597" s="152"/>
      <c r="AB597" s="152"/>
      <c r="AC597" s="152"/>
      <c r="AD597" s="152"/>
      <c r="AE597" s="152"/>
      <c r="AF597" s="152"/>
      <c r="AG597" s="152" t="s">
        <v>432</v>
      </c>
      <c r="AH597" s="152"/>
      <c r="AI597" s="152"/>
      <c r="AJ597" s="152"/>
      <c r="AK597" s="152"/>
      <c r="AL597" s="152"/>
      <c r="AM597" s="152"/>
      <c r="AN597" s="152"/>
      <c r="AO597" s="152"/>
      <c r="AP597" s="152"/>
      <c r="AQ597" s="152"/>
      <c r="AR597" s="152"/>
      <c r="AS597" s="152"/>
      <c r="AT597" s="152"/>
      <c r="AU597" s="152"/>
      <c r="AV597" s="152"/>
      <c r="AW597" s="152"/>
      <c r="AX597" s="152"/>
      <c r="AY597" s="152"/>
      <c r="AZ597" s="152"/>
      <c r="BA597" s="152"/>
      <c r="BB597" s="152"/>
      <c r="BC597" s="152"/>
      <c r="BD597" s="152"/>
      <c r="BE597" s="152"/>
      <c r="BF597" s="152"/>
      <c r="BG597" s="152"/>
      <c r="BH597" s="152"/>
    </row>
    <row r="598" spans="1:60" outlineLevel="1">
      <c r="A598" s="189">
        <v>505</v>
      </c>
      <c r="B598" s="190" t="s">
        <v>1482</v>
      </c>
      <c r="C598" s="197" t="s">
        <v>1483</v>
      </c>
      <c r="D598" s="191" t="s">
        <v>524</v>
      </c>
      <c r="E598" s="192">
        <v>9</v>
      </c>
      <c r="F598" s="193"/>
      <c r="G598" s="194">
        <f t="shared" si="147"/>
        <v>0</v>
      </c>
      <c r="H598" s="193"/>
      <c r="I598" s="194">
        <f t="shared" si="148"/>
        <v>0</v>
      </c>
      <c r="J598" s="193"/>
      <c r="K598" s="194">
        <f t="shared" si="149"/>
        <v>0</v>
      </c>
      <c r="L598" s="194">
        <v>21</v>
      </c>
      <c r="M598" s="194">
        <f t="shared" si="150"/>
        <v>0</v>
      </c>
      <c r="N598" s="192">
        <v>0</v>
      </c>
      <c r="O598" s="192">
        <f t="shared" si="151"/>
        <v>0</v>
      </c>
      <c r="P598" s="192">
        <v>0</v>
      </c>
      <c r="Q598" s="192">
        <f t="shared" si="152"/>
        <v>0</v>
      </c>
      <c r="R598" s="194"/>
      <c r="S598" s="194" t="s">
        <v>430</v>
      </c>
      <c r="T598" s="195" t="s">
        <v>372</v>
      </c>
      <c r="U598" s="163">
        <v>0</v>
      </c>
      <c r="V598" s="163">
        <f t="shared" si="153"/>
        <v>0</v>
      </c>
      <c r="W598" s="163"/>
      <c r="X598" s="163" t="s">
        <v>431</v>
      </c>
      <c r="Y598" s="152"/>
      <c r="Z598" s="152"/>
      <c r="AA598" s="152"/>
      <c r="AB598" s="152"/>
      <c r="AC598" s="152"/>
      <c r="AD598" s="152"/>
      <c r="AE598" s="152"/>
      <c r="AF598" s="152"/>
      <c r="AG598" s="152" t="s">
        <v>432</v>
      </c>
      <c r="AH598" s="152"/>
      <c r="AI598" s="152"/>
      <c r="AJ598" s="152"/>
      <c r="AK598" s="152"/>
      <c r="AL598" s="152"/>
      <c r="AM598" s="152"/>
      <c r="AN598" s="152"/>
      <c r="AO598" s="152"/>
      <c r="AP598" s="152"/>
      <c r="AQ598" s="152"/>
      <c r="AR598" s="152"/>
      <c r="AS598" s="152"/>
      <c r="AT598" s="152"/>
      <c r="AU598" s="152"/>
      <c r="AV598" s="152"/>
      <c r="AW598" s="152"/>
      <c r="AX598" s="152"/>
      <c r="AY598" s="152"/>
      <c r="AZ598" s="152"/>
      <c r="BA598" s="152"/>
      <c r="BB598" s="152"/>
      <c r="BC598" s="152"/>
      <c r="BD598" s="152"/>
      <c r="BE598" s="152"/>
      <c r="BF598" s="152"/>
      <c r="BG598" s="152"/>
      <c r="BH598" s="152"/>
    </row>
    <row r="599" spans="1:60" outlineLevel="1">
      <c r="A599" s="189">
        <v>506</v>
      </c>
      <c r="B599" s="190" t="s">
        <v>1484</v>
      </c>
      <c r="C599" s="197" t="s">
        <v>1485</v>
      </c>
      <c r="D599" s="191" t="s">
        <v>524</v>
      </c>
      <c r="E599" s="192">
        <v>42</v>
      </c>
      <c r="F599" s="193"/>
      <c r="G599" s="194">
        <f t="shared" si="147"/>
        <v>0</v>
      </c>
      <c r="H599" s="193"/>
      <c r="I599" s="194">
        <f t="shared" si="148"/>
        <v>0</v>
      </c>
      <c r="J599" s="193"/>
      <c r="K599" s="194">
        <f t="shared" si="149"/>
        <v>0</v>
      </c>
      <c r="L599" s="194">
        <v>21</v>
      </c>
      <c r="M599" s="194">
        <f t="shared" si="150"/>
        <v>0</v>
      </c>
      <c r="N599" s="192">
        <v>0</v>
      </c>
      <c r="O599" s="192">
        <f t="shared" si="151"/>
        <v>0</v>
      </c>
      <c r="P599" s="192">
        <v>0</v>
      </c>
      <c r="Q599" s="192">
        <f t="shared" si="152"/>
        <v>0</v>
      </c>
      <c r="R599" s="194"/>
      <c r="S599" s="194" t="s">
        <v>430</v>
      </c>
      <c r="T599" s="195" t="s">
        <v>372</v>
      </c>
      <c r="U599" s="163">
        <v>0</v>
      </c>
      <c r="V599" s="163">
        <f t="shared" si="153"/>
        <v>0</v>
      </c>
      <c r="W599" s="163"/>
      <c r="X599" s="163" t="s">
        <v>431</v>
      </c>
      <c r="Y599" s="152"/>
      <c r="Z599" s="152"/>
      <c r="AA599" s="152"/>
      <c r="AB599" s="152"/>
      <c r="AC599" s="152"/>
      <c r="AD599" s="152"/>
      <c r="AE599" s="152"/>
      <c r="AF599" s="152"/>
      <c r="AG599" s="152" t="s">
        <v>432</v>
      </c>
      <c r="AH599" s="152"/>
      <c r="AI599" s="152"/>
      <c r="AJ599" s="152"/>
      <c r="AK599" s="152"/>
      <c r="AL599" s="152"/>
      <c r="AM599" s="152"/>
      <c r="AN599" s="152"/>
      <c r="AO599" s="152"/>
      <c r="AP599" s="152"/>
      <c r="AQ599" s="152"/>
      <c r="AR599" s="152"/>
      <c r="AS599" s="152"/>
      <c r="AT599" s="152"/>
      <c r="AU599" s="152"/>
      <c r="AV599" s="152"/>
      <c r="AW599" s="152"/>
      <c r="AX599" s="152"/>
      <c r="AY599" s="152"/>
      <c r="AZ599" s="152"/>
      <c r="BA599" s="152"/>
      <c r="BB599" s="152"/>
      <c r="BC599" s="152"/>
      <c r="BD599" s="152"/>
      <c r="BE599" s="152"/>
      <c r="BF599" s="152"/>
      <c r="BG599" s="152"/>
      <c r="BH599" s="152"/>
    </row>
    <row r="600" spans="1:60" outlineLevel="1">
      <c r="A600" s="189">
        <v>507</v>
      </c>
      <c r="B600" s="190" t="s">
        <v>1486</v>
      </c>
      <c r="C600" s="197" t="s">
        <v>1487</v>
      </c>
      <c r="D600" s="191" t="s">
        <v>524</v>
      </c>
      <c r="E600" s="192">
        <v>65</v>
      </c>
      <c r="F600" s="193"/>
      <c r="G600" s="194">
        <f t="shared" si="147"/>
        <v>0</v>
      </c>
      <c r="H600" s="193"/>
      <c r="I600" s="194">
        <f t="shared" si="148"/>
        <v>0</v>
      </c>
      <c r="J600" s="193"/>
      <c r="K600" s="194">
        <f t="shared" si="149"/>
        <v>0</v>
      </c>
      <c r="L600" s="194">
        <v>21</v>
      </c>
      <c r="M600" s="194">
        <f t="shared" si="150"/>
        <v>0</v>
      </c>
      <c r="N600" s="192">
        <v>0</v>
      </c>
      <c r="O600" s="192">
        <f t="shared" si="151"/>
        <v>0</v>
      </c>
      <c r="P600" s="192">
        <v>0</v>
      </c>
      <c r="Q600" s="192">
        <f t="shared" si="152"/>
        <v>0</v>
      </c>
      <c r="R600" s="194"/>
      <c r="S600" s="194" t="s">
        <v>430</v>
      </c>
      <c r="T600" s="195" t="s">
        <v>372</v>
      </c>
      <c r="U600" s="163">
        <v>0</v>
      </c>
      <c r="V600" s="163">
        <f t="shared" si="153"/>
        <v>0</v>
      </c>
      <c r="W600" s="163"/>
      <c r="X600" s="163" t="s">
        <v>431</v>
      </c>
      <c r="Y600" s="152"/>
      <c r="Z600" s="152"/>
      <c r="AA600" s="152"/>
      <c r="AB600" s="152"/>
      <c r="AC600" s="152"/>
      <c r="AD600" s="152"/>
      <c r="AE600" s="152"/>
      <c r="AF600" s="152"/>
      <c r="AG600" s="152" t="s">
        <v>432</v>
      </c>
      <c r="AH600" s="152"/>
      <c r="AI600" s="152"/>
      <c r="AJ600" s="152"/>
      <c r="AK600" s="152"/>
      <c r="AL600" s="152"/>
      <c r="AM600" s="152"/>
      <c r="AN600" s="152"/>
      <c r="AO600" s="152"/>
      <c r="AP600" s="152"/>
      <c r="AQ600" s="152"/>
      <c r="AR600" s="152"/>
      <c r="AS600" s="152"/>
      <c r="AT600" s="152"/>
      <c r="AU600" s="152"/>
      <c r="AV600" s="152"/>
      <c r="AW600" s="152"/>
      <c r="AX600" s="152"/>
      <c r="AY600" s="152"/>
      <c r="AZ600" s="152"/>
      <c r="BA600" s="152"/>
      <c r="BB600" s="152"/>
      <c r="BC600" s="152"/>
      <c r="BD600" s="152"/>
      <c r="BE600" s="152"/>
      <c r="BF600" s="152"/>
      <c r="BG600" s="152"/>
      <c r="BH600" s="152"/>
    </row>
    <row r="601" spans="1:60" outlineLevel="1">
      <c r="A601" s="189">
        <v>508</v>
      </c>
      <c r="B601" s="190" t="s">
        <v>1488</v>
      </c>
      <c r="C601" s="197" t="s">
        <v>1489</v>
      </c>
      <c r="D601" s="191" t="s">
        <v>524</v>
      </c>
      <c r="E601" s="192">
        <v>1</v>
      </c>
      <c r="F601" s="193"/>
      <c r="G601" s="194">
        <f t="shared" si="147"/>
        <v>0</v>
      </c>
      <c r="H601" s="193"/>
      <c r="I601" s="194">
        <f t="shared" si="148"/>
        <v>0</v>
      </c>
      <c r="J601" s="193"/>
      <c r="K601" s="194">
        <f t="shared" si="149"/>
        <v>0</v>
      </c>
      <c r="L601" s="194">
        <v>21</v>
      </c>
      <c r="M601" s="194">
        <f t="shared" si="150"/>
        <v>0</v>
      </c>
      <c r="N601" s="192">
        <v>0</v>
      </c>
      <c r="O601" s="192">
        <f t="shared" si="151"/>
        <v>0</v>
      </c>
      <c r="P601" s="192">
        <v>0</v>
      </c>
      <c r="Q601" s="192">
        <f t="shared" si="152"/>
        <v>0</v>
      </c>
      <c r="R601" s="194"/>
      <c r="S601" s="194" t="s">
        <v>430</v>
      </c>
      <c r="T601" s="195" t="s">
        <v>372</v>
      </c>
      <c r="U601" s="163">
        <v>0</v>
      </c>
      <c r="V601" s="163">
        <f t="shared" si="153"/>
        <v>0</v>
      </c>
      <c r="W601" s="163"/>
      <c r="X601" s="163" t="s">
        <v>431</v>
      </c>
      <c r="Y601" s="152"/>
      <c r="Z601" s="152"/>
      <c r="AA601" s="152"/>
      <c r="AB601" s="152"/>
      <c r="AC601" s="152"/>
      <c r="AD601" s="152"/>
      <c r="AE601" s="152"/>
      <c r="AF601" s="152"/>
      <c r="AG601" s="152" t="s">
        <v>432</v>
      </c>
      <c r="AH601" s="152"/>
      <c r="AI601" s="152"/>
      <c r="AJ601" s="152"/>
      <c r="AK601" s="152"/>
      <c r="AL601" s="152"/>
      <c r="AM601" s="152"/>
      <c r="AN601" s="152"/>
      <c r="AO601" s="152"/>
      <c r="AP601" s="152"/>
      <c r="AQ601" s="152"/>
      <c r="AR601" s="152"/>
      <c r="AS601" s="152"/>
      <c r="AT601" s="152"/>
      <c r="AU601" s="152"/>
      <c r="AV601" s="152"/>
      <c r="AW601" s="152"/>
      <c r="AX601" s="152"/>
      <c r="AY601" s="152"/>
      <c r="AZ601" s="152"/>
      <c r="BA601" s="152"/>
      <c r="BB601" s="152"/>
      <c r="BC601" s="152"/>
      <c r="BD601" s="152"/>
      <c r="BE601" s="152"/>
      <c r="BF601" s="152"/>
      <c r="BG601" s="152"/>
      <c r="BH601" s="152"/>
    </row>
    <row r="602" spans="1:60" outlineLevel="1">
      <c r="A602" s="189">
        <v>509</v>
      </c>
      <c r="B602" s="190" t="s">
        <v>1490</v>
      </c>
      <c r="C602" s="197" t="s">
        <v>1491</v>
      </c>
      <c r="D602" s="191" t="s">
        <v>524</v>
      </c>
      <c r="E602" s="192">
        <v>2</v>
      </c>
      <c r="F602" s="193"/>
      <c r="G602" s="194">
        <f t="shared" si="147"/>
        <v>0</v>
      </c>
      <c r="H602" s="193"/>
      <c r="I602" s="194">
        <f t="shared" si="148"/>
        <v>0</v>
      </c>
      <c r="J602" s="193"/>
      <c r="K602" s="194">
        <f t="shared" si="149"/>
        <v>0</v>
      </c>
      <c r="L602" s="194">
        <v>21</v>
      </c>
      <c r="M602" s="194">
        <f t="shared" si="150"/>
        <v>0</v>
      </c>
      <c r="N602" s="192">
        <v>0</v>
      </c>
      <c r="O602" s="192">
        <f t="shared" si="151"/>
        <v>0</v>
      </c>
      <c r="P602" s="192">
        <v>0</v>
      </c>
      <c r="Q602" s="192">
        <f t="shared" si="152"/>
        <v>0</v>
      </c>
      <c r="R602" s="194"/>
      <c r="S602" s="194" t="s">
        <v>430</v>
      </c>
      <c r="T602" s="195" t="s">
        <v>372</v>
      </c>
      <c r="U602" s="163">
        <v>0</v>
      </c>
      <c r="V602" s="163">
        <f t="shared" si="153"/>
        <v>0</v>
      </c>
      <c r="W602" s="163"/>
      <c r="X602" s="163" t="s">
        <v>431</v>
      </c>
      <c r="Y602" s="152"/>
      <c r="Z602" s="152"/>
      <c r="AA602" s="152"/>
      <c r="AB602" s="152"/>
      <c r="AC602" s="152"/>
      <c r="AD602" s="152"/>
      <c r="AE602" s="152"/>
      <c r="AF602" s="152"/>
      <c r="AG602" s="152" t="s">
        <v>432</v>
      </c>
      <c r="AH602" s="152"/>
      <c r="AI602" s="152"/>
      <c r="AJ602" s="152"/>
      <c r="AK602" s="152"/>
      <c r="AL602" s="152"/>
      <c r="AM602" s="152"/>
      <c r="AN602" s="152"/>
      <c r="AO602" s="152"/>
      <c r="AP602" s="152"/>
      <c r="AQ602" s="152"/>
      <c r="AR602" s="152"/>
      <c r="AS602" s="152"/>
      <c r="AT602" s="152"/>
      <c r="AU602" s="152"/>
      <c r="AV602" s="152"/>
      <c r="AW602" s="152"/>
      <c r="AX602" s="152"/>
      <c r="AY602" s="152"/>
      <c r="AZ602" s="152"/>
      <c r="BA602" s="152"/>
      <c r="BB602" s="152"/>
      <c r="BC602" s="152"/>
      <c r="BD602" s="152"/>
      <c r="BE602" s="152"/>
      <c r="BF602" s="152"/>
      <c r="BG602" s="152"/>
      <c r="BH602" s="152"/>
    </row>
    <row r="603" spans="1:60" outlineLevel="1">
      <c r="A603" s="189">
        <v>510</v>
      </c>
      <c r="B603" s="190" t="s">
        <v>1492</v>
      </c>
      <c r="C603" s="197" t="s">
        <v>1493</v>
      </c>
      <c r="D603" s="191" t="s">
        <v>439</v>
      </c>
      <c r="E603" s="192">
        <v>5</v>
      </c>
      <c r="F603" s="193"/>
      <c r="G603" s="194">
        <f t="shared" si="147"/>
        <v>0</v>
      </c>
      <c r="H603" s="193"/>
      <c r="I603" s="194">
        <f t="shared" si="148"/>
        <v>0</v>
      </c>
      <c r="J603" s="193"/>
      <c r="K603" s="194">
        <f t="shared" si="149"/>
        <v>0</v>
      </c>
      <c r="L603" s="194">
        <v>21</v>
      </c>
      <c r="M603" s="194">
        <f t="shared" si="150"/>
        <v>0</v>
      </c>
      <c r="N603" s="192">
        <v>0</v>
      </c>
      <c r="O603" s="192">
        <f t="shared" si="151"/>
        <v>0</v>
      </c>
      <c r="P603" s="192">
        <v>0</v>
      </c>
      <c r="Q603" s="192">
        <f t="shared" si="152"/>
        <v>0</v>
      </c>
      <c r="R603" s="194"/>
      <c r="S603" s="194" t="s">
        <v>430</v>
      </c>
      <c r="T603" s="195" t="s">
        <v>372</v>
      </c>
      <c r="U603" s="163">
        <v>0</v>
      </c>
      <c r="V603" s="163">
        <f t="shared" si="153"/>
        <v>0</v>
      </c>
      <c r="W603" s="163"/>
      <c r="X603" s="163" t="s">
        <v>431</v>
      </c>
      <c r="Y603" s="152"/>
      <c r="Z603" s="152"/>
      <c r="AA603" s="152"/>
      <c r="AB603" s="152"/>
      <c r="AC603" s="152"/>
      <c r="AD603" s="152"/>
      <c r="AE603" s="152"/>
      <c r="AF603" s="152"/>
      <c r="AG603" s="152" t="s">
        <v>432</v>
      </c>
      <c r="AH603" s="152"/>
      <c r="AI603" s="152"/>
      <c r="AJ603" s="152"/>
      <c r="AK603" s="152"/>
      <c r="AL603" s="152"/>
      <c r="AM603" s="152"/>
      <c r="AN603" s="152"/>
      <c r="AO603" s="152"/>
      <c r="AP603" s="152"/>
      <c r="AQ603" s="152"/>
      <c r="AR603" s="152"/>
      <c r="AS603" s="152"/>
      <c r="AT603" s="152"/>
      <c r="AU603" s="152"/>
      <c r="AV603" s="152"/>
      <c r="AW603" s="152"/>
      <c r="AX603" s="152"/>
      <c r="AY603" s="152"/>
      <c r="AZ603" s="152"/>
      <c r="BA603" s="152"/>
      <c r="BB603" s="152"/>
      <c r="BC603" s="152"/>
      <c r="BD603" s="152"/>
      <c r="BE603" s="152"/>
      <c r="BF603" s="152"/>
      <c r="BG603" s="152"/>
      <c r="BH603" s="152"/>
    </row>
    <row r="604" spans="1:60" ht="22.5" outlineLevel="1">
      <c r="A604" s="189">
        <v>511</v>
      </c>
      <c r="B604" s="190" t="s">
        <v>1494</v>
      </c>
      <c r="C604" s="197" t="s">
        <v>1495</v>
      </c>
      <c r="D604" s="191" t="s">
        <v>798</v>
      </c>
      <c r="E604" s="192">
        <v>1</v>
      </c>
      <c r="F604" s="193"/>
      <c r="G604" s="194">
        <f t="shared" si="147"/>
        <v>0</v>
      </c>
      <c r="H604" s="193"/>
      <c r="I604" s="194">
        <f t="shared" si="148"/>
        <v>0</v>
      </c>
      <c r="J604" s="193"/>
      <c r="K604" s="194">
        <f t="shared" si="149"/>
        <v>0</v>
      </c>
      <c r="L604" s="194">
        <v>21</v>
      </c>
      <c r="M604" s="194">
        <f t="shared" si="150"/>
        <v>0</v>
      </c>
      <c r="N604" s="192">
        <v>0</v>
      </c>
      <c r="O604" s="192">
        <f t="shared" si="151"/>
        <v>0</v>
      </c>
      <c r="P604" s="192">
        <v>0</v>
      </c>
      <c r="Q604" s="192">
        <f t="shared" si="152"/>
        <v>0</v>
      </c>
      <c r="R604" s="194"/>
      <c r="S604" s="194" t="s">
        <v>430</v>
      </c>
      <c r="T604" s="195" t="s">
        <v>372</v>
      </c>
      <c r="U604" s="163">
        <v>0</v>
      </c>
      <c r="V604" s="163">
        <f t="shared" si="153"/>
        <v>0</v>
      </c>
      <c r="W604" s="163"/>
      <c r="X604" s="163" t="s">
        <v>431</v>
      </c>
      <c r="Y604" s="152"/>
      <c r="Z604" s="152"/>
      <c r="AA604" s="152"/>
      <c r="AB604" s="152"/>
      <c r="AC604" s="152"/>
      <c r="AD604" s="152"/>
      <c r="AE604" s="152"/>
      <c r="AF604" s="152"/>
      <c r="AG604" s="152" t="s">
        <v>432</v>
      </c>
      <c r="AH604" s="152"/>
      <c r="AI604" s="152"/>
      <c r="AJ604" s="152"/>
      <c r="AK604" s="152"/>
      <c r="AL604" s="152"/>
      <c r="AM604" s="152"/>
      <c r="AN604" s="152"/>
      <c r="AO604" s="152"/>
      <c r="AP604" s="152"/>
      <c r="AQ604" s="152"/>
      <c r="AR604" s="152"/>
      <c r="AS604" s="152"/>
      <c r="AT604" s="152"/>
      <c r="AU604" s="152"/>
      <c r="AV604" s="152"/>
      <c r="AW604" s="152"/>
      <c r="AX604" s="152"/>
      <c r="AY604" s="152"/>
      <c r="AZ604" s="152"/>
      <c r="BA604" s="152"/>
      <c r="BB604" s="152"/>
      <c r="BC604" s="152"/>
      <c r="BD604" s="152"/>
      <c r="BE604" s="152"/>
      <c r="BF604" s="152"/>
      <c r="BG604" s="152"/>
      <c r="BH604" s="152"/>
    </row>
    <row r="605" spans="1:60" ht="22.5" outlineLevel="1">
      <c r="A605" s="189">
        <v>512</v>
      </c>
      <c r="B605" s="190" t="s">
        <v>1496</v>
      </c>
      <c r="C605" s="197" t="s">
        <v>1497</v>
      </c>
      <c r="D605" s="191" t="s">
        <v>508</v>
      </c>
      <c r="E605" s="192">
        <v>8</v>
      </c>
      <c r="F605" s="193"/>
      <c r="G605" s="194">
        <f t="shared" si="147"/>
        <v>0</v>
      </c>
      <c r="H605" s="193"/>
      <c r="I605" s="194">
        <f t="shared" si="148"/>
        <v>0</v>
      </c>
      <c r="J605" s="193"/>
      <c r="K605" s="194">
        <f t="shared" si="149"/>
        <v>0</v>
      </c>
      <c r="L605" s="194">
        <v>21</v>
      </c>
      <c r="M605" s="194">
        <f t="shared" si="150"/>
        <v>0</v>
      </c>
      <c r="N605" s="192">
        <v>0</v>
      </c>
      <c r="O605" s="192">
        <f t="shared" si="151"/>
        <v>0</v>
      </c>
      <c r="P605" s="192">
        <v>0</v>
      </c>
      <c r="Q605" s="192">
        <f t="shared" si="152"/>
        <v>0</v>
      </c>
      <c r="R605" s="194" t="s">
        <v>1317</v>
      </c>
      <c r="S605" s="194" t="s">
        <v>371</v>
      </c>
      <c r="T605" s="195" t="s">
        <v>371</v>
      </c>
      <c r="U605" s="163">
        <v>3.7</v>
      </c>
      <c r="V605" s="163">
        <f t="shared" si="153"/>
        <v>29.6</v>
      </c>
      <c r="W605" s="163"/>
      <c r="X605" s="163" t="s">
        <v>431</v>
      </c>
      <c r="Y605" s="152"/>
      <c r="Z605" s="152"/>
      <c r="AA605" s="152"/>
      <c r="AB605" s="152"/>
      <c r="AC605" s="152"/>
      <c r="AD605" s="152"/>
      <c r="AE605" s="152"/>
      <c r="AF605" s="152"/>
      <c r="AG605" s="152" t="s">
        <v>432</v>
      </c>
      <c r="AH605" s="152"/>
      <c r="AI605" s="152"/>
      <c r="AJ605" s="152"/>
      <c r="AK605" s="152"/>
      <c r="AL605" s="152"/>
      <c r="AM605" s="152"/>
      <c r="AN605" s="152"/>
      <c r="AO605" s="152"/>
      <c r="AP605" s="152"/>
      <c r="AQ605" s="152"/>
      <c r="AR605" s="152"/>
      <c r="AS605" s="152"/>
      <c r="AT605" s="152"/>
      <c r="AU605" s="152"/>
      <c r="AV605" s="152"/>
      <c r="AW605" s="152"/>
      <c r="AX605" s="152"/>
      <c r="AY605" s="152"/>
      <c r="AZ605" s="152"/>
      <c r="BA605" s="152"/>
      <c r="BB605" s="152"/>
      <c r="BC605" s="152"/>
      <c r="BD605" s="152"/>
      <c r="BE605" s="152"/>
      <c r="BF605" s="152"/>
      <c r="BG605" s="152"/>
      <c r="BH605" s="152"/>
    </row>
    <row r="606" spans="1:60" outlineLevel="1">
      <c r="A606" s="189">
        <v>513</v>
      </c>
      <c r="B606" s="190" t="s">
        <v>1498</v>
      </c>
      <c r="C606" s="197" t="s">
        <v>1499</v>
      </c>
      <c r="D606" s="191" t="s">
        <v>508</v>
      </c>
      <c r="E606" s="192">
        <v>2</v>
      </c>
      <c r="F606" s="193"/>
      <c r="G606" s="194">
        <f t="shared" si="147"/>
        <v>0</v>
      </c>
      <c r="H606" s="193"/>
      <c r="I606" s="194">
        <f t="shared" si="148"/>
        <v>0</v>
      </c>
      <c r="J606" s="193"/>
      <c r="K606" s="194">
        <f t="shared" si="149"/>
        <v>0</v>
      </c>
      <c r="L606" s="194">
        <v>21</v>
      </c>
      <c r="M606" s="194">
        <f t="shared" si="150"/>
        <v>0</v>
      </c>
      <c r="N606" s="192">
        <v>0</v>
      </c>
      <c r="O606" s="192">
        <f t="shared" si="151"/>
        <v>0</v>
      </c>
      <c r="P606" s="192">
        <v>0</v>
      </c>
      <c r="Q606" s="192">
        <f t="shared" si="152"/>
        <v>0</v>
      </c>
      <c r="R606" s="194" t="s">
        <v>1317</v>
      </c>
      <c r="S606" s="194" t="s">
        <v>371</v>
      </c>
      <c r="T606" s="195" t="s">
        <v>371</v>
      </c>
      <c r="U606" s="163">
        <v>0.28999999999999998</v>
      </c>
      <c r="V606" s="163">
        <f t="shared" si="153"/>
        <v>0.57999999999999996</v>
      </c>
      <c r="W606" s="163"/>
      <c r="X606" s="163" t="s">
        <v>431</v>
      </c>
      <c r="Y606" s="152"/>
      <c r="Z606" s="152"/>
      <c r="AA606" s="152"/>
      <c r="AB606" s="152"/>
      <c r="AC606" s="152"/>
      <c r="AD606" s="152"/>
      <c r="AE606" s="152"/>
      <c r="AF606" s="152"/>
      <c r="AG606" s="152" t="s">
        <v>432</v>
      </c>
      <c r="AH606" s="152"/>
      <c r="AI606" s="152"/>
      <c r="AJ606" s="152"/>
      <c r="AK606" s="152"/>
      <c r="AL606" s="152"/>
      <c r="AM606" s="152"/>
      <c r="AN606" s="152"/>
      <c r="AO606" s="152"/>
      <c r="AP606" s="152"/>
      <c r="AQ606" s="152"/>
      <c r="AR606" s="152"/>
      <c r="AS606" s="152"/>
      <c r="AT606" s="152"/>
      <c r="AU606" s="152"/>
      <c r="AV606" s="152"/>
      <c r="AW606" s="152"/>
      <c r="AX606" s="152"/>
      <c r="AY606" s="152"/>
      <c r="AZ606" s="152"/>
      <c r="BA606" s="152"/>
      <c r="BB606" s="152"/>
      <c r="BC606" s="152"/>
      <c r="BD606" s="152"/>
      <c r="BE606" s="152"/>
      <c r="BF606" s="152"/>
      <c r="BG606" s="152"/>
      <c r="BH606" s="152"/>
    </row>
    <row r="607" spans="1:60" outlineLevel="1">
      <c r="A607" s="189">
        <v>514</v>
      </c>
      <c r="B607" s="190" t="s">
        <v>1500</v>
      </c>
      <c r="C607" s="197" t="s">
        <v>1501</v>
      </c>
      <c r="D607" s="191" t="s">
        <v>508</v>
      </c>
      <c r="E607" s="192">
        <v>25</v>
      </c>
      <c r="F607" s="193"/>
      <c r="G607" s="194">
        <f t="shared" si="147"/>
        <v>0</v>
      </c>
      <c r="H607" s="193"/>
      <c r="I607" s="194">
        <f t="shared" si="148"/>
        <v>0</v>
      </c>
      <c r="J607" s="193"/>
      <c r="K607" s="194">
        <f t="shared" si="149"/>
        <v>0</v>
      </c>
      <c r="L607" s="194">
        <v>21</v>
      </c>
      <c r="M607" s="194">
        <f t="shared" si="150"/>
        <v>0</v>
      </c>
      <c r="N607" s="192">
        <v>0</v>
      </c>
      <c r="O607" s="192">
        <f t="shared" si="151"/>
        <v>0</v>
      </c>
      <c r="P607" s="192">
        <v>0</v>
      </c>
      <c r="Q607" s="192">
        <f t="shared" si="152"/>
        <v>0</v>
      </c>
      <c r="R607" s="194" t="s">
        <v>1317</v>
      </c>
      <c r="S607" s="194" t="s">
        <v>371</v>
      </c>
      <c r="T607" s="195" t="s">
        <v>371</v>
      </c>
      <c r="U607" s="163">
        <v>0.37</v>
      </c>
      <c r="V607" s="163">
        <f t="shared" si="153"/>
        <v>9.25</v>
      </c>
      <c r="W607" s="163"/>
      <c r="X607" s="163" t="s">
        <v>431</v>
      </c>
      <c r="Y607" s="152"/>
      <c r="Z607" s="152"/>
      <c r="AA607" s="152"/>
      <c r="AB607" s="152"/>
      <c r="AC607" s="152"/>
      <c r="AD607" s="152"/>
      <c r="AE607" s="152"/>
      <c r="AF607" s="152"/>
      <c r="AG607" s="152" t="s">
        <v>432</v>
      </c>
      <c r="AH607" s="152"/>
      <c r="AI607" s="152"/>
      <c r="AJ607" s="152"/>
      <c r="AK607" s="152"/>
      <c r="AL607" s="152"/>
      <c r="AM607" s="152"/>
      <c r="AN607" s="152"/>
      <c r="AO607" s="152"/>
      <c r="AP607" s="152"/>
      <c r="AQ607" s="152"/>
      <c r="AR607" s="152"/>
      <c r="AS607" s="152"/>
      <c r="AT607" s="152"/>
      <c r="AU607" s="152"/>
      <c r="AV607" s="152"/>
      <c r="AW607" s="152"/>
      <c r="AX607" s="152"/>
      <c r="AY607" s="152"/>
      <c r="AZ607" s="152"/>
      <c r="BA607" s="152"/>
      <c r="BB607" s="152"/>
      <c r="BC607" s="152"/>
      <c r="BD607" s="152"/>
      <c r="BE607" s="152"/>
      <c r="BF607" s="152"/>
      <c r="BG607" s="152"/>
      <c r="BH607" s="152"/>
    </row>
    <row r="608" spans="1:60" outlineLevel="1">
      <c r="A608" s="189">
        <v>515</v>
      </c>
      <c r="B608" s="190" t="s">
        <v>1502</v>
      </c>
      <c r="C608" s="197" t="s">
        <v>1503</v>
      </c>
      <c r="D608" s="191" t="s">
        <v>815</v>
      </c>
      <c r="E608" s="192">
        <v>3</v>
      </c>
      <c r="F608" s="193"/>
      <c r="G608" s="194">
        <f t="shared" si="147"/>
        <v>0</v>
      </c>
      <c r="H608" s="193"/>
      <c r="I608" s="194">
        <f t="shared" si="148"/>
        <v>0</v>
      </c>
      <c r="J608" s="193"/>
      <c r="K608" s="194">
        <f t="shared" si="149"/>
        <v>0</v>
      </c>
      <c r="L608" s="194">
        <v>21</v>
      </c>
      <c r="M608" s="194">
        <f t="shared" si="150"/>
        <v>0</v>
      </c>
      <c r="N608" s="192">
        <v>0</v>
      </c>
      <c r="O608" s="192">
        <f t="shared" si="151"/>
        <v>0</v>
      </c>
      <c r="P608" s="192">
        <v>0</v>
      </c>
      <c r="Q608" s="192">
        <f t="shared" si="152"/>
        <v>0</v>
      </c>
      <c r="R608" s="194"/>
      <c r="S608" s="194" t="s">
        <v>430</v>
      </c>
      <c r="T608" s="195" t="s">
        <v>372</v>
      </c>
      <c r="U608" s="163">
        <v>0</v>
      </c>
      <c r="V608" s="163">
        <f t="shared" si="153"/>
        <v>0</v>
      </c>
      <c r="W608" s="163"/>
      <c r="X608" s="163" t="s">
        <v>431</v>
      </c>
      <c r="Y608" s="152"/>
      <c r="Z608" s="152"/>
      <c r="AA608" s="152"/>
      <c r="AB608" s="152"/>
      <c r="AC608" s="152"/>
      <c r="AD608" s="152"/>
      <c r="AE608" s="152"/>
      <c r="AF608" s="152"/>
      <c r="AG608" s="152" t="s">
        <v>432</v>
      </c>
      <c r="AH608" s="152"/>
      <c r="AI608" s="152"/>
      <c r="AJ608" s="152"/>
      <c r="AK608" s="152"/>
      <c r="AL608" s="152"/>
      <c r="AM608" s="152"/>
      <c r="AN608" s="152"/>
      <c r="AO608" s="152"/>
      <c r="AP608" s="152"/>
      <c r="AQ608" s="152"/>
      <c r="AR608" s="152"/>
      <c r="AS608" s="152"/>
      <c r="AT608" s="152"/>
      <c r="AU608" s="152"/>
      <c r="AV608" s="152"/>
      <c r="AW608" s="152"/>
      <c r="AX608" s="152"/>
      <c r="AY608" s="152"/>
      <c r="AZ608" s="152"/>
      <c r="BA608" s="152"/>
      <c r="BB608" s="152"/>
      <c r="BC608" s="152"/>
      <c r="BD608" s="152"/>
      <c r="BE608" s="152"/>
      <c r="BF608" s="152"/>
      <c r="BG608" s="152"/>
      <c r="BH608" s="152"/>
    </row>
    <row r="609" spans="1:60" outlineLevel="1">
      <c r="A609" s="189">
        <v>516</v>
      </c>
      <c r="B609" s="190" t="s">
        <v>1504</v>
      </c>
      <c r="C609" s="197" t="s">
        <v>1505</v>
      </c>
      <c r="D609" s="191" t="s">
        <v>815</v>
      </c>
      <c r="E609" s="192">
        <v>2</v>
      </c>
      <c r="F609" s="193"/>
      <c r="G609" s="194">
        <f t="shared" si="147"/>
        <v>0</v>
      </c>
      <c r="H609" s="193"/>
      <c r="I609" s="194">
        <f t="shared" si="148"/>
        <v>0</v>
      </c>
      <c r="J609" s="193"/>
      <c r="K609" s="194">
        <f t="shared" si="149"/>
        <v>0</v>
      </c>
      <c r="L609" s="194">
        <v>21</v>
      </c>
      <c r="M609" s="194">
        <f t="shared" si="150"/>
        <v>0</v>
      </c>
      <c r="N609" s="192">
        <v>0</v>
      </c>
      <c r="O609" s="192">
        <f t="shared" si="151"/>
        <v>0</v>
      </c>
      <c r="P609" s="192">
        <v>0</v>
      </c>
      <c r="Q609" s="192">
        <f t="shared" si="152"/>
        <v>0</v>
      </c>
      <c r="R609" s="194"/>
      <c r="S609" s="194" t="s">
        <v>430</v>
      </c>
      <c r="T609" s="195" t="s">
        <v>372</v>
      </c>
      <c r="U609" s="163">
        <v>0</v>
      </c>
      <c r="V609" s="163">
        <f t="shared" si="153"/>
        <v>0</v>
      </c>
      <c r="W609" s="163"/>
      <c r="X609" s="163" t="s">
        <v>431</v>
      </c>
      <c r="Y609" s="152"/>
      <c r="Z609" s="152"/>
      <c r="AA609" s="152"/>
      <c r="AB609" s="152"/>
      <c r="AC609" s="152"/>
      <c r="AD609" s="152"/>
      <c r="AE609" s="152"/>
      <c r="AF609" s="152"/>
      <c r="AG609" s="152" t="s">
        <v>432</v>
      </c>
      <c r="AH609" s="152"/>
      <c r="AI609" s="152"/>
      <c r="AJ609" s="152"/>
      <c r="AK609" s="152"/>
      <c r="AL609" s="152"/>
      <c r="AM609" s="152"/>
      <c r="AN609" s="152"/>
      <c r="AO609" s="152"/>
      <c r="AP609" s="152"/>
      <c r="AQ609" s="152"/>
      <c r="AR609" s="152"/>
      <c r="AS609" s="152"/>
      <c r="AT609" s="152"/>
      <c r="AU609" s="152"/>
      <c r="AV609" s="152"/>
      <c r="AW609" s="152"/>
      <c r="AX609" s="152"/>
      <c r="AY609" s="152"/>
      <c r="AZ609" s="152"/>
      <c r="BA609" s="152"/>
      <c r="BB609" s="152"/>
      <c r="BC609" s="152"/>
      <c r="BD609" s="152"/>
      <c r="BE609" s="152"/>
      <c r="BF609" s="152"/>
      <c r="BG609" s="152"/>
      <c r="BH609" s="152"/>
    </row>
    <row r="610" spans="1:60" ht="22.5" outlineLevel="1">
      <c r="A610" s="189">
        <v>517</v>
      </c>
      <c r="B610" s="190" t="s">
        <v>1506</v>
      </c>
      <c r="C610" s="197" t="s">
        <v>1507</v>
      </c>
      <c r="D610" s="191" t="s">
        <v>524</v>
      </c>
      <c r="E610" s="192">
        <v>9</v>
      </c>
      <c r="F610" s="193"/>
      <c r="G610" s="194">
        <f t="shared" si="147"/>
        <v>0</v>
      </c>
      <c r="H610" s="193"/>
      <c r="I610" s="194">
        <f t="shared" si="148"/>
        <v>0</v>
      </c>
      <c r="J610" s="193"/>
      <c r="K610" s="194">
        <f t="shared" si="149"/>
        <v>0</v>
      </c>
      <c r="L610" s="194">
        <v>21</v>
      </c>
      <c r="M610" s="194">
        <f t="shared" si="150"/>
        <v>0</v>
      </c>
      <c r="N610" s="192">
        <v>0</v>
      </c>
      <c r="O610" s="192">
        <f t="shared" si="151"/>
        <v>0</v>
      </c>
      <c r="P610" s="192">
        <v>0</v>
      </c>
      <c r="Q610" s="192">
        <f t="shared" si="152"/>
        <v>0</v>
      </c>
      <c r="R610" s="194"/>
      <c r="S610" s="194" t="s">
        <v>430</v>
      </c>
      <c r="T610" s="195" t="s">
        <v>372</v>
      </c>
      <c r="U610" s="163">
        <v>0</v>
      </c>
      <c r="V610" s="163">
        <f t="shared" si="153"/>
        <v>0</v>
      </c>
      <c r="W610" s="163"/>
      <c r="X610" s="163" t="s">
        <v>431</v>
      </c>
      <c r="Y610" s="152"/>
      <c r="Z610" s="152"/>
      <c r="AA610" s="152"/>
      <c r="AB610" s="152"/>
      <c r="AC610" s="152"/>
      <c r="AD610" s="152"/>
      <c r="AE610" s="152"/>
      <c r="AF610" s="152"/>
      <c r="AG610" s="152" t="s">
        <v>432</v>
      </c>
      <c r="AH610" s="152"/>
      <c r="AI610" s="152"/>
      <c r="AJ610" s="152"/>
      <c r="AK610" s="152"/>
      <c r="AL610" s="152"/>
      <c r="AM610" s="152"/>
      <c r="AN610" s="152"/>
      <c r="AO610" s="152"/>
      <c r="AP610" s="152"/>
      <c r="AQ610" s="152"/>
      <c r="AR610" s="152"/>
      <c r="AS610" s="152"/>
      <c r="AT610" s="152"/>
      <c r="AU610" s="152"/>
      <c r="AV610" s="152"/>
      <c r="AW610" s="152"/>
      <c r="AX610" s="152"/>
      <c r="AY610" s="152"/>
      <c r="AZ610" s="152"/>
      <c r="BA610" s="152"/>
      <c r="BB610" s="152"/>
      <c r="BC610" s="152"/>
      <c r="BD610" s="152"/>
      <c r="BE610" s="152"/>
      <c r="BF610" s="152"/>
      <c r="BG610" s="152"/>
      <c r="BH610" s="152"/>
    </row>
    <row r="611" spans="1:60" ht="22.5" outlineLevel="1">
      <c r="A611" s="189">
        <v>518</v>
      </c>
      <c r="B611" s="190" t="s">
        <v>1332</v>
      </c>
      <c r="C611" s="197" t="s">
        <v>1333</v>
      </c>
      <c r="D611" s="191" t="s">
        <v>524</v>
      </c>
      <c r="E611" s="192">
        <v>125</v>
      </c>
      <c r="F611" s="193"/>
      <c r="G611" s="194">
        <f t="shared" si="147"/>
        <v>0</v>
      </c>
      <c r="H611" s="193"/>
      <c r="I611" s="194">
        <f t="shared" si="148"/>
        <v>0</v>
      </c>
      <c r="J611" s="193"/>
      <c r="K611" s="194">
        <f t="shared" si="149"/>
        <v>0</v>
      </c>
      <c r="L611" s="194">
        <v>21</v>
      </c>
      <c r="M611" s="194">
        <f t="shared" si="150"/>
        <v>0</v>
      </c>
      <c r="N611" s="192">
        <v>0</v>
      </c>
      <c r="O611" s="192">
        <f t="shared" si="151"/>
        <v>0</v>
      </c>
      <c r="P611" s="192">
        <v>0</v>
      </c>
      <c r="Q611" s="192">
        <f t="shared" si="152"/>
        <v>0</v>
      </c>
      <c r="R611" s="194"/>
      <c r="S611" s="194" t="s">
        <v>430</v>
      </c>
      <c r="T611" s="195" t="s">
        <v>372</v>
      </c>
      <c r="U611" s="163">
        <v>0</v>
      </c>
      <c r="V611" s="163">
        <f t="shared" si="153"/>
        <v>0</v>
      </c>
      <c r="W611" s="163"/>
      <c r="X611" s="163" t="s">
        <v>431</v>
      </c>
      <c r="Y611" s="152"/>
      <c r="Z611" s="152"/>
      <c r="AA611" s="152"/>
      <c r="AB611" s="152"/>
      <c r="AC611" s="152"/>
      <c r="AD611" s="152"/>
      <c r="AE611" s="152"/>
      <c r="AF611" s="152"/>
      <c r="AG611" s="152" t="s">
        <v>432</v>
      </c>
      <c r="AH611" s="152"/>
      <c r="AI611" s="152"/>
      <c r="AJ611" s="152"/>
      <c r="AK611" s="152"/>
      <c r="AL611" s="152"/>
      <c r="AM611" s="152"/>
      <c r="AN611" s="152"/>
      <c r="AO611" s="152"/>
      <c r="AP611" s="152"/>
      <c r="AQ611" s="152"/>
      <c r="AR611" s="152"/>
      <c r="AS611" s="152"/>
      <c r="AT611" s="152"/>
      <c r="AU611" s="152"/>
      <c r="AV611" s="152"/>
      <c r="AW611" s="152"/>
      <c r="AX611" s="152"/>
      <c r="AY611" s="152"/>
      <c r="AZ611" s="152"/>
      <c r="BA611" s="152"/>
      <c r="BB611" s="152"/>
      <c r="BC611" s="152"/>
      <c r="BD611" s="152"/>
      <c r="BE611" s="152"/>
      <c r="BF611" s="152"/>
      <c r="BG611" s="152"/>
      <c r="BH611" s="152"/>
    </row>
    <row r="612" spans="1:60" ht="22.5" outlineLevel="1">
      <c r="A612" s="189">
        <v>519</v>
      </c>
      <c r="B612" s="190" t="s">
        <v>1336</v>
      </c>
      <c r="C612" s="197" t="s">
        <v>1337</v>
      </c>
      <c r="D612" s="191" t="s">
        <v>524</v>
      </c>
      <c r="E612" s="192">
        <v>2</v>
      </c>
      <c r="F612" s="193"/>
      <c r="G612" s="194">
        <f t="shared" si="147"/>
        <v>0</v>
      </c>
      <c r="H612" s="193"/>
      <c r="I612" s="194">
        <f t="shared" si="148"/>
        <v>0</v>
      </c>
      <c r="J612" s="193"/>
      <c r="K612" s="194">
        <f t="shared" si="149"/>
        <v>0</v>
      </c>
      <c r="L612" s="194">
        <v>21</v>
      </c>
      <c r="M612" s="194">
        <f t="shared" si="150"/>
        <v>0</v>
      </c>
      <c r="N612" s="192">
        <v>0</v>
      </c>
      <c r="O612" s="192">
        <f t="shared" si="151"/>
        <v>0</v>
      </c>
      <c r="P612" s="192">
        <v>0</v>
      </c>
      <c r="Q612" s="192">
        <f t="shared" si="152"/>
        <v>0</v>
      </c>
      <c r="R612" s="194"/>
      <c r="S612" s="194" t="s">
        <v>430</v>
      </c>
      <c r="T612" s="195" t="s">
        <v>372</v>
      </c>
      <c r="U612" s="163">
        <v>0</v>
      </c>
      <c r="V612" s="163">
        <f t="shared" si="153"/>
        <v>0</v>
      </c>
      <c r="W612" s="163"/>
      <c r="X612" s="163" t="s">
        <v>431</v>
      </c>
      <c r="Y612" s="152"/>
      <c r="Z612" s="152"/>
      <c r="AA612" s="152"/>
      <c r="AB612" s="152"/>
      <c r="AC612" s="152"/>
      <c r="AD612" s="152"/>
      <c r="AE612" s="152"/>
      <c r="AF612" s="152"/>
      <c r="AG612" s="152" t="s">
        <v>432</v>
      </c>
      <c r="AH612" s="152"/>
      <c r="AI612" s="152"/>
      <c r="AJ612" s="152"/>
      <c r="AK612" s="152"/>
      <c r="AL612" s="152"/>
      <c r="AM612" s="152"/>
      <c r="AN612" s="152"/>
      <c r="AO612" s="152"/>
      <c r="AP612" s="152"/>
      <c r="AQ612" s="152"/>
      <c r="AR612" s="152"/>
      <c r="AS612" s="152"/>
      <c r="AT612" s="152"/>
      <c r="AU612" s="152"/>
      <c r="AV612" s="152"/>
      <c r="AW612" s="152"/>
      <c r="AX612" s="152"/>
      <c r="AY612" s="152"/>
      <c r="AZ612" s="152"/>
      <c r="BA612" s="152"/>
      <c r="BB612" s="152"/>
      <c r="BC612" s="152"/>
      <c r="BD612" s="152"/>
      <c r="BE612" s="152"/>
      <c r="BF612" s="152"/>
      <c r="BG612" s="152"/>
      <c r="BH612" s="152"/>
    </row>
    <row r="613" spans="1:60" ht="22.5" outlineLevel="1">
      <c r="A613" s="189">
        <v>520</v>
      </c>
      <c r="B613" s="190" t="s">
        <v>1508</v>
      </c>
      <c r="C613" s="197" t="s">
        <v>1509</v>
      </c>
      <c r="D613" s="191" t="s">
        <v>815</v>
      </c>
      <c r="E613" s="192">
        <v>13</v>
      </c>
      <c r="F613" s="193"/>
      <c r="G613" s="194">
        <f t="shared" si="147"/>
        <v>0</v>
      </c>
      <c r="H613" s="193"/>
      <c r="I613" s="194">
        <f t="shared" si="148"/>
        <v>0</v>
      </c>
      <c r="J613" s="193"/>
      <c r="K613" s="194">
        <f t="shared" si="149"/>
        <v>0</v>
      </c>
      <c r="L613" s="194">
        <v>21</v>
      </c>
      <c r="M613" s="194">
        <f t="shared" si="150"/>
        <v>0</v>
      </c>
      <c r="N613" s="192">
        <v>0</v>
      </c>
      <c r="O613" s="192">
        <f t="shared" si="151"/>
        <v>0</v>
      </c>
      <c r="P613" s="192">
        <v>0</v>
      </c>
      <c r="Q613" s="192">
        <f t="shared" si="152"/>
        <v>0</v>
      </c>
      <c r="R613" s="194"/>
      <c r="S613" s="194" t="s">
        <v>430</v>
      </c>
      <c r="T613" s="195" t="s">
        <v>372</v>
      </c>
      <c r="U613" s="163">
        <v>0</v>
      </c>
      <c r="V613" s="163">
        <f t="shared" si="153"/>
        <v>0</v>
      </c>
      <c r="W613" s="163"/>
      <c r="X613" s="163" t="s">
        <v>431</v>
      </c>
      <c r="Y613" s="152"/>
      <c r="Z613" s="152"/>
      <c r="AA613" s="152"/>
      <c r="AB613" s="152"/>
      <c r="AC613" s="152"/>
      <c r="AD613" s="152"/>
      <c r="AE613" s="152"/>
      <c r="AF613" s="152"/>
      <c r="AG613" s="152" t="s">
        <v>432</v>
      </c>
      <c r="AH613" s="152"/>
      <c r="AI613" s="152"/>
      <c r="AJ613" s="152"/>
      <c r="AK613" s="152"/>
      <c r="AL613" s="152"/>
      <c r="AM613" s="152"/>
      <c r="AN613" s="152"/>
      <c r="AO613" s="152"/>
      <c r="AP613" s="152"/>
      <c r="AQ613" s="152"/>
      <c r="AR613" s="152"/>
      <c r="AS613" s="152"/>
      <c r="AT613" s="152"/>
      <c r="AU613" s="152"/>
      <c r="AV613" s="152"/>
      <c r="AW613" s="152"/>
      <c r="AX613" s="152"/>
      <c r="AY613" s="152"/>
      <c r="AZ613" s="152"/>
      <c r="BA613" s="152"/>
      <c r="BB613" s="152"/>
      <c r="BC613" s="152"/>
      <c r="BD613" s="152"/>
      <c r="BE613" s="152"/>
      <c r="BF613" s="152"/>
      <c r="BG613" s="152"/>
      <c r="BH613" s="152"/>
    </row>
    <row r="614" spans="1:60" ht="22.5" outlineLevel="1">
      <c r="A614" s="189">
        <v>521</v>
      </c>
      <c r="B614" s="190" t="s">
        <v>1510</v>
      </c>
      <c r="C614" s="197" t="s">
        <v>1511</v>
      </c>
      <c r="D614" s="191" t="s">
        <v>524</v>
      </c>
      <c r="E614" s="192">
        <v>4</v>
      </c>
      <c r="F614" s="193"/>
      <c r="G614" s="194">
        <f t="shared" si="147"/>
        <v>0</v>
      </c>
      <c r="H614" s="193"/>
      <c r="I614" s="194">
        <f t="shared" si="148"/>
        <v>0</v>
      </c>
      <c r="J614" s="193"/>
      <c r="K614" s="194">
        <f t="shared" si="149"/>
        <v>0</v>
      </c>
      <c r="L614" s="194">
        <v>21</v>
      </c>
      <c r="M614" s="194">
        <f t="shared" si="150"/>
        <v>0</v>
      </c>
      <c r="N614" s="192">
        <v>0</v>
      </c>
      <c r="O614" s="192">
        <f t="shared" si="151"/>
        <v>0</v>
      </c>
      <c r="P614" s="192">
        <v>0</v>
      </c>
      <c r="Q614" s="192">
        <f t="shared" si="152"/>
        <v>0</v>
      </c>
      <c r="R614" s="194" t="s">
        <v>1317</v>
      </c>
      <c r="S614" s="194" t="s">
        <v>371</v>
      </c>
      <c r="T614" s="195" t="s">
        <v>371</v>
      </c>
      <c r="U614" s="163">
        <v>0.35</v>
      </c>
      <c r="V614" s="163">
        <f t="shared" si="153"/>
        <v>1.4</v>
      </c>
      <c r="W614" s="163"/>
      <c r="X614" s="163" t="s">
        <v>431</v>
      </c>
      <c r="Y614" s="152"/>
      <c r="Z614" s="152"/>
      <c r="AA614" s="152"/>
      <c r="AB614" s="152"/>
      <c r="AC614" s="152"/>
      <c r="AD614" s="152"/>
      <c r="AE614" s="152"/>
      <c r="AF614" s="152"/>
      <c r="AG614" s="152" t="s">
        <v>432</v>
      </c>
      <c r="AH614" s="152"/>
      <c r="AI614" s="152"/>
      <c r="AJ614" s="152"/>
      <c r="AK614" s="152"/>
      <c r="AL614" s="152"/>
      <c r="AM614" s="152"/>
      <c r="AN614" s="152"/>
      <c r="AO614" s="152"/>
      <c r="AP614" s="152"/>
      <c r="AQ614" s="152"/>
      <c r="AR614" s="152"/>
      <c r="AS614" s="152"/>
      <c r="AT614" s="152"/>
      <c r="AU614" s="152"/>
      <c r="AV614" s="152"/>
      <c r="AW614" s="152"/>
      <c r="AX614" s="152"/>
      <c r="AY614" s="152"/>
      <c r="AZ614" s="152"/>
      <c r="BA614" s="152"/>
      <c r="BB614" s="152"/>
      <c r="BC614" s="152"/>
      <c r="BD614" s="152"/>
      <c r="BE614" s="152"/>
      <c r="BF614" s="152"/>
      <c r="BG614" s="152"/>
      <c r="BH614" s="152"/>
    </row>
    <row r="615" spans="1:60" ht="22.5" outlineLevel="1">
      <c r="A615" s="189">
        <v>522</v>
      </c>
      <c r="B615" s="190" t="s">
        <v>1512</v>
      </c>
      <c r="C615" s="197" t="s">
        <v>1513</v>
      </c>
      <c r="D615" s="191" t="s">
        <v>524</v>
      </c>
      <c r="E615" s="192">
        <v>47</v>
      </c>
      <c r="F615" s="193"/>
      <c r="G615" s="194">
        <f t="shared" si="147"/>
        <v>0</v>
      </c>
      <c r="H615" s="193"/>
      <c r="I615" s="194">
        <f t="shared" si="148"/>
        <v>0</v>
      </c>
      <c r="J615" s="193"/>
      <c r="K615" s="194">
        <f t="shared" si="149"/>
        <v>0</v>
      </c>
      <c r="L615" s="194">
        <v>21</v>
      </c>
      <c r="M615" s="194">
        <f t="shared" si="150"/>
        <v>0</v>
      </c>
      <c r="N615" s="192">
        <v>0</v>
      </c>
      <c r="O615" s="192">
        <f t="shared" si="151"/>
        <v>0</v>
      </c>
      <c r="P615" s="192">
        <v>0</v>
      </c>
      <c r="Q615" s="192">
        <f t="shared" si="152"/>
        <v>0</v>
      </c>
      <c r="R615" s="194" t="s">
        <v>1317</v>
      </c>
      <c r="S615" s="194" t="s">
        <v>371</v>
      </c>
      <c r="T615" s="195" t="s">
        <v>371</v>
      </c>
      <c r="U615" s="163">
        <v>0.39</v>
      </c>
      <c r="V615" s="163">
        <f t="shared" si="153"/>
        <v>18.329999999999998</v>
      </c>
      <c r="W615" s="163"/>
      <c r="X615" s="163" t="s">
        <v>431</v>
      </c>
      <c r="Y615" s="152"/>
      <c r="Z615" s="152"/>
      <c r="AA615" s="152"/>
      <c r="AB615" s="152"/>
      <c r="AC615" s="152"/>
      <c r="AD615" s="152"/>
      <c r="AE615" s="152"/>
      <c r="AF615" s="152"/>
      <c r="AG615" s="152" t="s">
        <v>432</v>
      </c>
      <c r="AH615" s="152"/>
      <c r="AI615" s="152"/>
      <c r="AJ615" s="152"/>
      <c r="AK615" s="152"/>
      <c r="AL615" s="152"/>
      <c r="AM615" s="152"/>
      <c r="AN615" s="152"/>
      <c r="AO615" s="152"/>
      <c r="AP615" s="152"/>
      <c r="AQ615" s="152"/>
      <c r="AR615" s="152"/>
      <c r="AS615" s="152"/>
      <c r="AT615" s="152"/>
      <c r="AU615" s="152"/>
      <c r="AV615" s="152"/>
      <c r="AW615" s="152"/>
      <c r="AX615" s="152"/>
      <c r="AY615" s="152"/>
      <c r="AZ615" s="152"/>
      <c r="BA615" s="152"/>
      <c r="BB615" s="152"/>
      <c r="BC615" s="152"/>
      <c r="BD615" s="152"/>
      <c r="BE615" s="152"/>
      <c r="BF615" s="152"/>
      <c r="BG615" s="152"/>
      <c r="BH615" s="152"/>
    </row>
    <row r="616" spans="1:60" outlineLevel="1">
      <c r="A616" s="189">
        <v>523</v>
      </c>
      <c r="B616" s="190" t="s">
        <v>1514</v>
      </c>
      <c r="C616" s="197" t="s">
        <v>1515</v>
      </c>
      <c r="D616" s="191" t="s">
        <v>524</v>
      </c>
      <c r="E616" s="192">
        <v>198</v>
      </c>
      <c r="F616" s="193"/>
      <c r="G616" s="194">
        <f t="shared" si="147"/>
        <v>0</v>
      </c>
      <c r="H616" s="193"/>
      <c r="I616" s="194">
        <f t="shared" si="148"/>
        <v>0</v>
      </c>
      <c r="J616" s="193"/>
      <c r="K616" s="194">
        <f t="shared" si="149"/>
        <v>0</v>
      </c>
      <c r="L616" s="194">
        <v>21</v>
      </c>
      <c r="M616" s="194">
        <f t="shared" si="150"/>
        <v>0</v>
      </c>
      <c r="N616" s="192">
        <v>0</v>
      </c>
      <c r="O616" s="192">
        <f t="shared" si="151"/>
        <v>0</v>
      </c>
      <c r="P616" s="192">
        <v>0</v>
      </c>
      <c r="Q616" s="192">
        <f t="shared" si="152"/>
        <v>0</v>
      </c>
      <c r="R616" s="194"/>
      <c r="S616" s="194" t="s">
        <v>430</v>
      </c>
      <c r="T616" s="195" t="s">
        <v>372</v>
      </c>
      <c r="U616" s="163">
        <v>0</v>
      </c>
      <c r="V616" s="163">
        <f t="shared" si="153"/>
        <v>0</v>
      </c>
      <c r="W616" s="163"/>
      <c r="X616" s="163" t="s">
        <v>431</v>
      </c>
      <c r="Y616" s="152"/>
      <c r="Z616" s="152"/>
      <c r="AA616" s="152"/>
      <c r="AB616" s="152"/>
      <c r="AC616" s="152"/>
      <c r="AD616" s="152"/>
      <c r="AE616" s="152"/>
      <c r="AF616" s="152"/>
      <c r="AG616" s="152" t="s">
        <v>432</v>
      </c>
      <c r="AH616" s="152"/>
      <c r="AI616" s="152"/>
      <c r="AJ616" s="152"/>
      <c r="AK616" s="152"/>
      <c r="AL616" s="152"/>
      <c r="AM616" s="152"/>
      <c r="AN616" s="152"/>
      <c r="AO616" s="152"/>
      <c r="AP616" s="152"/>
      <c r="AQ616" s="152"/>
      <c r="AR616" s="152"/>
      <c r="AS616" s="152"/>
      <c r="AT616" s="152"/>
      <c r="AU616" s="152"/>
      <c r="AV616" s="152"/>
      <c r="AW616" s="152"/>
      <c r="AX616" s="152"/>
      <c r="AY616" s="152"/>
      <c r="AZ616" s="152"/>
      <c r="BA616" s="152"/>
      <c r="BB616" s="152"/>
      <c r="BC616" s="152"/>
      <c r="BD616" s="152"/>
      <c r="BE616" s="152"/>
      <c r="BF616" s="152"/>
      <c r="BG616" s="152"/>
      <c r="BH616" s="152"/>
    </row>
    <row r="617" spans="1:60" outlineLevel="1">
      <c r="A617" s="189">
        <v>524</v>
      </c>
      <c r="B617" s="190" t="s">
        <v>1516</v>
      </c>
      <c r="C617" s="197" t="s">
        <v>1325</v>
      </c>
      <c r="D617" s="191" t="s">
        <v>815</v>
      </c>
      <c r="E617" s="192">
        <v>25</v>
      </c>
      <c r="F617" s="193"/>
      <c r="G617" s="194">
        <f t="shared" si="147"/>
        <v>0</v>
      </c>
      <c r="H617" s="193"/>
      <c r="I617" s="194">
        <f t="shared" si="148"/>
        <v>0</v>
      </c>
      <c r="J617" s="193"/>
      <c r="K617" s="194">
        <f t="shared" si="149"/>
        <v>0</v>
      </c>
      <c r="L617" s="194">
        <v>21</v>
      </c>
      <c r="M617" s="194">
        <f t="shared" si="150"/>
        <v>0</v>
      </c>
      <c r="N617" s="192">
        <v>0</v>
      </c>
      <c r="O617" s="192">
        <f t="shared" si="151"/>
        <v>0</v>
      </c>
      <c r="P617" s="192">
        <v>0</v>
      </c>
      <c r="Q617" s="192">
        <f t="shared" si="152"/>
        <v>0</v>
      </c>
      <c r="R617" s="194"/>
      <c r="S617" s="194" t="s">
        <v>430</v>
      </c>
      <c r="T617" s="195" t="s">
        <v>372</v>
      </c>
      <c r="U617" s="163">
        <v>0</v>
      </c>
      <c r="V617" s="163">
        <f t="shared" si="153"/>
        <v>0</v>
      </c>
      <c r="W617" s="163"/>
      <c r="X617" s="163" t="s">
        <v>431</v>
      </c>
      <c r="Y617" s="152"/>
      <c r="Z617" s="152"/>
      <c r="AA617" s="152"/>
      <c r="AB617" s="152"/>
      <c r="AC617" s="152"/>
      <c r="AD617" s="152"/>
      <c r="AE617" s="152"/>
      <c r="AF617" s="152"/>
      <c r="AG617" s="152" t="s">
        <v>432</v>
      </c>
      <c r="AH617" s="152"/>
      <c r="AI617" s="152"/>
      <c r="AJ617" s="152"/>
      <c r="AK617" s="152"/>
      <c r="AL617" s="152"/>
      <c r="AM617" s="152"/>
      <c r="AN617" s="152"/>
      <c r="AO617" s="152"/>
      <c r="AP617" s="152"/>
      <c r="AQ617" s="152"/>
      <c r="AR617" s="152"/>
      <c r="AS617" s="152"/>
      <c r="AT617" s="152"/>
      <c r="AU617" s="152"/>
      <c r="AV617" s="152"/>
      <c r="AW617" s="152"/>
      <c r="AX617" s="152"/>
      <c r="AY617" s="152"/>
      <c r="AZ617" s="152"/>
      <c r="BA617" s="152"/>
      <c r="BB617" s="152"/>
      <c r="BC617" s="152"/>
      <c r="BD617" s="152"/>
      <c r="BE617" s="152"/>
      <c r="BF617" s="152"/>
      <c r="BG617" s="152"/>
      <c r="BH617" s="152"/>
    </row>
    <row r="618" spans="1:60" outlineLevel="1">
      <c r="A618" s="189">
        <v>525</v>
      </c>
      <c r="B618" s="190" t="s">
        <v>1517</v>
      </c>
      <c r="C618" s="197" t="s">
        <v>1355</v>
      </c>
      <c r="D618" s="191" t="s">
        <v>633</v>
      </c>
      <c r="E618" s="192">
        <v>1</v>
      </c>
      <c r="F618" s="193"/>
      <c r="G618" s="194">
        <f t="shared" si="147"/>
        <v>0</v>
      </c>
      <c r="H618" s="193"/>
      <c r="I618" s="194">
        <f t="shared" si="148"/>
        <v>0</v>
      </c>
      <c r="J618" s="193"/>
      <c r="K618" s="194">
        <f t="shared" si="149"/>
        <v>0</v>
      </c>
      <c r="L618" s="194">
        <v>21</v>
      </c>
      <c r="M618" s="194">
        <f t="shared" si="150"/>
        <v>0</v>
      </c>
      <c r="N618" s="192">
        <v>0</v>
      </c>
      <c r="O618" s="192">
        <f t="shared" si="151"/>
        <v>0</v>
      </c>
      <c r="P618" s="192">
        <v>0</v>
      </c>
      <c r="Q618" s="192">
        <f t="shared" si="152"/>
        <v>0</v>
      </c>
      <c r="R618" s="194"/>
      <c r="S618" s="194" t="s">
        <v>430</v>
      </c>
      <c r="T618" s="195" t="s">
        <v>372</v>
      </c>
      <c r="U618" s="163">
        <v>0</v>
      </c>
      <c r="V618" s="163">
        <f t="shared" si="153"/>
        <v>0</v>
      </c>
      <c r="W618" s="163"/>
      <c r="X618" s="163" t="s">
        <v>431</v>
      </c>
      <c r="Y618" s="152"/>
      <c r="Z618" s="152"/>
      <c r="AA618" s="152"/>
      <c r="AB618" s="152"/>
      <c r="AC618" s="152"/>
      <c r="AD618" s="152"/>
      <c r="AE618" s="152"/>
      <c r="AF618" s="152"/>
      <c r="AG618" s="152" t="s">
        <v>432</v>
      </c>
      <c r="AH618" s="152"/>
      <c r="AI618" s="152"/>
      <c r="AJ618" s="152"/>
      <c r="AK618" s="152"/>
      <c r="AL618" s="152"/>
      <c r="AM618" s="152"/>
      <c r="AN618" s="152"/>
      <c r="AO618" s="152"/>
      <c r="AP618" s="152"/>
      <c r="AQ618" s="152"/>
      <c r="AR618" s="152"/>
      <c r="AS618" s="152"/>
      <c r="AT618" s="152"/>
      <c r="AU618" s="152"/>
      <c r="AV618" s="152"/>
      <c r="AW618" s="152"/>
      <c r="AX618" s="152"/>
      <c r="AY618" s="152"/>
      <c r="AZ618" s="152"/>
      <c r="BA618" s="152"/>
      <c r="BB618" s="152"/>
      <c r="BC618" s="152"/>
      <c r="BD618" s="152"/>
      <c r="BE618" s="152"/>
      <c r="BF618" s="152"/>
      <c r="BG618" s="152"/>
      <c r="BH618" s="152"/>
    </row>
    <row r="619" spans="1:60" outlineLevel="1">
      <c r="A619" s="189">
        <v>526</v>
      </c>
      <c r="B619" s="190" t="s">
        <v>1518</v>
      </c>
      <c r="C619" s="197" t="s">
        <v>1351</v>
      </c>
      <c r="D619" s="191" t="s">
        <v>633</v>
      </c>
      <c r="E619" s="192">
        <v>0</v>
      </c>
      <c r="F619" s="193"/>
      <c r="G619" s="194">
        <f t="shared" si="147"/>
        <v>0</v>
      </c>
      <c r="H619" s="193"/>
      <c r="I619" s="194">
        <f t="shared" si="148"/>
        <v>0</v>
      </c>
      <c r="J619" s="193"/>
      <c r="K619" s="194">
        <f t="shared" si="149"/>
        <v>0</v>
      </c>
      <c r="L619" s="194">
        <v>21</v>
      </c>
      <c r="M619" s="194">
        <f t="shared" si="150"/>
        <v>0</v>
      </c>
      <c r="N619" s="192">
        <v>0</v>
      </c>
      <c r="O619" s="192">
        <f t="shared" si="151"/>
        <v>0</v>
      </c>
      <c r="P619" s="192">
        <v>0</v>
      </c>
      <c r="Q619" s="192">
        <f t="shared" si="152"/>
        <v>0</v>
      </c>
      <c r="R619" s="194"/>
      <c r="S619" s="194" t="s">
        <v>430</v>
      </c>
      <c r="T619" s="195" t="s">
        <v>372</v>
      </c>
      <c r="U619" s="163">
        <v>0</v>
      </c>
      <c r="V619" s="163">
        <f t="shared" si="153"/>
        <v>0</v>
      </c>
      <c r="W619" s="163"/>
      <c r="X619" s="163" t="s">
        <v>254</v>
      </c>
      <c r="Y619" s="152"/>
      <c r="Z619" s="152"/>
      <c r="AA619" s="152"/>
      <c r="AB619" s="152"/>
      <c r="AC619" s="152"/>
      <c r="AD619" s="152"/>
      <c r="AE619" s="152"/>
      <c r="AF619" s="152"/>
      <c r="AG619" s="152" t="s">
        <v>724</v>
      </c>
      <c r="AH619" s="152"/>
      <c r="AI619" s="152"/>
      <c r="AJ619" s="152"/>
      <c r="AK619" s="152"/>
      <c r="AL619" s="152"/>
      <c r="AM619" s="152"/>
      <c r="AN619" s="152"/>
      <c r="AO619" s="152"/>
      <c r="AP619" s="152"/>
      <c r="AQ619" s="152"/>
      <c r="AR619" s="152"/>
      <c r="AS619" s="152"/>
      <c r="AT619" s="152"/>
      <c r="AU619" s="152"/>
      <c r="AV619" s="152"/>
      <c r="AW619" s="152"/>
      <c r="AX619" s="152"/>
      <c r="AY619" s="152"/>
      <c r="AZ619" s="152"/>
      <c r="BA619" s="152"/>
      <c r="BB619" s="152"/>
      <c r="BC619" s="152"/>
      <c r="BD619" s="152"/>
      <c r="BE619" s="152"/>
      <c r="BF619" s="152"/>
      <c r="BG619" s="152"/>
      <c r="BH619" s="152"/>
    </row>
    <row r="620" spans="1:60">
      <c r="A620" s="169" t="s">
        <v>366</v>
      </c>
      <c r="B620" s="170" t="s">
        <v>296</v>
      </c>
      <c r="C620" s="184" t="s">
        <v>297</v>
      </c>
      <c r="D620" s="171"/>
      <c r="E620" s="172"/>
      <c r="F620" s="173"/>
      <c r="G620" s="173">
        <f>SUMIF(AG621:AG623,"&lt;&gt;NOR",G621:G623)</f>
        <v>0</v>
      </c>
      <c r="H620" s="173"/>
      <c r="I620" s="173">
        <f>SUM(I621:I623)</f>
        <v>0</v>
      </c>
      <c r="J620" s="173"/>
      <c r="K620" s="173">
        <f>SUM(K621:K623)</f>
        <v>0</v>
      </c>
      <c r="L620" s="173"/>
      <c r="M620" s="173">
        <f>SUM(M621:M623)</f>
        <v>0</v>
      </c>
      <c r="N620" s="172"/>
      <c r="O620" s="172">
        <f>SUM(O621:O623)</f>
        <v>0</v>
      </c>
      <c r="P620" s="172"/>
      <c r="Q620" s="172">
        <f>SUM(Q621:Q623)</f>
        <v>0.05</v>
      </c>
      <c r="R620" s="173"/>
      <c r="S620" s="173"/>
      <c r="T620" s="174"/>
      <c r="U620" s="168"/>
      <c r="V620" s="168">
        <f>SUM(V621:V623)</f>
        <v>0</v>
      </c>
      <c r="W620" s="168"/>
      <c r="X620" s="168"/>
      <c r="AG620" t="s">
        <v>367</v>
      </c>
    </row>
    <row r="621" spans="1:60" outlineLevel="1">
      <c r="A621" s="175">
        <v>527</v>
      </c>
      <c r="B621" s="176" t="s">
        <v>1519</v>
      </c>
      <c r="C621" s="185" t="s">
        <v>1520</v>
      </c>
      <c r="D621" s="177" t="s">
        <v>524</v>
      </c>
      <c r="E621" s="178">
        <v>5.4409999999999998</v>
      </c>
      <c r="F621" s="179"/>
      <c r="G621" s="180">
        <f>ROUND(E621*F621,2)</f>
        <v>0</v>
      </c>
      <c r="H621" s="179"/>
      <c r="I621" s="180">
        <f>ROUND(E621*H621,2)</f>
        <v>0</v>
      </c>
      <c r="J621" s="179"/>
      <c r="K621" s="180">
        <f>ROUND(E621*J621,2)</f>
        <v>0</v>
      </c>
      <c r="L621" s="180">
        <v>21</v>
      </c>
      <c r="M621" s="180">
        <f>G621*(1+L621/100)</f>
        <v>0</v>
      </c>
      <c r="N621" s="178">
        <v>0</v>
      </c>
      <c r="O621" s="178">
        <f>ROUND(E621*N621,2)</f>
        <v>0</v>
      </c>
      <c r="P621" s="178">
        <v>8.8000000000000005E-3</v>
      </c>
      <c r="Q621" s="178">
        <f>ROUND(E621*P621,2)</f>
        <v>0.05</v>
      </c>
      <c r="R621" s="180"/>
      <c r="S621" s="180" t="s">
        <v>430</v>
      </c>
      <c r="T621" s="181" t="s">
        <v>372</v>
      </c>
      <c r="U621" s="163">
        <v>0</v>
      </c>
      <c r="V621" s="163">
        <f>ROUND(E621*U621,2)</f>
        <v>0</v>
      </c>
      <c r="W621" s="163"/>
      <c r="X621" s="163" t="s">
        <v>431</v>
      </c>
      <c r="Y621" s="152"/>
      <c r="Z621" s="152"/>
      <c r="AA621" s="152"/>
      <c r="AB621" s="152"/>
      <c r="AC621" s="152"/>
      <c r="AD621" s="152"/>
      <c r="AE621" s="152"/>
      <c r="AF621" s="152"/>
      <c r="AG621" s="152" t="s">
        <v>728</v>
      </c>
      <c r="AH621" s="152"/>
      <c r="AI621" s="152"/>
      <c r="AJ621" s="152"/>
      <c r="AK621" s="152"/>
      <c r="AL621" s="152"/>
      <c r="AM621" s="152"/>
      <c r="AN621" s="152"/>
      <c r="AO621" s="152"/>
      <c r="AP621" s="152"/>
      <c r="AQ621" s="152"/>
      <c r="AR621" s="152"/>
      <c r="AS621" s="152"/>
      <c r="AT621" s="152"/>
      <c r="AU621" s="152"/>
      <c r="AV621" s="152"/>
      <c r="AW621" s="152"/>
      <c r="AX621" s="152"/>
      <c r="AY621" s="152"/>
      <c r="AZ621" s="152"/>
      <c r="BA621" s="152"/>
      <c r="BB621" s="152"/>
      <c r="BC621" s="152"/>
      <c r="BD621" s="152"/>
      <c r="BE621" s="152"/>
      <c r="BF621" s="152"/>
      <c r="BG621" s="152"/>
      <c r="BH621" s="152"/>
    </row>
    <row r="622" spans="1:60" outlineLevel="1">
      <c r="A622" s="159">
        <v>528</v>
      </c>
      <c r="B622" s="160" t="s">
        <v>1521</v>
      </c>
      <c r="C622" s="198" t="s">
        <v>1522</v>
      </c>
      <c r="D622" s="161" t="s">
        <v>0</v>
      </c>
      <c r="E622" s="196"/>
      <c r="F622" s="164"/>
      <c r="G622" s="163">
        <f>ROUND(E622*F622,2)</f>
        <v>0</v>
      </c>
      <c r="H622" s="164"/>
      <c r="I622" s="163">
        <f>ROUND(E622*H622,2)</f>
        <v>0</v>
      </c>
      <c r="J622" s="164"/>
      <c r="K622" s="163">
        <f>ROUND(E622*J622,2)</f>
        <v>0</v>
      </c>
      <c r="L622" s="163">
        <v>21</v>
      </c>
      <c r="M622" s="163">
        <f>G622*(1+L622/100)</f>
        <v>0</v>
      </c>
      <c r="N622" s="162">
        <v>0</v>
      </c>
      <c r="O622" s="162">
        <f>ROUND(E622*N622,2)</f>
        <v>0</v>
      </c>
      <c r="P622" s="162">
        <v>0</v>
      </c>
      <c r="Q622" s="162">
        <f>ROUND(E622*P622,2)</f>
        <v>0</v>
      </c>
      <c r="R622" s="163" t="s">
        <v>1523</v>
      </c>
      <c r="S622" s="163" t="s">
        <v>371</v>
      </c>
      <c r="T622" s="163" t="s">
        <v>371</v>
      </c>
      <c r="U622" s="163">
        <v>0</v>
      </c>
      <c r="V622" s="163">
        <f>ROUND(E622*U622,2)</f>
        <v>0</v>
      </c>
      <c r="W622" s="163"/>
      <c r="X622" s="163" t="s">
        <v>254</v>
      </c>
      <c r="Y622" s="152"/>
      <c r="Z622" s="152"/>
      <c r="AA622" s="152"/>
      <c r="AB622" s="152"/>
      <c r="AC622" s="152"/>
      <c r="AD622" s="152"/>
      <c r="AE622" s="152"/>
      <c r="AF622" s="152"/>
      <c r="AG622" s="152" t="s">
        <v>724</v>
      </c>
      <c r="AH622" s="152"/>
      <c r="AI622" s="152"/>
      <c r="AJ622" s="152"/>
      <c r="AK622" s="152"/>
      <c r="AL622" s="152"/>
      <c r="AM622" s="152"/>
      <c r="AN622" s="152"/>
      <c r="AO622" s="152"/>
      <c r="AP622" s="152"/>
      <c r="AQ622" s="152"/>
      <c r="AR622" s="152"/>
      <c r="AS622" s="152"/>
      <c r="AT622" s="152"/>
      <c r="AU622" s="152"/>
      <c r="AV622" s="152"/>
      <c r="AW622" s="152"/>
      <c r="AX622" s="152"/>
      <c r="AY622" s="152"/>
      <c r="AZ622" s="152"/>
      <c r="BA622" s="152"/>
      <c r="BB622" s="152"/>
      <c r="BC622" s="152"/>
      <c r="BD622" s="152"/>
      <c r="BE622" s="152"/>
      <c r="BF622" s="152"/>
      <c r="BG622" s="152"/>
      <c r="BH622" s="152"/>
    </row>
    <row r="623" spans="1:60" outlineLevel="1">
      <c r="A623" s="159"/>
      <c r="B623" s="160"/>
      <c r="C623" s="275" t="s">
        <v>763</v>
      </c>
      <c r="D623" s="276"/>
      <c r="E623" s="276"/>
      <c r="F623" s="276"/>
      <c r="G623" s="276"/>
      <c r="H623" s="163"/>
      <c r="I623" s="163"/>
      <c r="J623" s="163"/>
      <c r="K623" s="163"/>
      <c r="L623" s="163"/>
      <c r="M623" s="163"/>
      <c r="N623" s="162"/>
      <c r="O623" s="162"/>
      <c r="P623" s="162"/>
      <c r="Q623" s="162"/>
      <c r="R623" s="163"/>
      <c r="S623" s="163"/>
      <c r="T623" s="163"/>
      <c r="U623" s="163"/>
      <c r="V623" s="163"/>
      <c r="W623" s="163"/>
      <c r="X623" s="163"/>
      <c r="Y623" s="152"/>
      <c r="Z623" s="152"/>
      <c r="AA623" s="152"/>
      <c r="AB623" s="152"/>
      <c r="AC623" s="152"/>
      <c r="AD623" s="152"/>
      <c r="AE623" s="152"/>
      <c r="AF623" s="152"/>
      <c r="AG623" s="152" t="s">
        <v>444</v>
      </c>
      <c r="AH623" s="152"/>
      <c r="AI623" s="152"/>
      <c r="AJ623" s="152"/>
      <c r="AK623" s="152"/>
      <c r="AL623" s="152"/>
      <c r="AM623" s="152"/>
      <c r="AN623" s="152"/>
      <c r="AO623" s="152"/>
      <c r="AP623" s="152"/>
      <c r="AQ623" s="152"/>
      <c r="AR623" s="152"/>
      <c r="AS623" s="152"/>
      <c r="AT623" s="152"/>
      <c r="AU623" s="152"/>
      <c r="AV623" s="152"/>
      <c r="AW623" s="152"/>
      <c r="AX623" s="152"/>
      <c r="AY623" s="152"/>
      <c r="AZ623" s="152"/>
      <c r="BA623" s="152"/>
      <c r="BB623" s="152"/>
      <c r="BC623" s="152"/>
      <c r="BD623" s="152"/>
      <c r="BE623" s="152"/>
      <c r="BF623" s="152"/>
      <c r="BG623" s="152"/>
      <c r="BH623" s="152"/>
    </row>
    <row r="624" spans="1:60">
      <c r="A624" s="169" t="s">
        <v>366</v>
      </c>
      <c r="B624" s="170" t="s">
        <v>298</v>
      </c>
      <c r="C624" s="184" t="s">
        <v>300</v>
      </c>
      <c r="D624" s="171"/>
      <c r="E624" s="172"/>
      <c r="F624" s="173"/>
      <c r="G624" s="173">
        <f>SUMIF(AG625:AG637,"&lt;&gt;NOR",G625:G637)</f>
        <v>0</v>
      </c>
      <c r="H624" s="173"/>
      <c r="I624" s="173">
        <f>SUM(I625:I637)</f>
        <v>0</v>
      </c>
      <c r="J624" s="173"/>
      <c r="K624" s="173">
        <f>SUM(K625:K637)</f>
        <v>0</v>
      </c>
      <c r="L624" s="173"/>
      <c r="M624" s="173">
        <f>SUM(M625:M637)</f>
        <v>0</v>
      </c>
      <c r="N624" s="172"/>
      <c r="O624" s="172">
        <f>SUM(O625:O637)</f>
        <v>5.94</v>
      </c>
      <c r="P624" s="172"/>
      <c r="Q624" s="172">
        <f>SUM(Q625:Q637)</f>
        <v>0.69</v>
      </c>
      <c r="R624" s="173"/>
      <c r="S624" s="173"/>
      <c r="T624" s="174"/>
      <c r="U624" s="168"/>
      <c r="V624" s="168">
        <f>SUM(V625:V637)</f>
        <v>0</v>
      </c>
      <c r="W624" s="168"/>
      <c r="X624" s="168"/>
      <c r="AG624" t="s">
        <v>367</v>
      </c>
    </row>
    <row r="625" spans="1:60" outlineLevel="1">
      <c r="A625" s="189">
        <v>529</v>
      </c>
      <c r="B625" s="190" t="s">
        <v>1524</v>
      </c>
      <c r="C625" s="197" t="s">
        <v>1525</v>
      </c>
      <c r="D625" s="191" t="s">
        <v>439</v>
      </c>
      <c r="E625" s="192">
        <v>198.87899999999999</v>
      </c>
      <c r="F625" s="193"/>
      <c r="G625" s="194">
        <f t="shared" ref="G625:G637" si="154">ROUND(E625*F625,2)</f>
        <v>0</v>
      </c>
      <c r="H625" s="193"/>
      <c r="I625" s="194">
        <f t="shared" ref="I625:I637" si="155">ROUND(E625*H625,2)</f>
        <v>0</v>
      </c>
      <c r="J625" s="193"/>
      <c r="K625" s="194">
        <f t="shared" ref="K625:K637" si="156">ROUND(E625*J625,2)</f>
        <v>0</v>
      </c>
      <c r="L625" s="194">
        <v>21</v>
      </c>
      <c r="M625" s="194">
        <f t="shared" ref="M625:M637" si="157">G625*(1+L625/100)</f>
        <v>0</v>
      </c>
      <c r="N625" s="192">
        <v>2.2450000000000001E-2</v>
      </c>
      <c r="O625" s="192">
        <f t="shared" ref="O625:O637" si="158">ROUND(E625*N625,2)</f>
        <v>4.46</v>
      </c>
      <c r="P625" s="192">
        <v>0</v>
      </c>
      <c r="Q625" s="192">
        <f t="shared" ref="Q625:Q637" si="159">ROUND(E625*P625,2)</f>
        <v>0</v>
      </c>
      <c r="R625" s="194"/>
      <c r="S625" s="194" t="s">
        <v>430</v>
      </c>
      <c r="T625" s="195" t="s">
        <v>372</v>
      </c>
      <c r="U625" s="163">
        <v>0</v>
      </c>
      <c r="V625" s="163">
        <f t="shared" ref="V625:V637" si="160">ROUND(E625*U625,2)</f>
        <v>0</v>
      </c>
      <c r="W625" s="163"/>
      <c r="X625" s="163" t="s">
        <v>431</v>
      </c>
      <c r="Y625" s="152"/>
      <c r="Z625" s="152"/>
      <c r="AA625" s="152"/>
      <c r="AB625" s="152"/>
      <c r="AC625" s="152"/>
      <c r="AD625" s="152"/>
      <c r="AE625" s="152"/>
      <c r="AF625" s="152"/>
      <c r="AG625" s="152" t="s">
        <v>728</v>
      </c>
      <c r="AH625" s="152"/>
      <c r="AI625" s="152"/>
      <c r="AJ625" s="152"/>
      <c r="AK625" s="152"/>
      <c r="AL625" s="152"/>
      <c r="AM625" s="152"/>
      <c r="AN625" s="152"/>
      <c r="AO625" s="152"/>
      <c r="AP625" s="152"/>
      <c r="AQ625" s="152"/>
      <c r="AR625" s="152"/>
      <c r="AS625" s="152"/>
      <c r="AT625" s="152"/>
      <c r="AU625" s="152"/>
      <c r="AV625" s="152"/>
      <c r="AW625" s="152"/>
      <c r="AX625" s="152"/>
      <c r="AY625" s="152"/>
      <c r="AZ625" s="152"/>
      <c r="BA625" s="152"/>
      <c r="BB625" s="152"/>
      <c r="BC625" s="152"/>
      <c r="BD625" s="152"/>
      <c r="BE625" s="152"/>
      <c r="BF625" s="152"/>
      <c r="BG625" s="152"/>
      <c r="BH625" s="152"/>
    </row>
    <row r="626" spans="1:60" outlineLevel="1">
      <c r="A626" s="189">
        <v>530</v>
      </c>
      <c r="B626" s="190" t="s">
        <v>1526</v>
      </c>
      <c r="C626" s="197" t="s">
        <v>1527</v>
      </c>
      <c r="D626" s="191" t="s">
        <v>439</v>
      </c>
      <c r="E626" s="192">
        <v>14.82</v>
      </c>
      <c r="F626" s="193"/>
      <c r="G626" s="194">
        <f t="shared" si="154"/>
        <v>0</v>
      </c>
      <c r="H626" s="193"/>
      <c r="I626" s="194">
        <f t="shared" si="155"/>
        <v>0</v>
      </c>
      <c r="J626" s="193"/>
      <c r="K626" s="194">
        <f t="shared" si="156"/>
        <v>0</v>
      </c>
      <c r="L626" s="194">
        <v>21</v>
      </c>
      <c r="M626" s="194">
        <f t="shared" si="157"/>
        <v>0</v>
      </c>
      <c r="N626" s="192">
        <v>0</v>
      </c>
      <c r="O626" s="192">
        <f t="shared" si="158"/>
        <v>0</v>
      </c>
      <c r="P626" s="192">
        <v>3.175E-2</v>
      </c>
      <c r="Q626" s="192">
        <f t="shared" si="159"/>
        <v>0.47</v>
      </c>
      <c r="R626" s="194"/>
      <c r="S626" s="194" t="s">
        <v>430</v>
      </c>
      <c r="T626" s="195" t="s">
        <v>372</v>
      </c>
      <c r="U626" s="163">
        <v>0</v>
      </c>
      <c r="V626" s="163">
        <f t="shared" si="160"/>
        <v>0</v>
      </c>
      <c r="W626" s="163"/>
      <c r="X626" s="163" t="s">
        <v>431</v>
      </c>
      <c r="Y626" s="152"/>
      <c r="Z626" s="152"/>
      <c r="AA626" s="152"/>
      <c r="AB626" s="152"/>
      <c r="AC626" s="152"/>
      <c r="AD626" s="152"/>
      <c r="AE626" s="152"/>
      <c r="AF626" s="152"/>
      <c r="AG626" s="152" t="s">
        <v>728</v>
      </c>
      <c r="AH626" s="152"/>
      <c r="AI626" s="152"/>
      <c r="AJ626" s="152"/>
      <c r="AK626" s="152"/>
      <c r="AL626" s="152"/>
      <c r="AM626" s="152"/>
      <c r="AN626" s="152"/>
      <c r="AO626" s="152"/>
      <c r="AP626" s="152"/>
      <c r="AQ626" s="152"/>
      <c r="AR626" s="152"/>
      <c r="AS626" s="152"/>
      <c r="AT626" s="152"/>
      <c r="AU626" s="152"/>
      <c r="AV626" s="152"/>
      <c r="AW626" s="152"/>
      <c r="AX626" s="152"/>
      <c r="AY626" s="152"/>
      <c r="AZ626" s="152"/>
      <c r="BA626" s="152"/>
      <c r="BB626" s="152"/>
      <c r="BC626" s="152"/>
      <c r="BD626" s="152"/>
      <c r="BE626" s="152"/>
      <c r="BF626" s="152"/>
      <c r="BG626" s="152"/>
      <c r="BH626" s="152"/>
    </row>
    <row r="627" spans="1:60" outlineLevel="1">
      <c r="A627" s="189">
        <v>531</v>
      </c>
      <c r="B627" s="190" t="s">
        <v>1528</v>
      </c>
      <c r="C627" s="197" t="s">
        <v>1529</v>
      </c>
      <c r="D627" s="191" t="s">
        <v>508</v>
      </c>
      <c r="E627" s="192">
        <v>9</v>
      </c>
      <c r="F627" s="193"/>
      <c r="G627" s="194">
        <f t="shared" si="154"/>
        <v>0</v>
      </c>
      <c r="H627" s="193"/>
      <c r="I627" s="194">
        <f t="shared" si="155"/>
        <v>0</v>
      </c>
      <c r="J627" s="193"/>
      <c r="K627" s="194">
        <f t="shared" si="156"/>
        <v>0</v>
      </c>
      <c r="L627" s="194">
        <v>21</v>
      </c>
      <c r="M627" s="194">
        <f t="shared" si="157"/>
        <v>0</v>
      </c>
      <c r="N627" s="192">
        <v>2.2450000000000001E-2</v>
      </c>
      <c r="O627" s="192">
        <f t="shared" si="158"/>
        <v>0.2</v>
      </c>
      <c r="P627" s="192">
        <v>0</v>
      </c>
      <c r="Q627" s="192">
        <f t="shared" si="159"/>
        <v>0</v>
      </c>
      <c r="R627" s="194"/>
      <c r="S627" s="194" t="s">
        <v>430</v>
      </c>
      <c r="T627" s="195" t="s">
        <v>372</v>
      </c>
      <c r="U627" s="163">
        <v>0</v>
      </c>
      <c r="V627" s="163">
        <f t="shared" si="160"/>
        <v>0</v>
      </c>
      <c r="W627" s="163"/>
      <c r="X627" s="163" t="s">
        <v>431</v>
      </c>
      <c r="Y627" s="152"/>
      <c r="Z627" s="152"/>
      <c r="AA627" s="152"/>
      <c r="AB627" s="152"/>
      <c r="AC627" s="152"/>
      <c r="AD627" s="152"/>
      <c r="AE627" s="152"/>
      <c r="AF627" s="152"/>
      <c r="AG627" s="152" t="s">
        <v>728</v>
      </c>
      <c r="AH627" s="152"/>
      <c r="AI627" s="152"/>
      <c r="AJ627" s="152"/>
      <c r="AK627" s="152"/>
      <c r="AL627" s="152"/>
      <c r="AM627" s="152"/>
      <c r="AN627" s="152"/>
      <c r="AO627" s="152"/>
      <c r="AP627" s="152"/>
      <c r="AQ627" s="152"/>
      <c r="AR627" s="152"/>
      <c r="AS627" s="152"/>
      <c r="AT627" s="152"/>
      <c r="AU627" s="152"/>
      <c r="AV627" s="152"/>
      <c r="AW627" s="152"/>
      <c r="AX627" s="152"/>
      <c r="AY627" s="152"/>
      <c r="AZ627" s="152"/>
      <c r="BA627" s="152"/>
      <c r="BB627" s="152"/>
      <c r="BC627" s="152"/>
      <c r="BD627" s="152"/>
      <c r="BE627" s="152"/>
      <c r="BF627" s="152"/>
      <c r="BG627" s="152"/>
      <c r="BH627" s="152"/>
    </row>
    <row r="628" spans="1:60" outlineLevel="1">
      <c r="A628" s="189">
        <v>532</v>
      </c>
      <c r="B628" s="190" t="s">
        <v>1530</v>
      </c>
      <c r="C628" s="197" t="s">
        <v>1531</v>
      </c>
      <c r="D628" s="191" t="s">
        <v>439</v>
      </c>
      <c r="E628" s="192">
        <v>16.399999999999999</v>
      </c>
      <c r="F628" s="193"/>
      <c r="G628" s="194">
        <f t="shared" si="154"/>
        <v>0</v>
      </c>
      <c r="H628" s="193"/>
      <c r="I628" s="194">
        <f t="shared" si="155"/>
        <v>0</v>
      </c>
      <c r="J628" s="193"/>
      <c r="K628" s="194">
        <f t="shared" si="156"/>
        <v>0</v>
      </c>
      <c r="L628" s="194">
        <v>21</v>
      </c>
      <c r="M628" s="194">
        <f t="shared" si="157"/>
        <v>0</v>
      </c>
      <c r="N628" s="192">
        <v>1.738E-2</v>
      </c>
      <c r="O628" s="192">
        <f t="shared" si="158"/>
        <v>0.28999999999999998</v>
      </c>
      <c r="P628" s="192">
        <v>0</v>
      </c>
      <c r="Q628" s="192">
        <f t="shared" si="159"/>
        <v>0</v>
      </c>
      <c r="R628" s="194"/>
      <c r="S628" s="194" t="s">
        <v>430</v>
      </c>
      <c r="T628" s="195" t="s">
        <v>372</v>
      </c>
      <c r="U628" s="163">
        <v>0</v>
      </c>
      <c r="V628" s="163">
        <f t="shared" si="160"/>
        <v>0</v>
      </c>
      <c r="W628" s="163"/>
      <c r="X628" s="163" t="s">
        <v>431</v>
      </c>
      <c r="Y628" s="152"/>
      <c r="Z628" s="152"/>
      <c r="AA628" s="152"/>
      <c r="AB628" s="152"/>
      <c r="AC628" s="152"/>
      <c r="AD628" s="152"/>
      <c r="AE628" s="152"/>
      <c r="AF628" s="152"/>
      <c r="AG628" s="152" t="s">
        <v>728</v>
      </c>
      <c r="AH628" s="152"/>
      <c r="AI628" s="152"/>
      <c r="AJ628" s="152"/>
      <c r="AK628" s="152"/>
      <c r="AL628" s="152"/>
      <c r="AM628" s="152"/>
      <c r="AN628" s="152"/>
      <c r="AO628" s="152"/>
      <c r="AP628" s="152"/>
      <c r="AQ628" s="152"/>
      <c r="AR628" s="152"/>
      <c r="AS628" s="152"/>
      <c r="AT628" s="152"/>
      <c r="AU628" s="152"/>
      <c r="AV628" s="152"/>
      <c r="AW628" s="152"/>
      <c r="AX628" s="152"/>
      <c r="AY628" s="152"/>
      <c r="AZ628" s="152"/>
      <c r="BA628" s="152"/>
      <c r="BB628" s="152"/>
      <c r="BC628" s="152"/>
      <c r="BD628" s="152"/>
      <c r="BE628" s="152"/>
      <c r="BF628" s="152"/>
      <c r="BG628" s="152"/>
      <c r="BH628" s="152"/>
    </row>
    <row r="629" spans="1:60" ht="22.5" outlineLevel="1">
      <c r="A629" s="189">
        <v>533</v>
      </c>
      <c r="B629" s="190" t="s">
        <v>1532</v>
      </c>
      <c r="C629" s="197" t="s">
        <v>1533</v>
      </c>
      <c r="D629" s="191" t="s">
        <v>524</v>
      </c>
      <c r="E629" s="192">
        <v>10.5</v>
      </c>
      <c r="F629" s="193"/>
      <c r="G629" s="194">
        <f t="shared" si="154"/>
        <v>0</v>
      </c>
      <c r="H629" s="193"/>
      <c r="I629" s="194">
        <f t="shared" si="155"/>
        <v>0</v>
      </c>
      <c r="J629" s="193"/>
      <c r="K629" s="194">
        <f t="shared" si="156"/>
        <v>0</v>
      </c>
      <c r="L629" s="194">
        <v>21</v>
      </c>
      <c r="M629" s="194">
        <f t="shared" si="157"/>
        <v>0</v>
      </c>
      <c r="N629" s="192">
        <v>2.649E-2</v>
      </c>
      <c r="O629" s="192">
        <f t="shared" si="158"/>
        <v>0.28000000000000003</v>
      </c>
      <c r="P629" s="192">
        <v>0</v>
      </c>
      <c r="Q629" s="192">
        <f t="shared" si="159"/>
        <v>0</v>
      </c>
      <c r="R629" s="194"/>
      <c r="S629" s="194" t="s">
        <v>430</v>
      </c>
      <c r="T629" s="195" t="s">
        <v>372</v>
      </c>
      <c r="U629" s="163">
        <v>0</v>
      </c>
      <c r="V629" s="163">
        <f t="shared" si="160"/>
        <v>0</v>
      </c>
      <c r="W629" s="163"/>
      <c r="X629" s="163" t="s">
        <v>431</v>
      </c>
      <c r="Y629" s="152"/>
      <c r="Z629" s="152"/>
      <c r="AA629" s="152"/>
      <c r="AB629" s="152"/>
      <c r="AC629" s="152"/>
      <c r="AD629" s="152"/>
      <c r="AE629" s="152"/>
      <c r="AF629" s="152"/>
      <c r="AG629" s="152" t="s">
        <v>728</v>
      </c>
      <c r="AH629" s="152"/>
      <c r="AI629" s="152"/>
      <c r="AJ629" s="152"/>
      <c r="AK629" s="152"/>
      <c r="AL629" s="152"/>
      <c r="AM629" s="152"/>
      <c r="AN629" s="152"/>
      <c r="AO629" s="152"/>
      <c r="AP629" s="152"/>
      <c r="AQ629" s="152"/>
      <c r="AR629" s="152"/>
      <c r="AS629" s="152"/>
      <c r="AT629" s="152"/>
      <c r="AU629" s="152"/>
      <c r="AV629" s="152"/>
      <c r="AW629" s="152"/>
      <c r="AX629" s="152"/>
      <c r="AY629" s="152"/>
      <c r="AZ629" s="152"/>
      <c r="BA629" s="152"/>
      <c r="BB629" s="152"/>
      <c r="BC629" s="152"/>
      <c r="BD629" s="152"/>
      <c r="BE629" s="152"/>
      <c r="BF629" s="152"/>
      <c r="BG629" s="152"/>
      <c r="BH629" s="152"/>
    </row>
    <row r="630" spans="1:60" ht="22.5" outlineLevel="1">
      <c r="A630" s="189">
        <v>534</v>
      </c>
      <c r="B630" s="190" t="s">
        <v>1534</v>
      </c>
      <c r="C630" s="197" t="s">
        <v>1535</v>
      </c>
      <c r="D630" s="191" t="s">
        <v>524</v>
      </c>
      <c r="E630" s="192">
        <v>4.4000000000000004</v>
      </c>
      <c r="F630" s="193"/>
      <c r="G630" s="194">
        <f t="shared" si="154"/>
        <v>0</v>
      </c>
      <c r="H630" s="193"/>
      <c r="I630" s="194">
        <f t="shared" si="155"/>
        <v>0</v>
      </c>
      <c r="J630" s="193"/>
      <c r="K630" s="194">
        <f t="shared" si="156"/>
        <v>0</v>
      </c>
      <c r="L630" s="194">
        <v>21</v>
      </c>
      <c r="M630" s="194">
        <f t="shared" si="157"/>
        <v>0</v>
      </c>
      <c r="N630" s="192">
        <v>3.1730000000000001E-2</v>
      </c>
      <c r="O630" s="192">
        <f t="shared" si="158"/>
        <v>0.14000000000000001</v>
      </c>
      <c r="P630" s="192">
        <v>0</v>
      </c>
      <c r="Q630" s="192">
        <f t="shared" si="159"/>
        <v>0</v>
      </c>
      <c r="R630" s="194"/>
      <c r="S630" s="194" t="s">
        <v>430</v>
      </c>
      <c r="T630" s="195" t="s">
        <v>372</v>
      </c>
      <c r="U630" s="163">
        <v>0</v>
      </c>
      <c r="V630" s="163">
        <f t="shared" si="160"/>
        <v>0</v>
      </c>
      <c r="W630" s="163"/>
      <c r="X630" s="163" t="s">
        <v>431</v>
      </c>
      <c r="Y630" s="152"/>
      <c r="Z630" s="152"/>
      <c r="AA630" s="152"/>
      <c r="AB630" s="152"/>
      <c r="AC630" s="152"/>
      <c r="AD630" s="152"/>
      <c r="AE630" s="152"/>
      <c r="AF630" s="152"/>
      <c r="AG630" s="152" t="s">
        <v>728</v>
      </c>
      <c r="AH630" s="152"/>
      <c r="AI630" s="152"/>
      <c r="AJ630" s="152"/>
      <c r="AK630" s="152"/>
      <c r="AL630" s="152"/>
      <c r="AM630" s="152"/>
      <c r="AN630" s="152"/>
      <c r="AO630" s="152"/>
      <c r="AP630" s="152"/>
      <c r="AQ630" s="152"/>
      <c r="AR630" s="152"/>
      <c r="AS630" s="152"/>
      <c r="AT630" s="152"/>
      <c r="AU630" s="152"/>
      <c r="AV630" s="152"/>
      <c r="AW630" s="152"/>
      <c r="AX630" s="152"/>
      <c r="AY630" s="152"/>
      <c r="AZ630" s="152"/>
      <c r="BA630" s="152"/>
      <c r="BB630" s="152"/>
      <c r="BC630" s="152"/>
      <c r="BD630" s="152"/>
      <c r="BE630" s="152"/>
      <c r="BF630" s="152"/>
      <c r="BG630" s="152"/>
      <c r="BH630" s="152"/>
    </row>
    <row r="631" spans="1:60" ht="22.5" outlineLevel="1">
      <c r="A631" s="189">
        <v>535</v>
      </c>
      <c r="B631" s="190" t="s">
        <v>1536</v>
      </c>
      <c r="C631" s="197" t="s">
        <v>1537</v>
      </c>
      <c r="D631" s="191" t="s">
        <v>439</v>
      </c>
      <c r="E631" s="192">
        <v>170.36</v>
      </c>
      <c r="F631" s="193"/>
      <c r="G631" s="194">
        <f t="shared" si="154"/>
        <v>0</v>
      </c>
      <c r="H631" s="193"/>
      <c r="I631" s="194">
        <f t="shared" si="155"/>
        <v>0</v>
      </c>
      <c r="J631" s="193"/>
      <c r="K631" s="194">
        <f t="shared" si="156"/>
        <v>0</v>
      </c>
      <c r="L631" s="194">
        <v>21</v>
      </c>
      <c r="M631" s="194">
        <f t="shared" si="157"/>
        <v>0</v>
      </c>
      <c r="N631" s="192">
        <v>1.17E-3</v>
      </c>
      <c r="O631" s="192">
        <f t="shared" si="158"/>
        <v>0.2</v>
      </c>
      <c r="P631" s="192">
        <v>0</v>
      </c>
      <c r="Q631" s="192">
        <f t="shared" si="159"/>
        <v>0</v>
      </c>
      <c r="R631" s="194"/>
      <c r="S631" s="194" t="s">
        <v>430</v>
      </c>
      <c r="T631" s="195" t="s">
        <v>372</v>
      </c>
      <c r="U631" s="163">
        <v>0</v>
      </c>
      <c r="V631" s="163">
        <f t="shared" si="160"/>
        <v>0</v>
      </c>
      <c r="W631" s="163"/>
      <c r="X631" s="163" t="s">
        <v>431</v>
      </c>
      <c r="Y631" s="152"/>
      <c r="Z631" s="152"/>
      <c r="AA631" s="152"/>
      <c r="AB631" s="152"/>
      <c r="AC631" s="152"/>
      <c r="AD631" s="152"/>
      <c r="AE631" s="152"/>
      <c r="AF631" s="152"/>
      <c r="AG631" s="152" t="s">
        <v>728</v>
      </c>
      <c r="AH631" s="152"/>
      <c r="AI631" s="152"/>
      <c r="AJ631" s="152"/>
      <c r="AK631" s="152"/>
      <c r="AL631" s="152"/>
      <c r="AM631" s="152"/>
      <c r="AN631" s="152"/>
      <c r="AO631" s="152"/>
      <c r="AP631" s="152"/>
      <c r="AQ631" s="152"/>
      <c r="AR631" s="152"/>
      <c r="AS631" s="152"/>
      <c r="AT631" s="152"/>
      <c r="AU631" s="152"/>
      <c r="AV631" s="152"/>
      <c r="AW631" s="152"/>
      <c r="AX631" s="152"/>
      <c r="AY631" s="152"/>
      <c r="AZ631" s="152"/>
      <c r="BA631" s="152"/>
      <c r="BB631" s="152"/>
      <c r="BC631" s="152"/>
      <c r="BD631" s="152"/>
      <c r="BE631" s="152"/>
      <c r="BF631" s="152"/>
      <c r="BG631" s="152"/>
      <c r="BH631" s="152"/>
    </row>
    <row r="632" spans="1:60" ht="22.5" outlineLevel="1">
      <c r="A632" s="189">
        <v>536</v>
      </c>
      <c r="B632" s="190" t="s">
        <v>1538</v>
      </c>
      <c r="C632" s="197" t="s">
        <v>1539</v>
      </c>
      <c r="D632" s="191" t="s">
        <v>439</v>
      </c>
      <c r="E632" s="192">
        <v>196.76599999999999</v>
      </c>
      <c r="F632" s="193"/>
      <c r="G632" s="194">
        <f t="shared" si="154"/>
        <v>0</v>
      </c>
      <c r="H632" s="193"/>
      <c r="I632" s="194">
        <f t="shared" si="155"/>
        <v>0</v>
      </c>
      <c r="J632" s="193"/>
      <c r="K632" s="194">
        <f t="shared" si="156"/>
        <v>0</v>
      </c>
      <c r="L632" s="194">
        <v>21</v>
      </c>
      <c r="M632" s="194">
        <f t="shared" si="157"/>
        <v>0</v>
      </c>
      <c r="N632" s="192">
        <v>1.2099999999999999E-3</v>
      </c>
      <c r="O632" s="192">
        <f t="shared" si="158"/>
        <v>0.24</v>
      </c>
      <c r="P632" s="192">
        <v>0</v>
      </c>
      <c r="Q632" s="192">
        <f t="shared" si="159"/>
        <v>0</v>
      </c>
      <c r="R632" s="194"/>
      <c r="S632" s="194" t="s">
        <v>430</v>
      </c>
      <c r="T632" s="195" t="s">
        <v>372</v>
      </c>
      <c r="U632" s="163">
        <v>0</v>
      </c>
      <c r="V632" s="163">
        <f t="shared" si="160"/>
        <v>0</v>
      </c>
      <c r="W632" s="163"/>
      <c r="X632" s="163" t="s">
        <v>464</v>
      </c>
      <c r="Y632" s="152"/>
      <c r="Z632" s="152"/>
      <c r="AA632" s="152"/>
      <c r="AB632" s="152"/>
      <c r="AC632" s="152"/>
      <c r="AD632" s="152"/>
      <c r="AE632" s="152"/>
      <c r="AF632" s="152"/>
      <c r="AG632" s="152" t="s">
        <v>465</v>
      </c>
      <c r="AH632" s="152"/>
      <c r="AI632" s="152"/>
      <c r="AJ632" s="152"/>
      <c r="AK632" s="152"/>
      <c r="AL632" s="152"/>
      <c r="AM632" s="152"/>
      <c r="AN632" s="152"/>
      <c r="AO632" s="152"/>
      <c r="AP632" s="152"/>
      <c r="AQ632" s="152"/>
      <c r="AR632" s="152"/>
      <c r="AS632" s="152"/>
      <c r="AT632" s="152"/>
      <c r="AU632" s="152"/>
      <c r="AV632" s="152"/>
      <c r="AW632" s="152"/>
      <c r="AX632" s="152"/>
      <c r="AY632" s="152"/>
      <c r="AZ632" s="152"/>
      <c r="BA632" s="152"/>
      <c r="BB632" s="152"/>
      <c r="BC632" s="152"/>
      <c r="BD632" s="152"/>
      <c r="BE632" s="152"/>
      <c r="BF632" s="152"/>
      <c r="BG632" s="152"/>
      <c r="BH632" s="152"/>
    </row>
    <row r="633" spans="1:60" outlineLevel="1">
      <c r="A633" s="189">
        <v>537</v>
      </c>
      <c r="B633" s="190" t="s">
        <v>1540</v>
      </c>
      <c r="C633" s="197" t="s">
        <v>1541</v>
      </c>
      <c r="D633" s="191" t="s">
        <v>439</v>
      </c>
      <c r="E633" s="192">
        <v>99.082999999999998</v>
      </c>
      <c r="F633" s="193"/>
      <c r="G633" s="194">
        <f t="shared" si="154"/>
        <v>0</v>
      </c>
      <c r="H633" s="193"/>
      <c r="I633" s="194">
        <f t="shared" si="155"/>
        <v>0</v>
      </c>
      <c r="J633" s="193"/>
      <c r="K633" s="194">
        <f t="shared" si="156"/>
        <v>0</v>
      </c>
      <c r="L633" s="194">
        <v>21</v>
      </c>
      <c r="M633" s="194">
        <f t="shared" si="157"/>
        <v>0</v>
      </c>
      <c r="N633" s="192">
        <v>0</v>
      </c>
      <c r="O633" s="192">
        <f t="shared" si="158"/>
        <v>0</v>
      </c>
      <c r="P633" s="192">
        <v>0</v>
      </c>
      <c r="Q633" s="192">
        <f t="shared" si="159"/>
        <v>0</v>
      </c>
      <c r="R633" s="194"/>
      <c r="S633" s="194" t="s">
        <v>430</v>
      </c>
      <c r="T633" s="195" t="s">
        <v>372</v>
      </c>
      <c r="U633" s="163">
        <v>0</v>
      </c>
      <c r="V633" s="163">
        <f t="shared" si="160"/>
        <v>0</v>
      </c>
      <c r="W633" s="163"/>
      <c r="X633" s="163" t="s">
        <v>431</v>
      </c>
      <c r="Y633" s="152"/>
      <c r="Z633" s="152"/>
      <c r="AA633" s="152"/>
      <c r="AB633" s="152"/>
      <c r="AC633" s="152"/>
      <c r="AD633" s="152"/>
      <c r="AE633" s="152"/>
      <c r="AF633" s="152"/>
      <c r="AG633" s="152" t="s">
        <v>728</v>
      </c>
      <c r="AH633" s="152"/>
      <c r="AI633" s="152"/>
      <c r="AJ633" s="152"/>
      <c r="AK633" s="152"/>
      <c r="AL633" s="152"/>
      <c r="AM633" s="152"/>
      <c r="AN633" s="152"/>
      <c r="AO633" s="152"/>
      <c r="AP633" s="152"/>
      <c r="AQ633" s="152"/>
      <c r="AR633" s="152"/>
      <c r="AS633" s="152"/>
      <c r="AT633" s="152"/>
      <c r="AU633" s="152"/>
      <c r="AV633" s="152"/>
      <c r="AW633" s="152"/>
      <c r="AX633" s="152"/>
      <c r="AY633" s="152"/>
      <c r="AZ633" s="152"/>
      <c r="BA633" s="152"/>
      <c r="BB633" s="152"/>
      <c r="BC633" s="152"/>
      <c r="BD633" s="152"/>
      <c r="BE633" s="152"/>
      <c r="BF633" s="152"/>
      <c r="BG633" s="152"/>
      <c r="BH633" s="152"/>
    </row>
    <row r="634" spans="1:60" outlineLevel="1">
      <c r="A634" s="189">
        <v>538</v>
      </c>
      <c r="B634" s="190" t="s">
        <v>1542</v>
      </c>
      <c r="C634" s="197" t="s">
        <v>1543</v>
      </c>
      <c r="D634" s="191" t="s">
        <v>439</v>
      </c>
      <c r="E634" s="192">
        <v>108.991</v>
      </c>
      <c r="F634" s="193"/>
      <c r="G634" s="194">
        <f t="shared" si="154"/>
        <v>0</v>
      </c>
      <c r="H634" s="193"/>
      <c r="I634" s="194">
        <f t="shared" si="155"/>
        <v>0</v>
      </c>
      <c r="J634" s="193"/>
      <c r="K634" s="194">
        <f t="shared" si="156"/>
        <v>0</v>
      </c>
      <c r="L634" s="194">
        <v>21</v>
      </c>
      <c r="M634" s="194">
        <f t="shared" si="157"/>
        <v>0</v>
      </c>
      <c r="N634" s="192">
        <v>1.2099999999999999E-3</v>
      </c>
      <c r="O634" s="192">
        <f t="shared" si="158"/>
        <v>0.13</v>
      </c>
      <c r="P634" s="192">
        <v>0</v>
      </c>
      <c r="Q634" s="192">
        <f t="shared" si="159"/>
        <v>0</v>
      </c>
      <c r="R634" s="194"/>
      <c r="S634" s="194" t="s">
        <v>430</v>
      </c>
      <c r="T634" s="195" t="s">
        <v>372</v>
      </c>
      <c r="U634" s="163">
        <v>0</v>
      </c>
      <c r="V634" s="163">
        <f t="shared" si="160"/>
        <v>0</v>
      </c>
      <c r="W634" s="163"/>
      <c r="X634" s="163" t="s">
        <v>464</v>
      </c>
      <c r="Y634" s="152"/>
      <c r="Z634" s="152"/>
      <c r="AA634" s="152"/>
      <c r="AB634" s="152"/>
      <c r="AC634" s="152"/>
      <c r="AD634" s="152"/>
      <c r="AE634" s="152"/>
      <c r="AF634" s="152"/>
      <c r="AG634" s="152" t="s">
        <v>465</v>
      </c>
      <c r="AH634" s="152"/>
      <c r="AI634" s="152"/>
      <c r="AJ634" s="152"/>
      <c r="AK634" s="152"/>
      <c r="AL634" s="152"/>
      <c r="AM634" s="152"/>
      <c r="AN634" s="152"/>
      <c r="AO634" s="152"/>
      <c r="AP634" s="152"/>
      <c r="AQ634" s="152"/>
      <c r="AR634" s="152"/>
      <c r="AS634" s="152"/>
      <c r="AT634" s="152"/>
      <c r="AU634" s="152"/>
      <c r="AV634" s="152"/>
      <c r="AW634" s="152"/>
      <c r="AX634" s="152"/>
      <c r="AY634" s="152"/>
      <c r="AZ634" s="152"/>
      <c r="BA634" s="152"/>
      <c r="BB634" s="152"/>
      <c r="BC634" s="152"/>
      <c r="BD634" s="152"/>
      <c r="BE634" s="152"/>
      <c r="BF634" s="152"/>
      <c r="BG634" s="152"/>
      <c r="BH634" s="152"/>
    </row>
    <row r="635" spans="1:60" outlineLevel="1">
      <c r="A635" s="189">
        <v>539</v>
      </c>
      <c r="B635" s="190" t="s">
        <v>1544</v>
      </c>
      <c r="C635" s="197" t="s">
        <v>1545</v>
      </c>
      <c r="D635" s="191" t="s">
        <v>439</v>
      </c>
      <c r="E635" s="192">
        <v>48.49</v>
      </c>
      <c r="F635" s="193"/>
      <c r="G635" s="194">
        <f t="shared" si="154"/>
        <v>0</v>
      </c>
      <c r="H635" s="193"/>
      <c r="I635" s="194">
        <f t="shared" si="155"/>
        <v>0</v>
      </c>
      <c r="J635" s="193"/>
      <c r="K635" s="194">
        <f t="shared" si="156"/>
        <v>0</v>
      </c>
      <c r="L635" s="194">
        <v>21</v>
      </c>
      <c r="M635" s="194">
        <f t="shared" si="157"/>
        <v>0</v>
      </c>
      <c r="N635" s="192">
        <v>0</v>
      </c>
      <c r="O635" s="192">
        <f t="shared" si="158"/>
        <v>0</v>
      </c>
      <c r="P635" s="192">
        <v>2.0999999999999999E-3</v>
      </c>
      <c r="Q635" s="192">
        <f t="shared" si="159"/>
        <v>0.1</v>
      </c>
      <c r="R635" s="194"/>
      <c r="S635" s="194" t="s">
        <v>430</v>
      </c>
      <c r="T635" s="195" t="s">
        <v>372</v>
      </c>
      <c r="U635" s="163">
        <v>0</v>
      </c>
      <c r="V635" s="163">
        <f t="shared" si="160"/>
        <v>0</v>
      </c>
      <c r="W635" s="163"/>
      <c r="X635" s="163" t="s">
        <v>431</v>
      </c>
      <c r="Y635" s="152"/>
      <c r="Z635" s="152"/>
      <c r="AA635" s="152"/>
      <c r="AB635" s="152"/>
      <c r="AC635" s="152"/>
      <c r="AD635" s="152"/>
      <c r="AE635" s="152"/>
      <c r="AF635" s="152"/>
      <c r="AG635" s="152" t="s">
        <v>728</v>
      </c>
      <c r="AH635" s="152"/>
      <c r="AI635" s="152"/>
      <c r="AJ635" s="152"/>
      <c r="AK635" s="152"/>
      <c r="AL635" s="152"/>
      <c r="AM635" s="152"/>
      <c r="AN635" s="152"/>
      <c r="AO635" s="152"/>
      <c r="AP635" s="152"/>
      <c r="AQ635" s="152"/>
      <c r="AR635" s="152"/>
      <c r="AS635" s="152"/>
      <c r="AT635" s="152"/>
      <c r="AU635" s="152"/>
      <c r="AV635" s="152"/>
      <c r="AW635" s="152"/>
      <c r="AX635" s="152"/>
      <c r="AY635" s="152"/>
      <c r="AZ635" s="152"/>
      <c r="BA635" s="152"/>
      <c r="BB635" s="152"/>
      <c r="BC635" s="152"/>
      <c r="BD635" s="152"/>
      <c r="BE635" s="152"/>
      <c r="BF635" s="152"/>
      <c r="BG635" s="152"/>
      <c r="BH635" s="152"/>
    </row>
    <row r="636" spans="1:60" ht="22.5" outlineLevel="1">
      <c r="A636" s="175">
        <v>540</v>
      </c>
      <c r="B636" s="176" t="s">
        <v>1546</v>
      </c>
      <c r="C636" s="185" t="s">
        <v>1547</v>
      </c>
      <c r="D636" s="177" t="s">
        <v>439</v>
      </c>
      <c r="E636" s="178">
        <v>99.082999999999998</v>
      </c>
      <c r="F636" s="179"/>
      <c r="G636" s="180">
        <f t="shared" si="154"/>
        <v>0</v>
      </c>
      <c r="H636" s="179"/>
      <c r="I636" s="180">
        <f t="shared" si="155"/>
        <v>0</v>
      </c>
      <c r="J636" s="179"/>
      <c r="K636" s="180">
        <f t="shared" si="156"/>
        <v>0</v>
      </c>
      <c r="L636" s="180">
        <v>21</v>
      </c>
      <c r="M636" s="180">
        <f t="shared" si="157"/>
        <v>0</v>
      </c>
      <c r="N636" s="178">
        <v>0</v>
      </c>
      <c r="O636" s="178">
        <f t="shared" si="158"/>
        <v>0</v>
      </c>
      <c r="P636" s="178">
        <v>1.2099999999999999E-3</v>
      </c>
      <c r="Q636" s="178">
        <f t="shared" si="159"/>
        <v>0.12</v>
      </c>
      <c r="R636" s="180"/>
      <c r="S636" s="180" t="s">
        <v>430</v>
      </c>
      <c r="T636" s="181" t="s">
        <v>372</v>
      </c>
      <c r="U636" s="163">
        <v>0</v>
      </c>
      <c r="V636" s="163">
        <f t="shared" si="160"/>
        <v>0</v>
      </c>
      <c r="W636" s="163"/>
      <c r="X636" s="163" t="s">
        <v>431</v>
      </c>
      <c r="Y636" s="152"/>
      <c r="Z636" s="152"/>
      <c r="AA636" s="152"/>
      <c r="AB636" s="152"/>
      <c r="AC636" s="152"/>
      <c r="AD636" s="152"/>
      <c r="AE636" s="152"/>
      <c r="AF636" s="152"/>
      <c r="AG636" s="152" t="s">
        <v>728</v>
      </c>
      <c r="AH636" s="152"/>
      <c r="AI636" s="152"/>
      <c r="AJ636" s="152"/>
      <c r="AK636" s="152"/>
      <c r="AL636" s="152"/>
      <c r="AM636" s="152"/>
      <c r="AN636" s="152"/>
      <c r="AO636" s="152"/>
      <c r="AP636" s="152"/>
      <c r="AQ636" s="152"/>
      <c r="AR636" s="152"/>
      <c r="AS636" s="152"/>
      <c r="AT636" s="152"/>
      <c r="AU636" s="152"/>
      <c r="AV636" s="152"/>
      <c r="AW636" s="152"/>
      <c r="AX636" s="152"/>
      <c r="AY636" s="152"/>
      <c r="AZ636" s="152"/>
      <c r="BA636" s="152"/>
      <c r="BB636" s="152"/>
      <c r="BC636" s="152"/>
      <c r="BD636" s="152"/>
      <c r="BE636" s="152"/>
      <c r="BF636" s="152"/>
      <c r="BG636" s="152"/>
      <c r="BH636" s="152"/>
    </row>
    <row r="637" spans="1:60" outlineLevel="1">
      <c r="A637" s="159">
        <v>541</v>
      </c>
      <c r="B637" s="160" t="s">
        <v>1548</v>
      </c>
      <c r="C637" s="198" t="s">
        <v>1549</v>
      </c>
      <c r="D637" s="161" t="s">
        <v>0</v>
      </c>
      <c r="E637" s="196"/>
      <c r="F637" s="164"/>
      <c r="G637" s="163">
        <f t="shared" si="154"/>
        <v>0</v>
      </c>
      <c r="H637" s="164"/>
      <c r="I637" s="163">
        <f t="shared" si="155"/>
        <v>0</v>
      </c>
      <c r="J637" s="164"/>
      <c r="K637" s="163">
        <f t="shared" si="156"/>
        <v>0</v>
      </c>
      <c r="L637" s="163">
        <v>21</v>
      </c>
      <c r="M637" s="163">
        <f t="shared" si="157"/>
        <v>0</v>
      </c>
      <c r="N637" s="162">
        <v>0</v>
      </c>
      <c r="O637" s="162">
        <f t="shared" si="158"/>
        <v>0</v>
      </c>
      <c r="P637" s="162">
        <v>0</v>
      </c>
      <c r="Q637" s="162">
        <f t="shared" si="159"/>
        <v>0</v>
      </c>
      <c r="R637" s="163"/>
      <c r="S637" s="163" t="s">
        <v>430</v>
      </c>
      <c r="T637" s="163" t="s">
        <v>372</v>
      </c>
      <c r="U637" s="163">
        <v>0</v>
      </c>
      <c r="V637" s="163">
        <f t="shared" si="160"/>
        <v>0</v>
      </c>
      <c r="W637" s="163"/>
      <c r="X637" s="163" t="s">
        <v>254</v>
      </c>
      <c r="Y637" s="152"/>
      <c r="Z637" s="152"/>
      <c r="AA637" s="152"/>
      <c r="AB637" s="152"/>
      <c r="AC637" s="152"/>
      <c r="AD637" s="152"/>
      <c r="AE637" s="152"/>
      <c r="AF637" s="152"/>
      <c r="AG637" s="152" t="s">
        <v>724</v>
      </c>
      <c r="AH637" s="152"/>
      <c r="AI637" s="152"/>
      <c r="AJ637" s="152"/>
      <c r="AK637" s="152"/>
      <c r="AL637" s="152"/>
      <c r="AM637" s="152"/>
      <c r="AN637" s="152"/>
      <c r="AO637" s="152"/>
      <c r="AP637" s="152"/>
      <c r="AQ637" s="152"/>
      <c r="AR637" s="152"/>
      <c r="AS637" s="152"/>
      <c r="AT637" s="152"/>
      <c r="AU637" s="152"/>
      <c r="AV637" s="152"/>
      <c r="AW637" s="152"/>
      <c r="AX637" s="152"/>
      <c r="AY637" s="152"/>
      <c r="AZ637" s="152"/>
      <c r="BA637" s="152"/>
      <c r="BB637" s="152"/>
      <c r="BC637" s="152"/>
      <c r="BD637" s="152"/>
      <c r="BE637" s="152"/>
      <c r="BF637" s="152"/>
      <c r="BG637" s="152"/>
      <c r="BH637" s="152"/>
    </row>
    <row r="638" spans="1:60">
      <c r="A638" s="169" t="s">
        <v>366</v>
      </c>
      <c r="B638" s="170" t="s">
        <v>301</v>
      </c>
      <c r="C638" s="184" t="s">
        <v>302</v>
      </c>
      <c r="D638" s="171"/>
      <c r="E638" s="172"/>
      <c r="F638" s="173"/>
      <c r="G638" s="173">
        <f>SUMIF(AG639:AG642,"&lt;&gt;NOR",G639:G642)</f>
        <v>0</v>
      </c>
      <c r="H638" s="173"/>
      <c r="I638" s="173">
        <f>SUM(I639:I642)</f>
        <v>0</v>
      </c>
      <c r="J638" s="173"/>
      <c r="K638" s="173">
        <f>SUM(K639:K642)</f>
        <v>0</v>
      </c>
      <c r="L638" s="173"/>
      <c r="M638" s="173">
        <f>SUM(M639:M642)</f>
        <v>0</v>
      </c>
      <c r="N638" s="172"/>
      <c r="O638" s="172">
        <f>SUM(O639:O642)</f>
        <v>0</v>
      </c>
      <c r="P638" s="172"/>
      <c r="Q638" s="172">
        <f>SUM(Q639:Q642)</f>
        <v>0.22999999999999998</v>
      </c>
      <c r="R638" s="173"/>
      <c r="S638" s="173"/>
      <c r="T638" s="174"/>
      <c r="U638" s="168"/>
      <c r="V638" s="168">
        <f>SUM(V639:V642)</f>
        <v>0</v>
      </c>
      <c r="W638" s="168"/>
      <c r="X638" s="168"/>
      <c r="AG638" t="s">
        <v>367</v>
      </c>
    </row>
    <row r="639" spans="1:60" outlineLevel="1">
      <c r="A639" s="189">
        <v>542</v>
      </c>
      <c r="B639" s="190" t="s">
        <v>1550</v>
      </c>
      <c r="C639" s="197" t="s">
        <v>1551</v>
      </c>
      <c r="D639" s="191" t="s">
        <v>524</v>
      </c>
      <c r="E639" s="192">
        <v>67.58</v>
      </c>
      <c r="F639" s="193"/>
      <c r="G639" s="194">
        <f>ROUND(E639*F639,2)</f>
        <v>0</v>
      </c>
      <c r="H639" s="193"/>
      <c r="I639" s="194">
        <f>ROUND(E639*H639,2)</f>
        <v>0</v>
      </c>
      <c r="J639" s="193"/>
      <c r="K639" s="194">
        <f>ROUND(E639*J639,2)</f>
        <v>0</v>
      </c>
      <c r="L639" s="194">
        <v>21</v>
      </c>
      <c r="M639" s="194">
        <f>G639*(1+L639/100)</f>
        <v>0</v>
      </c>
      <c r="N639" s="192">
        <v>0</v>
      </c>
      <c r="O639" s="192">
        <f>ROUND(E639*N639,2)</f>
        <v>0</v>
      </c>
      <c r="P639" s="192">
        <v>1.67E-3</v>
      </c>
      <c r="Q639" s="192">
        <f>ROUND(E639*P639,2)</f>
        <v>0.11</v>
      </c>
      <c r="R639" s="194"/>
      <c r="S639" s="194" t="s">
        <v>430</v>
      </c>
      <c r="T639" s="195" t="s">
        <v>372</v>
      </c>
      <c r="U639" s="163">
        <v>0</v>
      </c>
      <c r="V639" s="163">
        <f>ROUND(E639*U639,2)</f>
        <v>0</v>
      </c>
      <c r="W639" s="163"/>
      <c r="X639" s="163" t="s">
        <v>431</v>
      </c>
      <c r="Y639" s="152"/>
      <c r="Z639" s="152"/>
      <c r="AA639" s="152"/>
      <c r="AB639" s="152"/>
      <c r="AC639" s="152"/>
      <c r="AD639" s="152"/>
      <c r="AE639" s="152"/>
      <c r="AF639" s="152"/>
      <c r="AG639" s="152" t="s">
        <v>728</v>
      </c>
      <c r="AH639" s="152"/>
      <c r="AI639" s="152"/>
      <c r="AJ639" s="152"/>
      <c r="AK639" s="152"/>
      <c r="AL639" s="152"/>
      <c r="AM639" s="152"/>
      <c r="AN639" s="152"/>
      <c r="AO639" s="152"/>
      <c r="AP639" s="152"/>
      <c r="AQ639" s="152"/>
      <c r="AR639" s="152"/>
      <c r="AS639" s="152"/>
      <c r="AT639" s="152"/>
      <c r="AU639" s="152"/>
      <c r="AV639" s="152"/>
      <c r="AW639" s="152"/>
      <c r="AX639" s="152"/>
      <c r="AY639" s="152"/>
      <c r="AZ639" s="152"/>
      <c r="BA639" s="152"/>
      <c r="BB639" s="152"/>
      <c r="BC639" s="152"/>
      <c r="BD639" s="152"/>
      <c r="BE639" s="152"/>
      <c r="BF639" s="152"/>
      <c r="BG639" s="152"/>
      <c r="BH639" s="152"/>
    </row>
    <row r="640" spans="1:60" outlineLevel="1">
      <c r="A640" s="175">
        <v>543</v>
      </c>
      <c r="B640" s="176" t="s">
        <v>1552</v>
      </c>
      <c r="C640" s="185" t="s">
        <v>1553</v>
      </c>
      <c r="D640" s="177" t="s">
        <v>524</v>
      </c>
      <c r="E640" s="178">
        <v>29.2</v>
      </c>
      <c r="F640" s="179"/>
      <c r="G640" s="180">
        <f>ROUND(E640*F640,2)</f>
        <v>0</v>
      </c>
      <c r="H640" s="179"/>
      <c r="I640" s="180">
        <f>ROUND(E640*H640,2)</f>
        <v>0</v>
      </c>
      <c r="J640" s="179"/>
      <c r="K640" s="180">
        <f>ROUND(E640*J640,2)</f>
        <v>0</v>
      </c>
      <c r="L640" s="180">
        <v>21</v>
      </c>
      <c r="M640" s="180">
        <f>G640*(1+L640/100)</f>
        <v>0</v>
      </c>
      <c r="N640" s="178">
        <v>0</v>
      </c>
      <c r="O640" s="178">
        <f>ROUND(E640*N640,2)</f>
        <v>0</v>
      </c>
      <c r="P640" s="178">
        <v>3.9399999999999999E-3</v>
      </c>
      <c r="Q640" s="178">
        <f>ROUND(E640*P640,2)</f>
        <v>0.12</v>
      </c>
      <c r="R640" s="180"/>
      <c r="S640" s="180" t="s">
        <v>430</v>
      </c>
      <c r="T640" s="181" t="s">
        <v>372</v>
      </c>
      <c r="U640" s="163">
        <v>0</v>
      </c>
      <c r="V640" s="163">
        <f>ROUND(E640*U640,2)</f>
        <v>0</v>
      </c>
      <c r="W640" s="163"/>
      <c r="X640" s="163" t="s">
        <v>431</v>
      </c>
      <c r="Y640" s="152"/>
      <c r="Z640" s="152"/>
      <c r="AA640" s="152"/>
      <c r="AB640" s="152"/>
      <c r="AC640" s="152"/>
      <c r="AD640" s="152"/>
      <c r="AE640" s="152"/>
      <c r="AF640" s="152"/>
      <c r="AG640" s="152" t="s">
        <v>728</v>
      </c>
      <c r="AH640" s="152"/>
      <c r="AI640" s="152"/>
      <c r="AJ640" s="152"/>
      <c r="AK640" s="152"/>
      <c r="AL640" s="152"/>
      <c r="AM640" s="152"/>
      <c r="AN640" s="152"/>
      <c r="AO640" s="152"/>
      <c r="AP640" s="152"/>
      <c r="AQ640" s="152"/>
      <c r="AR640" s="152"/>
      <c r="AS640" s="152"/>
      <c r="AT640" s="152"/>
      <c r="AU640" s="152"/>
      <c r="AV640" s="152"/>
      <c r="AW640" s="152"/>
      <c r="AX640" s="152"/>
      <c r="AY640" s="152"/>
      <c r="AZ640" s="152"/>
      <c r="BA640" s="152"/>
      <c r="BB640" s="152"/>
      <c r="BC640" s="152"/>
      <c r="BD640" s="152"/>
      <c r="BE640" s="152"/>
      <c r="BF640" s="152"/>
      <c r="BG640" s="152"/>
      <c r="BH640" s="152"/>
    </row>
    <row r="641" spans="1:60" outlineLevel="1">
      <c r="A641" s="159">
        <v>544</v>
      </c>
      <c r="B641" s="160" t="s">
        <v>1554</v>
      </c>
      <c r="C641" s="198" t="s">
        <v>1555</v>
      </c>
      <c r="D641" s="161" t="s">
        <v>0</v>
      </c>
      <c r="E641" s="196"/>
      <c r="F641" s="164"/>
      <c r="G641" s="163">
        <f>ROUND(E641*F641,2)</f>
        <v>0</v>
      </c>
      <c r="H641" s="164"/>
      <c r="I641" s="163">
        <f>ROUND(E641*H641,2)</f>
        <v>0</v>
      </c>
      <c r="J641" s="164"/>
      <c r="K641" s="163">
        <f>ROUND(E641*J641,2)</f>
        <v>0</v>
      </c>
      <c r="L641" s="163">
        <v>21</v>
      </c>
      <c r="M641" s="163">
        <f>G641*(1+L641/100)</f>
        <v>0</v>
      </c>
      <c r="N641" s="162">
        <v>0</v>
      </c>
      <c r="O641" s="162">
        <f>ROUND(E641*N641,2)</f>
        <v>0</v>
      </c>
      <c r="P641" s="162">
        <v>0</v>
      </c>
      <c r="Q641" s="162">
        <f>ROUND(E641*P641,2)</f>
        <v>0</v>
      </c>
      <c r="R641" s="163" t="s">
        <v>1556</v>
      </c>
      <c r="S641" s="163" t="s">
        <v>371</v>
      </c>
      <c r="T641" s="163" t="s">
        <v>371</v>
      </c>
      <c r="U641" s="163">
        <v>0</v>
      </c>
      <c r="V641" s="163">
        <f>ROUND(E641*U641,2)</f>
        <v>0</v>
      </c>
      <c r="W641" s="163"/>
      <c r="X641" s="163" t="s">
        <v>254</v>
      </c>
      <c r="Y641" s="152"/>
      <c r="Z641" s="152"/>
      <c r="AA641" s="152"/>
      <c r="AB641" s="152"/>
      <c r="AC641" s="152"/>
      <c r="AD641" s="152"/>
      <c r="AE641" s="152"/>
      <c r="AF641" s="152"/>
      <c r="AG641" s="152" t="s">
        <v>724</v>
      </c>
      <c r="AH641" s="152"/>
      <c r="AI641" s="152"/>
      <c r="AJ641" s="152"/>
      <c r="AK641" s="152"/>
      <c r="AL641" s="152"/>
      <c r="AM641" s="152"/>
      <c r="AN641" s="152"/>
      <c r="AO641" s="152"/>
      <c r="AP641" s="152"/>
      <c r="AQ641" s="152"/>
      <c r="AR641" s="152"/>
      <c r="AS641" s="152"/>
      <c r="AT641" s="152"/>
      <c r="AU641" s="152"/>
      <c r="AV641" s="152"/>
      <c r="AW641" s="152"/>
      <c r="AX641" s="152"/>
      <c r="AY641" s="152"/>
      <c r="AZ641" s="152"/>
      <c r="BA641" s="152"/>
      <c r="BB641" s="152"/>
      <c r="BC641" s="152"/>
      <c r="BD641" s="152"/>
      <c r="BE641" s="152"/>
      <c r="BF641" s="152"/>
      <c r="BG641" s="152"/>
      <c r="BH641" s="152"/>
    </row>
    <row r="642" spans="1:60" outlineLevel="1">
      <c r="A642" s="159"/>
      <c r="B642" s="160"/>
      <c r="C642" s="275" t="s">
        <v>763</v>
      </c>
      <c r="D642" s="276"/>
      <c r="E642" s="276"/>
      <c r="F642" s="276"/>
      <c r="G642" s="276"/>
      <c r="H642" s="163"/>
      <c r="I642" s="163"/>
      <c r="J642" s="163"/>
      <c r="K642" s="163"/>
      <c r="L642" s="163"/>
      <c r="M642" s="163"/>
      <c r="N642" s="162"/>
      <c r="O642" s="162"/>
      <c r="P642" s="162"/>
      <c r="Q642" s="162"/>
      <c r="R642" s="163"/>
      <c r="S642" s="163"/>
      <c r="T642" s="163"/>
      <c r="U642" s="163"/>
      <c r="V642" s="163"/>
      <c r="W642" s="163"/>
      <c r="X642" s="163"/>
      <c r="Y642" s="152"/>
      <c r="Z642" s="152"/>
      <c r="AA642" s="152"/>
      <c r="AB642" s="152"/>
      <c r="AC642" s="152"/>
      <c r="AD642" s="152"/>
      <c r="AE642" s="152"/>
      <c r="AF642" s="152"/>
      <c r="AG642" s="152" t="s">
        <v>444</v>
      </c>
      <c r="AH642" s="152"/>
      <c r="AI642" s="152"/>
      <c r="AJ642" s="152"/>
      <c r="AK642" s="152"/>
      <c r="AL642" s="152"/>
      <c r="AM642" s="152"/>
      <c r="AN642" s="152"/>
      <c r="AO642" s="152"/>
      <c r="AP642" s="152"/>
      <c r="AQ642" s="152"/>
      <c r="AR642" s="152"/>
      <c r="AS642" s="152"/>
      <c r="AT642" s="152"/>
      <c r="AU642" s="152"/>
      <c r="AV642" s="152"/>
      <c r="AW642" s="152"/>
      <c r="AX642" s="152"/>
      <c r="AY642" s="152"/>
      <c r="AZ642" s="152"/>
      <c r="BA642" s="152"/>
      <c r="BB642" s="152"/>
      <c r="BC642" s="152"/>
      <c r="BD642" s="152"/>
      <c r="BE642" s="152"/>
      <c r="BF642" s="152"/>
      <c r="BG642" s="152"/>
      <c r="BH642" s="152"/>
    </row>
    <row r="643" spans="1:60">
      <c r="A643" s="169" t="s">
        <v>366</v>
      </c>
      <c r="B643" s="170" t="s">
        <v>303</v>
      </c>
      <c r="C643" s="184" t="s">
        <v>304</v>
      </c>
      <c r="D643" s="171"/>
      <c r="E643" s="172"/>
      <c r="F643" s="173"/>
      <c r="G643" s="173">
        <f>SUMIF(AG644:AG646,"&lt;&gt;NOR",G644:G646)</f>
        <v>0</v>
      </c>
      <c r="H643" s="173"/>
      <c r="I643" s="173">
        <f>SUM(I644:I646)</f>
        <v>0</v>
      </c>
      <c r="J643" s="173"/>
      <c r="K643" s="173">
        <f>SUM(K644:K646)</f>
        <v>0</v>
      </c>
      <c r="L643" s="173"/>
      <c r="M643" s="173">
        <f>SUM(M644:M646)</f>
        <v>0</v>
      </c>
      <c r="N643" s="172"/>
      <c r="O643" s="172">
        <f>SUM(O644:O646)</f>
        <v>0</v>
      </c>
      <c r="P643" s="172"/>
      <c r="Q643" s="172">
        <f>SUM(Q644:Q646)</f>
        <v>0.18</v>
      </c>
      <c r="R643" s="173"/>
      <c r="S643" s="173"/>
      <c r="T643" s="174"/>
      <c r="U643" s="168"/>
      <c r="V643" s="168">
        <f>SUM(V644:V646)</f>
        <v>0</v>
      </c>
      <c r="W643" s="168"/>
      <c r="X643" s="168"/>
      <c r="AG643" t="s">
        <v>367</v>
      </c>
    </row>
    <row r="644" spans="1:60" ht="22.5" outlineLevel="1">
      <c r="A644" s="175">
        <v>545</v>
      </c>
      <c r="B644" s="176" t="s">
        <v>1557</v>
      </c>
      <c r="C644" s="185" t="s">
        <v>1558</v>
      </c>
      <c r="D644" s="177" t="s">
        <v>508</v>
      </c>
      <c r="E644" s="178">
        <v>4</v>
      </c>
      <c r="F644" s="179"/>
      <c r="G644" s="180">
        <f>ROUND(E644*F644,2)</f>
        <v>0</v>
      </c>
      <c r="H644" s="179"/>
      <c r="I644" s="180">
        <f>ROUND(E644*H644,2)</f>
        <v>0</v>
      </c>
      <c r="J644" s="179"/>
      <c r="K644" s="180">
        <f>ROUND(E644*J644,2)</f>
        <v>0</v>
      </c>
      <c r="L644" s="180">
        <v>21</v>
      </c>
      <c r="M644" s="180">
        <f>G644*(1+L644/100)</f>
        <v>0</v>
      </c>
      <c r="N644" s="178">
        <v>0</v>
      </c>
      <c r="O644" s="178">
        <f>ROUND(E644*N644,2)</f>
        <v>0</v>
      </c>
      <c r="P644" s="178">
        <v>4.4499999999999998E-2</v>
      </c>
      <c r="Q644" s="178">
        <f>ROUND(E644*P644,2)</f>
        <v>0.18</v>
      </c>
      <c r="R644" s="180"/>
      <c r="S644" s="180" t="s">
        <v>430</v>
      </c>
      <c r="T644" s="181" t="s">
        <v>372</v>
      </c>
      <c r="U644" s="163">
        <v>0</v>
      </c>
      <c r="V644" s="163">
        <f>ROUND(E644*U644,2)</f>
        <v>0</v>
      </c>
      <c r="W644" s="163"/>
      <c r="X644" s="163" t="s">
        <v>431</v>
      </c>
      <c r="Y644" s="152"/>
      <c r="Z644" s="152"/>
      <c r="AA644" s="152"/>
      <c r="AB644" s="152"/>
      <c r="AC644" s="152"/>
      <c r="AD644" s="152"/>
      <c r="AE644" s="152"/>
      <c r="AF644" s="152"/>
      <c r="AG644" s="152" t="s">
        <v>728</v>
      </c>
      <c r="AH644" s="152"/>
      <c r="AI644" s="152"/>
      <c r="AJ644" s="152"/>
      <c r="AK644" s="152"/>
      <c r="AL644" s="152"/>
      <c r="AM644" s="152"/>
      <c r="AN644" s="152"/>
      <c r="AO644" s="152"/>
      <c r="AP644" s="152"/>
      <c r="AQ644" s="152"/>
      <c r="AR644" s="152"/>
      <c r="AS644" s="152"/>
      <c r="AT644" s="152"/>
      <c r="AU644" s="152"/>
      <c r="AV644" s="152"/>
      <c r="AW644" s="152"/>
      <c r="AX644" s="152"/>
      <c r="AY644" s="152"/>
      <c r="AZ644" s="152"/>
      <c r="BA644" s="152"/>
      <c r="BB644" s="152"/>
      <c r="BC644" s="152"/>
      <c r="BD644" s="152"/>
      <c r="BE644" s="152"/>
      <c r="BF644" s="152"/>
      <c r="BG644" s="152"/>
      <c r="BH644" s="152"/>
    </row>
    <row r="645" spans="1:60" outlineLevel="1">
      <c r="A645" s="159">
        <v>546</v>
      </c>
      <c r="B645" s="160" t="s">
        <v>1559</v>
      </c>
      <c r="C645" s="198" t="s">
        <v>1560</v>
      </c>
      <c r="D645" s="161" t="s">
        <v>0</v>
      </c>
      <c r="E645" s="196"/>
      <c r="F645" s="164"/>
      <c r="G645" s="163">
        <f>ROUND(E645*F645,2)</f>
        <v>0</v>
      </c>
      <c r="H645" s="164"/>
      <c r="I645" s="163">
        <f>ROUND(E645*H645,2)</f>
        <v>0</v>
      </c>
      <c r="J645" s="164"/>
      <c r="K645" s="163">
        <f>ROUND(E645*J645,2)</f>
        <v>0</v>
      </c>
      <c r="L645" s="163">
        <v>21</v>
      </c>
      <c r="M645" s="163">
        <f>G645*(1+L645/100)</f>
        <v>0</v>
      </c>
      <c r="N645" s="162">
        <v>0</v>
      </c>
      <c r="O645" s="162">
        <f>ROUND(E645*N645,2)</f>
        <v>0</v>
      </c>
      <c r="P645" s="162">
        <v>0</v>
      </c>
      <c r="Q645" s="162">
        <f>ROUND(E645*P645,2)</f>
        <v>0</v>
      </c>
      <c r="R645" s="163" t="s">
        <v>1561</v>
      </c>
      <c r="S645" s="163" t="s">
        <v>371</v>
      </c>
      <c r="T645" s="163" t="s">
        <v>371</v>
      </c>
      <c r="U645" s="163">
        <v>2.5999999999999999E-2</v>
      </c>
      <c r="V645" s="163">
        <f>ROUND(E645*U645,2)</f>
        <v>0</v>
      </c>
      <c r="W645" s="163"/>
      <c r="X645" s="163" t="s">
        <v>254</v>
      </c>
      <c r="Y645" s="152"/>
      <c r="Z645" s="152"/>
      <c r="AA645" s="152"/>
      <c r="AB645" s="152"/>
      <c r="AC645" s="152"/>
      <c r="AD645" s="152"/>
      <c r="AE645" s="152"/>
      <c r="AF645" s="152"/>
      <c r="AG645" s="152" t="s">
        <v>724</v>
      </c>
      <c r="AH645" s="152"/>
      <c r="AI645" s="152"/>
      <c r="AJ645" s="152"/>
      <c r="AK645" s="152"/>
      <c r="AL645" s="152"/>
      <c r="AM645" s="152"/>
      <c r="AN645" s="152"/>
      <c r="AO645" s="152"/>
      <c r="AP645" s="152"/>
      <c r="AQ645" s="152"/>
      <c r="AR645" s="152"/>
      <c r="AS645" s="152"/>
      <c r="AT645" s="152"/>
      <c r="AU645" s="152"/>
      <c r="AV645" s="152"/>
      <c r="AW645" s="152"/>
      <c r="AX645" s="152"/>
      <c r="AY645" s="152"/>
      <c r="AZ645" s="152"/>
      <c r="BA645" s="152"/>
      <c r="BB645" s="152"/>
      <c r="BC645" s="152"/>
      <c r="BD645" s="152"/>
      <c r="BE645" s="152"/>
      <c r="BF645" s="152"/>
      <c r="BG645" s="152"/>
      <c r="BH645" s="152"/>
    </row>
    <row r="646" spans="1:60" outlineLevel="1">
      <c r="A646" s="159"/>
      <c r="B646" s="160"/>
      <c r="C646" s="275" t="s">
        <v>763</v>
      </c>
      <c r="D646" s="276"/>
      <c r="E646" s="276"/>
      <c r="F646" s="276"/>
      <c r="G646" s="276"/>
      <c r="H646" s="163"/>
      <c r="I646" s="163"/>
      <c r="J646" s="163"/>
      <c r="K646" s="163"/>
      <c r="L646" s="163"/>
      <c r="M646" s="163"/>
      <c r="N646" s="162"/>
      <c r="O646" s="162"/>
      <c r="P646" s="162"/>
      <c r="Q646" s="162"/>
      <c r="R646" s="163"/>
      <c r="S646" s="163"/>
      <c r="T646" s="163"/>
      <c r="U646" s="163"/>
      <c r="V646" s="163"/>
      <c r="W646" s="163"/>
      <c r="X646" s="163"/>
      <c r="Y646" s="152"/>
      <c r="Z646" s="152"/>
      <c r="AA646" s="152"/>
      <c r="AB646" s="152"/>
      <c r="AC646" s="152"/>
      <c r="AD646" s="152"/>
      <c r="AE646" s="152"/>
      <c r="AF646" s="152"/>
      <c r="AG646" s="152" t="s">
        <v>444</v>
      </c>
      <c r="AH646" s="152"/>
      <c r="AI646" s="152"/>
      <c r="AJ646" s="152"/>
      <c r="AK646" s="152"/>
      <c r="AL646" s="152"/>
      <c r="AM646" s="152"/>
      <c r="AN646" s="152"/>
      <c r="AO646" s="152"/>
      <c r="AP646" s="152"/>
      <c r="AQ646" s="152"/>
      <c r="AR646" s="152"/>
      <c r="AS646" s="152"/>
      <c r="AT646" s="152"/>
      <c r="AU646" s="152"/>
      <c r="AV646" s="152"/>
      <c r="AW646" s="152"/>
      <c r="AX646" s="152"/>
      <c r="AY646" s="152"/>
      <c r="AZ646" s="152"/>
      <c r="BA646" s="152"/>
      <c r="BB646" s="152"/>
      <c r="BC646" s="152"/>
      <c r="BD646" s="152"/>
      <c r="BE646" s="152"/>
      <c r="BF646" s="152"/>
      <c r="BG646" s="152"/>
      <c r="BH646" s="152"/>
    </row>
    <row r="647" spans="1:60">
      <c r="A647" s="169" t="s">
        <v>366</v>
      </c>
      <c r="B647" s="170" t="s">
        <v>305</v>
      </c>
      <c r="C647" s="184" t="s">
        <v>306</v>
      </c>
      <c r="D647" s="171"/>
      <c r="E647" s="172"/>
      <c r="F647" s="173"/>
      <c r="G647" s="173">
        <f>SUMIF(AG648:AG671,"&lt;&gt;NOR",G648:G671)</f>
        <v>0</v>
      </c>
      <c r="H647" s="173"/>
      <c r="I647" s="173">
        <f>SUM(I648:I671)</f>
        <v>0</v>
      </c>
      <c r="J647" s="173"/>
      <c r="K647" s="173">
        <f>SUM(K648:K671)</f>
        <v>0</v>
      </c>
      <c r="L647" s="173"/>
      <c r="M647" s="173">
        <f>SUM(M648:M671)</f>
        <v>0</v>
      </c>
      <c r="N647" s="172"/>
      <c r="O647" s="172">
        <f>SUM(O648:O671)</f>
        <v>0.32000000000000006</v>
      </c>
      <c r="P647" s="172"/>
      <c r="Q647" s="172">
        <f>SUM(Q648:Q671)</f>
        <v>42.6</v>
      </c>
      <c r="R647" s="173"/>
      <c r="S647" s="173"/>
      <c r="T647" s="174"/>
      <c r="U647" s="168"/>
      <c r="V647" s="168">
        <f>SUM(V648:V671)</f>
        <v>0</v>
      </c>
      <c r="W647" s="168"/>
      <c r="X647" s="168"/>
      <c r="AG647" t="s">
        <v>367</v>
      </c>
    </row>
    <row r="648" spans="1:60" ht="22.5" outlineLevel="1">
      <c r="A648" s="189">
        <v>547</v>
      </c>
      <c r="B648" s="190" t="s">
        <v>1562</v>
      </c>
      <c r="C648" s="197" t="s">
        <v>1563</v>
      </c>
      <c r="D648" s="191" t="s">
        <v>524</v>
      </c>
      <c r="E648" s="192">
        <v>36</v>
      </c>
      <c r="F648" s="193"/>
      <c r="G648" s="194">
        <f t="shared" ref="G648:G670" si="161">ROUND(E648*F648,2)</f>
        <v>0</v>
      </c>
      <c r="H648" s="193"/>
      <c r="I648" s="194">
        <f t="shared" ref="I648:I670" si="162">ROUND(E648*H648,2)</f>
        <v>0</v>
      </c>
      <c r="J648" s="193"/>
      <c r="K648" s="194">
        <f t="shared" ref="K648:K670" si="163">ROUND(E648*J648,2)</f>
        <v>0</v>
      </c>
      <c r="L648" s="194">
        <v>21</v>
      </c>
      <c r="M648" s="194">
        <f t="shared" ref="M648:M670" si="164">G648*(1+L648/100)</f>
        <v>0</v>
      </c>
      <c r="N648" s="192">
        <v>0</v>
      </c>
      <c r="O648" s="192">
        <f t="shared" ref="O648:O670" si="165">ROUND(E648*N648,2)</f>
        <v>0</v>
      </c>
      <c r="P648" s="192">
        <v>0</v>
      </c>
      <c r="Q648" s="192">
        <f t="shared" ref="Q648:Q670" si="166">ROUND(E648*P648,2)</f>
        <v>0</v>
      </c>
      <c r="R648" s="194"/>
      <c r="S648" s="194" t="s">
        <v>430</v>
      </c>
      <c r="T648" s="195" t="s">
        <v>372</v>
      </c>
      <c r="U648" s="163">
        <v>0</v>
      </c>
      <c r="V648" s="163">
        <f t="shared" ref="V648:V670" si="167">ROUND(E648*U648,2)</f>
        <v>0</v>
      </c>
      <c r="W648" s="163"/>
      <c r="X648" s="163" t="s">
        <v>431</v>
      </c>
      <c r="Y648" s="152"/>
      <c r="Z648" s="152"/>
      <c r="AA648" s="152"/>
      <c r="AB648" s="152"/>
      <c r="AC648" s="152"/>
      <c r="AD648" s="152"/>
      <c r="AE648" s="152"/>
      <c r="AF648" s="152"/>
      <c r="AG648" s="152" t="s">
        <v>728</v>
      </c>
      <c r="AH648" s="152"/>
      <c r="AI648" s="152"/>
      <c r="AJ648" s="152"/>
      <c r="AK648" s="152"/>
      <c r="AL648" s="152"/>
      <c r="AM648" s="152"/>
      <c r="AN648" s="152"/>
      <c r="AO648" s="152"/>
      <c r="AP648" s="152"/>
      <c r="AQ648" s="152"/>
      <c r="AR648" s="152"/>
      <c r="AS648" s="152"/>
      <c r="AT648" s="152"/>
      <c r="AU648" s="152"/>
      <c r="AV648" s="152"/>
      <c r="AW648" s="152"/>
      <c r="AX648" s="152"/>
      <c r="AY648" s="152"/>
      <c r="AZ648" s="152"/>
      <c r="BA648" s="152"/>
      <c r="BB648" s="152"/>
      <c r="BC648" s="152"/>
      <c r="BD648" s="152"/>
      <c r="BE648" s="152"/>
      <c r="BF648" s="152"/>
      <c r="BG648" s="152"/>
      <c r="BH648" s="152"/>
    </row>
    <row r="649" spans="1:60" ht="22.5" outlineLevel="1">
      <c r="A649" s="189">
        <v>548</v>
      </c>
      <c r="B649" s="190" t="s">
        <v>1564</v>
      </c>
      <c r="C649" s="197" t="s">
        <v>1565</v>
      </c>
      <c r="D649" s="191" t="s">
        <v>524</v>
      </c>
      <c r="E649" s="192">
        <v>60.3</v>
      </c>
      <c r="F649" s="193"/>
      <c r="G649" s="194">
        <f t="shared" si="161"/>
        <v>0</v>
      </c>
      <c r="H649" s="193"/>
      <c r="I649" s="194">
        <f t="shared" si="162"/>
        <v>0</v>
      </c>
      <c r="J649" s="193"/>
      <c r="K649" s="194">
        <f t="shared" si="163"/>
        <v>0</v>
      </c>
      <c r="L649" s="194">
        <v>21</v>
      </c>
      <c r="M649" s="194">
        <f t="shared" si="164"/>
        <v>0</v>
      </c>
      <c r="N649" s="192">
        <v>0</v>
      </c>
      <c r="O649" s="192">
        <f t="shared" si="165"/>
        <v>0</v>
      </c>
      <c r="P649" s="192">
        <v>0.7</v>
      </c>
      <c r="Q649" s="192">
        <f t="shared" si="166"/>
        <v>42.21</v>
      </c>
      <c r="R649" s="194"/>
      <c r="S649" s="194" t="s">
        <v>430</v>
      </c>
      <c r="T649" s="195" t="s">
        <v>372</v>
      </c>
      <c r="U649" s="163">
        <v>0</v>
      </c>
      <c r="V649" s="163">
        <f t="shared" si="167"/>
        <v>0</v>
      </c>
      <c r="W649" s="163"/>
      <c r="X649" s="163" t="s">
        <v>431</v>
      </c>
      <c r="Y649" s="152"/>
      <c r="Z649" s="152"/>
      <c r="AA649" s="152"/>
      <c r="AB649" s="152"/>
      <c r="AC649" s="152"/>
      <c r="AD649" s="152"/>
      <c r="AE649" s="152"/>
      <c r="AF649" s="152"/>
      <c r="AG649" s="152" t="s">
        <v>728</v>
      </c>
      <c r="AH649" s="152"/>
      <c r="AI649" s="152"/>
      <c r="AJ649" s="152"/>
      <c r="AK649" s="152"/>
      <c r="AL649" s="152"/>
      <c r="AM649" s="152"/>
      <c r="AN649" s="152"/>
      <c r="AO649" s="152"/>
      <c r="AP649" s="152"/>
      <c r="AQ649" s="152"/>
      <c r="AR649" s="152"/>
      <c r="AS649" s="152"/>
      <c r="AT649" s="152"/>
      <c r="AU649" s="152"/>
      <c r="AV649" s="152"/>
      <c r="AW649" s="152"/>
      <c r="AX649" s="152"/>
      <c r="AY649" s="152"/>
      <c r="AZ649" s="152"/>
      <c r="BA649" s="152"/>
      <c r="BB649" s="152"/>
      <c r="BC649" s="152"/>
      <c r="BD649" s="152"/>
      <c r="BE649" s="152"/>
      <c r="BF649" s="152"/>
      <c r="BG649" s="152"/>
      <c r="BH649" s="152"/>
    </row>
    <row r="650" spans="1:60" outlineLevel="1">
      <c r="A650" s="189">
        <v>549</v>
      </c>
      <c r="B650" s="190" t="s">
        <v>1566</v>
      </c>
      <c r="C650" s="197" t="s">
        <v>1567</v>
      </c>
      <c r="D650" s="191" t="s">
        <v>508</v>
      </c>
      <c r="E650" s="192">
        <v>7</v>
      </c>
      <c r="F650" s="193"/>
      <c r="G650" s="194">
        <f t="shared" si="161"/>
        <v>0</v>
      </c>
      <c r="H650" s="193"/>
      <c r="I650" s="194">
        <f t="shared" si="162"/>
        <v>0</v>
      </c>
      <c r="J650" s="193"/>
      <c r="K650" s="194">
        <f t="shared" si="163"/>
        <v>0</v>
      </c>
      <c r="L650" s="194">
        <v>21</v>
      </c>
      <c r="M650" s="194">
        <f t="shared" si="164"/>
        <v>0</v>
      </c>
      <c r="N650" s="192">
        <v>0</v>
      </c>
      <c r="O650" s="192">
        <f t="shared" si="165"/>
        <v>0</v>
      </c>
      <c r="P650" s="192">
        <v>0</v>
      </c>
      <c r="Q650" s="192">
        <f t="shared" si="166"/>
        <v>0</v>
      </c>
      <c r="R650" s="194"/>
      <c r="S650" s="194" t="s">
        <v>430</v>
      </c>
      <c r="T650" s="195" t="s">
        <v>372</v>
      </c>
      <c r="U650" s="163">
        <v>0</v>
      </c>
      <c r="V650" s="163">
        <f t="shared" si="167"/>
        <v>0</v>
      </c>
      <c r="W650" s="163"/>
      <c r="X650" s="163" t="s">
        <v>431</v>
      </c>
      <c r="Y650" s="152"/>
      <c r="Z650" s="152"/>
      <c r="AA650" s="152"/>
      <c r="AB650" s="152"/>
      <c r="AC650" s="152"/>
      <c r="AD650" s="152"/>
      <c r="AE650" s="152"/>
      <c r="AF650" s="152"/>
      <c r="AG650" s="152" t="s">
        <v>728</v>
      </c>
      <c r="AH650" s="152"/>
      <c r="AI650" s="152"/>
      <c r="AJ650" s="152"/>
      <c r="AK650" s="152"/>
      <c r="AL650" s="152"/>
      <c r="AM650" s="152"/>
      <c r="AN650" s="152"/>
      <c r="AO650" s="152"/>
      <c r="AP650" s="152"/>
      <c r="AQ650" s="152"/>
      <c r="AR650" s="152"/>
      <c r="AS650" s="152"/>
      <c r="AT650" s="152"/>
      <c r="AU650" s="152"/>
      <c r="AV650" s="152"/>
      <c r="AW650" s="152"/>
      <c r="AX650" s="152"/>
      <c r="AY650" s="152"/>
      <c r="AZ650" s="152"/>
      <c r="BA650" s="152"/>
      <c r="BB650" s="152"/>
      <c r="BC650" s="152"/>
      <c r="BD650" s="152"/>
      <c r="BE650" s="152"/>
      <c r="BF650" s="152"/>
      <c r="BG650" s="152"/>
      <c r="BH650" s="152"/>
    </row>
    <row r="651" spans="1:60" ht="33.75" outlineLevel="1">
      <c r="A651" s="189">
        <v>550</v>
      </c>
      <c r="B651" s="190" t="s">
        <v>1568</v>
      </c>
      <c r="C651" s="197" t="s">
        <v>1569</v>
      </c>
      <c r="D651" s="191" t="s">
        <v>508</v>
      </c>
      <c r="E651" s="192">
        <v>2</v>
      </c>
      <c r="F651" s="193"/>
      <c r="G651" s="194">
        <f t="shared" si="161"/>
        <v>0</v>
      </c>
      <c r="H651" s="193"/>
      <c r="I651" s="194">
        <f t="shared" si="162"/>
        <v>0</v>
      </c>
      <c r="J651" s="193"/>
      <c r="K651" s="194">
        <f t="shared" si="163"/>
        <v>0</v>
      </c>
      <c r="L651" s="194">
        <v>21</v>
      </c>
      <c r="M651" s="194">
        <f t="shared" si="164"/>
        <v>0</v>
      </c>
      <c r="N651" s="192">
        <v>1.55E-2</v>
      </c>
      <c r="O651" s="192">
        <f t="shared" si="165"/>
        <v>0.03</v>
      </c>
      <c r="P651" s="192">
        <v>0</v>
      </c>
      <c r="Q651" s="192">
        <f t="shared" si="166"/>
        <v>0</v>
      </c>
      <c r="R651" s="194"/>
      <c r="S651" s="194" t="s">
        <v>430</v>
      </c>
      <c r="T651" s="195" t="s">
        <v>372</v>
      </c>
      <c r="U651" s="163">
        <v>0</v>
      </c>
      <c r="V651" s="163">
        <f t="shared" si="167"/>
        <v>0</v>
      </c>
      <c r="W651" s="163"/>
      <c r="X651" s="163" t="s">
        <v>464</v>
      </c>
      <c r="Y651" s="152"/>
      <c r="Z651" s="152"/>
      <c r="AA651" s="152"/>
      <c r="AB651" s="152"/>
      <c r="AC651" s="152"/>
      <c r="AD651" s="152"/>
      <c r="AE651" s="152"/>
      <c r="AF651" s="152"/>
      <c r="AG651" s="152" t="s">
        <v>465</v>
      </c>
      <c r="AH651" s="152"/>
      <c r="AI651" s="152"/>
      <c r="AJ651" s="152"/>
      <c r="AK651" s="152"/>
      <c r="AL651" s="152"/>
      <c r="AM651" s="152"/>
      <c r="AN651" s="152"/>
      <c r="AO651" s="152"/>
      <c r="AP651" s="152"/>
      <c r="AQ651" s="152"/>
      <c r="AR651" s="152"/>
      <c r="AS651" s="152"/>
      <c r="AT651" s="152"/>
      <c r="AU651" s="152"/>
      <c r="AV651" s="152"/>
      <c r="AW651" s="152"/>
      <c r="AX651" s="152"/>
      <c r="AY651" s="152"/>
      <c r="AZ651" s="152"/>
      <c r="BA651" s="152"/>
      <c r="BB651" s="152"/>
      <c r="BC651" s="152"/>
      <c r="BD651" s="152"/>
      <c r="BE651" s="152"/>
      <c r="BF651" s="152"/>
      <c r="BG651" s="152"/>
      <c r="BH651" s="152"/>
    </row>
    <row r="652" spans="1:60" ht="22.5" outlineLevel="1">
      <c r="A652" s="189">
        <v>551</v>
      </c>
      <c r="B652" s="190" t="s">
        <v>1570</v>
      </c>
      <c r="C652" s="197" t="s">
        <v>1571</v>
      </c>
      <c r="D652" s="191" t="s">
        <v>508</v>
      </c>
      <c r="E652" s="192">
        <v>2</v>
      </c>
      <c r="F652" s="193"/>
      <c r="G652" s="194">
        <f t="shared" si="161"/>
        <v>0</v>
      </c>
      <c r="H652" s="193"/>
      <c r="I652" s="194">
        <f t="shared" si="162"/>
        <v>0</v>
      </c>
      <c r="J652" s="193"/>
      <c r="K652" s="194">
        <f t="shared" si="163"/>
        <v>0</v>
      </c>
      <c r="L652" s="194">
        <v>21</v>
      </c>
      <c r="M652" s="194">
        <f t="shared" si="164"/>
        <v>0</v>
      </c>
      <c r="N652" s="192">
        <v>1.55E-2</v>
      </c>
      <c r="O652" s="192">
        <f t="shared" si="165"/>
        <v>0.03</v>
      </c>
      <c r="P652" s="192">
        <v>0</v>
      </c>
      <c r="Q652" s="192">
        <f t="shared" si="166"/>
        <v>0</v>
      </c>
      <c r="R652" s="194"/>
      <c r="S652" s="194" t="s">
        <v>430</v>
      </c>
      <c r="T652" s="195" t="s">
        <v>372</v>
      </c>
      <c r="U652" s="163">
        <v>0</v>
      </c>
      <c r="V652" s="163">
        <f t="shared" si="167"/>
        <v>0</v>
      </c>
      <c r="W652" s="163"/>
      <c r="X652" s="163" t="s">
        <v>464</v>
      </c>
      <c r="Y652" s="152"/>
      <c r="Z652" s="152"/>
      <c r="AA652" s="152"/>
      <c r="AB652" s="152"/>
      <c r="AC652" s="152"/>
      <c r="AD652" s="152"/>
      <c r="AE652" s="152"/>
      <c r="AF652" s="152"/>
      <c r="AG652" s="152" t="s">
        <v>465</v>
      </c>
      <c r="AH652" s="152"/>
      <c r="AI652" s="152"/>
      <c r="AJ652" s="152"/>
      <c r="AK652" s="152"/>
      <c r="AL652" s="152"/>
      <c r="AM652" s="152"/>
      <c r="AN652" s="152"/>
      <c r="AO652" s="152"/>
      <c r="AP652" s="152"/>
      <c r="AQ652" s="152"/>
      <c r="AR652" s="152"/>
      <c r="AS652" s="152"/>
      <c r="AT652" s="152"/>
      <c r="AU652" s="152"/>
      <c r="AV652" s="152"/>
      <c r="AW652" s="152"/>
      <c r="AX652" s="152"/>
      <c r="AY652" s="152"/>
      <c r="AZ652" s="152"/>
      <c r="BA652" s="152"/>
      <c r="BB652" s="152"/>
      <c r="BC652" s="152"/>
      <c r="BD652" s="152"/>
      <c r="BE652" s="152"/>
      <c r="BF652" s="152"/>
      <c r="BG652" s="152"/>
      <c r="BH652" s="152"/>
    </row>
    <row r="653" spans="1:60" ht="22.5" outlineLevel="1">
      <c r="A653" s="189">
        <v>552</v>
      </c>
      <c r="B653" s="190" t="s">
        <v>1572</v>
      </c>
      <c r="C653" s="197" t="s">
        <v>1573</v>
      </c>
      <c r="D653" s="191" t="s">
        <v>508</v>
      </c>
      <c r="E653" s="192">
        <v>2</v>
      </c>
      <c r="F653" s="193"/>
      <c r="G653" s="194">
        <f t="shared" si="161"/>
        <v>0</v>
      </c>
      <c r="H653" s="193"/>
      <c r="I653" s="194">
        <f t="shared" si="162"/>
        <v>0</v>
      </c>
      <c r="J653" s="193"/>
      <c r="K653" s="194">
        <f t="shared" si="163"/>
        <v>0</v>
      </c>
      <c r="L653" s="194">
        <v>21</v>
      </c>
      <c r="M653" s="194">
        <f t="shared" si="164"/>
        <v>0</v>
      </c>
      <c r="N653" s="192">
        <v>1.55E-2</v>
      </c>
      <c r="O653" s="192">
        <f t="shared" si="165"/>
        <v>0.03</v>
      </c>
      <c r="P653" s="192">
        <v>0</v>
      </c>
      <c r="Q653" s="192">
        <f t="shared" si="166"/>
        <v>0</v>
      </c>
      <c r="R653" s="194"/>
      <c r="S653" s="194" t="s">
        <v>430</v>
      </c>
      <c r="T653" s="195" t="s">
        <v>372</v>
      </c>
      <c r="U653" s="163">
        <v>0</v>
      </c>
      <c r="V653" s="163">
        <f t="shared" si="167"/>
        <v>0</v>
      </c>
      <c r="W653" s="163"/>
      <c r="X653" s="163" t="s">
        <v>464</v>
      </c>
      <c r="Y653" s="152"/>
      <c r="Z653" s="152"/>
      <c r="AA653" s="152"/>
      <c r="AB653" s="152"/>
      <c r="AC653" s="152"/>
      <c r="AD653" s="152"/>
      <c r="AE653" s="152"/>
      <c r="AF653" s="152"/>
      <c r="AG653" s="152" t="s">
        <v>465</v>
      </c>
      <c r="AH653" s="152"/>
      <c r="AI653" s="152"/>
      <c r="AJ653" s="152"/>
      <c r="AK653" s="152"/>
      <c r="AL653" s="152"/>
      <c r="AM653" s="152"/>
      <c r="AN653" s="152"/>
      <c r="AO653" s="152"/>
      <c r="AP653" s="152"/>
      <c r="AQ653" s="152"/>
      <c r="AR653" s="152"/>
      <c r="AS653" s="152"/>
      <c r="AT653" s="152"/>
      <c r="AU653" s="152"/>
      <c r="AV653" s="152"/>
      <c r="AW653" s="152"/>
      <c r="AX653" s="152"/>
      <c r="AY653" s="152"/>
      <c r="AZ653" s="152"/>
      <c r="BA653" s="152"/>
      <c r="BB653" s="152"/>
      <c r="BC653" s="152"/>
      <c r="BD653" s="152"/>
      <c r="BE653" s="152"/>
      <c r="BF653" s="152"/>
      <c r="BG653" s="152"/>
      <c r="BH653" s="152"/>
    </row>
    <row r="654" spans="1:60" outlineLevel="1">
      <c r="A654" s="189">
        <v>553</v>
      </c>
      <c r="B654" s="190" t="s">
        <v>1574</v>
      </c>
      <c r="C654" s="197" t="s">
        <v>1575</v>
      </c>
      <c r="D654" s="191" t="s">
        <v>508</v>
      </c>
      <c r="E654" s="192">
        <v>1</v>
      </c>
      <c r="F654" s="193"/>
      <c r="G654" s="194">
        <f t="shared" si="161"/>
        <v>0</v>
      </c>
      <c r="H654" s="193"/>
      <c r="I654" s="194">
        <f t="shared" si="162"/>
        <v>0</v>
      </c>
      <c r="J654" s="193"/>
      <c r="K654" s="194">
        <f t="shared" si="163"/>
        <v>0</v>
      </c>
      <c r="L654" s="194">
        <v>21</v>
      </c>
      <c r="M654" s="194">
        <f t="shared" si="164"/>
        <v>0</v>
      </c>
      <c r="N654" s="192">
        <v>0</v>
      </c>
      <c r="O654" s="192">
        <f t="shared" si="165"/>
        <v>0</v>
      </c>
      <c r="P654" s="192">
        <v>0</v>
      </c>
      <c r="Q654" s="192">
        <f t="shared" si="166"/>
        <v>0</v>
      </c>
      <c r="R654" s="194"/>
      <c r="S654" s="194" t="s">
        <v>430</v>
      </c>
      <c r="T654" s="195" t="s">
        <v>372</v>
      </c>
      <c r="U654" s="163">
        <v>0</v>
      </c>
      <c r="V654" s="163">
        <f t="shared" si="167"/>
        <v>0</v>
      </c>
      <c r="W654" s="163"/>
      <c r="X654" s="163" t="s">
        <v>431</v>
      </c>
      <c r="Y654" s="152"/>
      <c r="Z654" s="152"/>
      <c r="AA654" s="152"/>
      <c r="AB654" s="152"/>
      <c r="AC654" s="152"/>
      <c r="AD654" s="152"/>
      <c r="AE654" s="152"/>
      <c r="AF654" s="152"/>
      <c r="AG654" s="152" t="s">
        <v>728</v>
      </c>
      <c r="AH654" s="152"/>
      <c r="AI654" s="152"/>
      <c r="AJ654" s="152"/>
      <c r="AK654" s="152"/>
      <c r="AL654" s="152"/>
      <c r="AM654" s="152"/>
      <c r="AN654" s="152"/>
      <c r="AO654" s="152"/>
      <c r="AP654" s="152"/>
      <c r="AQ654" s="152"/>
      <c r="AR654" s="152"/>
      <c r="AS654" s="152"/>
      <c r="AT654" s="152"/>
      <c r="AU654" s="152"/>
      <c r="AV654" s="152"/>
      <c r="AW654" s="152"/>
      <c r="AX654" s="152"/>
      <c r="AY654" s="152"/>
      <c r="AZ654" s="152"/>
      <c r="BA654" s="152"/>
      <c r="BB654" s="152"/>
      <c r="BC654" s="152"/>
      <c r="BD654" s="152"/>
      <c r="BE654" s="152"/>
      <c r="BF654" s="152"/>
      <c r="BG654" s="152"/>
      <c r="BH654" s="152"/>
    </row>
    <row r="655" spans="1:60" ht="22.5" outlineLevel="1">
      <c r="A655" s="189">
        <v>554</v>
      </c>
      <c r="B655" s="190" t="s">
        <v>1576</v>
      </c>
      <c r="C655" s="197" t="s">
        <v>1577</v>
      </c>
      <c r="D655" s="191" t="s">
        <v>508</v>
      </c>
      <c r="E655" s="192">
        <v>1</v>
      </c>
      <c r="F655" s="193"/>
      <c r="G655" s="194">
        <f t="shared" si="161"/>
        <v>0</v>
      </c>
      <c r="H655" s="193"/>
      <c r="I655" s="194">
        <f t="shared" si="162"/>
        <v>0</v>
      </c>
      <c r="J655" s="193"/>
      <c r="K655" s="194">
        <f t="shared" si="163"/>
        <v>0</v>
      </c>
      <c r="L655" s="194">
        <v>21</v>
      </c>
      <c r="M655" s="194">
        <f t="shared" si="164"/>
        <v>0</v>
      </c>
      <c r="N655" s="192">
        <v>1.55E-2</v>
      </c>
      <c r="O655" s="192">
        <f t="shared" si="165"/>
        <v>0.02</v>
      </c>
      <c r="P655" s="192">
        <v>0</v>
      </c>
      <c r="Q655" s="192">
        <f t="shared" si="166"/>
        <v>0</v>
      </c>
      <c r="R655" s="194"/>
      <c r="S655" s="194" t="s">
        <v>430</v>
      </c>
      <c r="T655" s="195" t="s">
        <v>372</v>
      </c>
      <c r="U655" s="163">
        <v>0</v>
      </c>
      <c r="V655" s="163">
        <f t="shared" si="167"/>
        <v>0</v>
      </c>
      <c r="W655" s="163"/>
      <c r="X655" s="163" t="s">
        <v>464</v>
      </c>
      <c r="Y655" s="152"/>
      <c r="Z655" s="152"/>
      <c r="AA655" s="152"/>
      <c r="AB655" s="152"/>
      <c r="AC655" s="152"/>
      <c r="AD655" s="152"/>
      <c r="AE655" s="152"/>
      <c r="AF655" s="152"/>
      <c r="AG655" s="152" t="s">
        <v>465</v>
      </c>
      <c r="AH655" s="152"/>
      <c r="AI655" s="152"/>
      <c r="AJ655" s="152"/>
      <c r="AK655" s="152"/>
      <c r="AL655" s="152"/>
      <c r="AM655" s="152"/>
      <c r="AN655" s="152"/>
      <c r="AO655" s="152"/>
      <c r="AP655" s="152"/>
      <c r="AQ655" s="152"/>
      <c r="AR655" s="152"/>
      <c r="AS655" s="152"/>
      <c r="AT655" s="152"/>
      <c r="AU655" s="152"/>
      <c r="AV655" s="152"/>
      <c r="AW655" s="152"/>
      <c r="AX655" s="152"/>
      <c r="AY655" s="152"/>
      <c r="AZ655" s="152"/>
      <c r="BA655" s="152"/>
      <c r="BB655" s="152"/>
      <c r="BC655" s="152"/>
      <c r="BD655" s="152"/>
      <c r="BE655" s="152"/>
      <c r="BF655" s="152"/>
      <c r="BG655" s="152"/>
      <c r="BH655" s="152"/>
    </row>
    <row r="656" spans="1:60" ht="22.5" outlineLevel="1">
      <c r="A656" s="189">
        <v>555</v>
      </c>
      <c r="B656" s="190" t="s">
        <v>1578</v>
      </c>
      <c r="C656" s="197" t="s">
        <v>1579</v>
      </c>
      <c r="D656" s="191" t="s">
        <v>508</v>
      </c>
      <c r="E656" s="192">
        <v>3</v>
      </c>
      <c r="F656" s="193"/>
      <c r="G656" s="194">
        <f t="shared" si="161"/>
        <v>0</v>
      </c>
      <c r="H656" s="193"/>
      <c r="I656" s="194">
        <f t="shared" si="162"/>
        <v>0</v>
      </c>
      <c r="J656" s="193"/>
      <c r="K656" s="194">
        <f t="shared" si="163"/>
        <v>0</v>
      </c>
      <c r="L656" s="194">
        <v>21</v>
      </c>
      <c r="M656" s="194">
        <f t="shared" si="164"/>
        <v>0</v>
      </c>
      <c r="N656" s="192">
        <v>0</v>
      </c>
      <c r="O656" s="192">
        <f t="shared" si="165"/>
        <v>0</v>
      </c>
      <c r="P656" s="192">
        <v>0</v>
      </c>
      <c r="Q656" s="192">
        <f t="shared" si="166"/>
        <v>0</v>
      </c>
      <c r="R656" s="194"/>
      <c r="S656" s="194" t="s">
        <v>430</v>
      </c>
      <c r="T656" s="195" t="s">
        <v>372</v>
      </c>
      <c r="U656" s="163">
        <v>0</v>
      </c>
      <c r="V656" s="163">
        <f t="shared" si="167"/>
        <v>0</v>
      </c>
      <c r="W656" s="163"/>
      <c r="X656" s="163" t="s">
        <v>431</v>
      </c>
      <c r="Y656" s="152"/>
      <c r="Z656" s="152"/>
      <c r="AA656" s="152"/>
      <c r="AB656" s="152"/>
      <c r="AC656" s="152"/>
      <c r="AD656" s="152"/>
      <c r="AE656" s="152"/>
      <c r="AF656" s="152"/>
      <c r="AG656" s="152" t="s">
        <v>728</v>
      </c>
      <c r="AH656" s="152"/>
      <c r="AI656" s="152"/>
      <c r="AJ656" s="152"/>
      <c r="AK656" s="152"/>
      <c r="AL656" s="152"/>
      <c r="AM656" s="152"/>
      <c r="AN656" s="152"/>
      <c r="AO656" s="152"/>
      <c r="AP656" s="152"/>
      <c r="AQ656" s="152"/>
      <c r="AR656" s="152"/>
      <c r="AS656" s="152"/>
      <c r="AT656" s="152"/>
      <c r="AU656" s="152"/>
      <c r="AV656" s="152"/>
      <c r="AW656" s="152"/>
      <c r="AX656" s="152"/>
      <c r="AY656" s="152"/>
      <c r="AZ656" s="152"/>
      <c r="BA656" s="152"/>
      <c r="BB656" s="152"/>
      <c r="BC656" s="152"/>
      <c r="BD656" s="152"/>
      <c r="BE656" s="152"/>
      <c r="BF656" s="152"/>
      <c r="BG656" s="152"/>
      <c r="BH656" s="152"/>
    </row>
    <row r="657" spans="1:60" ht="22.5" outlineLevel="1">
      <c r="A657" s="189">
        <v>556</v>
      </c>
      <c r="B657" s="190" t="s">
        <v>1580</v>
      </c>
      <c r="C657" s="197" t="s">
        <v>1581</v>
      </c>
      <c r="D657" s="191" t="s">
        <v>508</v>
      </c>
      <c r="E657" s="192">
        <v>2</v>
      </c>
      <c r="F657" s="193"/>
      <c r="G657" s="194">
        <f t="shared" si="161"/>
        <v>0</v>
      </c>
      <c r="H657" s="193"/>
      <c r="I657" s="194">
        <f t="shared" si="162"/>
        <v>0</v>
      </c>
      <c r="J657" s="193"/>
      <c r="K657" s="194">
        <f t="shared" si="163"/>
        <v>0</v>
      </c>
      <c r="L657" s="194">
        <v>21</v>
      </c>
      <c r="M657" s="194">
        <f t="shared" si="164"/>
        <v>0</v>
      </c>
      <c r="N657" s="192">
        <v>1.55E-2</v>
      </c>
      <c r="O657" s="192">
        <f t="shared" si="165"/>
        <v>0.03</v>
      </c>
      <c r="P657" s="192">
        <v>0</v>
      </c>
      <c r="Q657" s="192">
        <f t="shared" si="166"/>
        <v>0</v>
      </c>
      <c r="R657" s="194"/>
      <c r="S657" s="194" t="s">
        <v>430</v>
      </c>
      <c r="T657" s="195" t="s">
        <v>372</v>
      </c>
      <c r="U657" s="163">
        <v>0</v>
      </c>
      <c r="V657" s="163">
        <f t="shared" si="167"/>
        <v>0</v>
      </c>
      <c r="W657" s="163"/>
      <c r="X657" s="163" t="s">
        <v>464</v>
      </c>
      <c r="Y657" s="152"/>
      <c r="Z657" s="152"/>
      <c r="AA657" s="152"/>
      <c r="AB657" s="152"/>
      <c r="AC657" s="152"/>
      <c r="AD657" s="152"/>
      <c r="AE657" s="152"/>
      <c r="AF657" s="152"/>
      <c r="AG657" s="152" t="s">
        <v>465</v>
      </c>
      <c r="AH657" s="152"/>
      <c r="AI657" s="152"/>
      <c r="AJ657" s="152"/>
      <c r="AK657" s="152"/>
      <c r="AL657" s="152"/>
      <c r="AM657" s="152"/>
      <c r="AN657" s="152"/>
      <c r="AO657" s="152"/>
      <c r="AP657" s="152"/>
      <c r="AQ657" s="152"/>
      <c r="AR657" s="152"/>
      <c r="AS657" s="152"/>
      <c r="AT657" s="152"/>
      <c r="AU657" s="152"/>
      <c r="AV657" s="152"/>
      <c r="AW657" s="152"/>
      <c r="AX657" s="152"/>
      <c r="AY657" s="152"/>
      <c r="AZ657" s="152"/>
      <c r="BA657" s="152"/>
      <c r="BB657" s="152"/>
      <c r="BC657" s="152"/>
      <c r="BD657" s="152"/>
      <c r="BE657" s="152"/>
      <c r="BF657" s="152"/>
      <c r="BG657" s="152"/>
      <c r="BH657" s="152"/>
    </row>
    <row r="658" spans="1:60" ht="22.5" outlineLevel="1">
      <c r="A658" s="189">
        <v>557</v>
      </c>
      <c r="B658" s="190" t="s">
        <v>1582</v>
      </c>
      <c r="C658" s="197" t="s">
        <v>1583</v>
      </c>
      <c r="D658" s="191" t="s">
        <v>508</v>
      </c>
      <c r="E658" s="192">
        <v>2</v>
      </c>
      <c r="F658" s="193"/>
      <c r="G658" s="194">
        <f t="shared" si="161"/>
        <v>0</v>
      </c>
      <c r="H658" s="193"/>
      <c r="I658" s="194">
        <f t="shared" si="162"/>
        <v>0</v>
      </c>
      <c r="J658" s="193"/>
      <c r="K658" s="194">
        <f t="shared" si="163"/>
        <v>0</v>
      </c>
      <c r="L658" s="194">
        <v>21</v>
      </c>
      <c r="M658" s="194">
        <f t="shared" si="164"/>
        <v>0</v>
      </c>
      <c r="N658" s="192">
        <v>1.55E-2</v>
      </c>
      <c r="O658" s="192">
        <f t="shared" si="165"/>
        <v>0.03</v>
      </c>
      <c r="P658" s="192">
        <v>0</v>
      </c>
      <c r="Q658" s="192">
        <f t="shared" si="166"/>
        <v>0</v>
      </c>
      <c r="R658" s="194"/>
      <c r="S658" s="194" t="s">
        <v>430</v>
      </c>
      <c r="T658" s="195" t="s">
        <v>372</v>
      </c>
      <c r="U658" s="163">
        <v>0</v>
      </c>
      <c r="V658" s="163">
        <f t="shared" si="167"/>
        <v>0</v>
      </c>
      <c r="W658" s="163"/>
      <c r="X658" s="163" t="s">
        <v>464</v>
      </c>
      <c r="Y658" s="152"/>
      <c r="Z658" s="152"/>
      <c r="AA658" s="152"/>
      <c r="AB658" s="152"/>
      <c r="AC658" s="152"/>
      <c r="AD658" s="152"/>
      <c r="AE658" s="152"/>
      <c r="AF658" s="152"/>
      <c r="AG658" s="152" t="s">
        <v>465</v>
      </c>
      <c r="AH658" s="152"/>
      <c r="AI658" s="152"/>
      <c r="AJ658" s="152"/>
      <c r="AK658" s="152"/>
      <c r="AL658" s="152"/>
      <c r="AM658" s="152"/>
      <c r="AN658" s="152"/>
      <c r="AO658" s="152"/>
      <c r="AP658" s="152"/>
      <c r="AQ658" s="152"/>
      <c r="AR658" s="152"/>
      <c r="AS658" s="152"/>
      <c r="AT658" s="152"/>
      <c r="AU658" s="152"/>
      <c r="AV658" s="152"/>
      <c r="AW658" s="152"/>
      <c r="AX658" s="152"/>
      <c r="AY658" s="152"/>
      <c r="AZ658" s="152"/>
      <c r="BA658" s="152"/>
      <c r="BB658" s="152"/>
      <c r="BC658" s="152"/>
      <c r="BD658" s="152"/>
      <c r="BE658" s="152"/>
      <c r="BF658" s="152"/>
      <c r="BG658" s="152"/>
      <c r="BH658" s="152"/>
    </row>
    <row r="659" spans="1:60" ht="33.75" outlineLevel="1">
      <c r="A659" s="189">
        <v>558</v>
      </c>
      <c r="B659" s="190" t="s">
        <v>1584</v>
      </c>
      <c r="C659" s="197" t="s">
        <v>1585</v>
      </c>
      <c r="D659" s="191" t="s">
        <v>508</v>
      </c>
      <c r="E659" s="192">
        <v>10</v>
      </c>
      <c r="F659" s="193"/>
      <c r="G659" s="194">
        <f t="shared" si="161"/>
        <v>0</v>
      </c>
      <c r="H659" s="193"/>
      <c r="I659" s="194">
        <f t="shared" si="162"/>
        <v>0</v>
      </c>
      <c r="J659" s="193"/>
      <c r="K659" s="194">
        <f t="shared" si="163"/>
        <v>0</v>
      </c>
      <c r="L659" s="194">
        <v>21</v>
      </c>
      <c r="M659" s="194">
        <f t="shared" si="164"/>
        <v>0</v>
      </c>
      <c r="N659" s="192">
        <v>2.2799999999999999E-3</v>
      </c>
      <c r="O659" s="192">
        <f t="shared" si="165"/>
        <v>0.02</v>
      </c>
      <c r="P659" s="192">
        <v>0</v>
      </c>
      <c r="Q659" s="192">
        <f t="shared" si="166"/>
        <v>0</v>
      </c>
      <c r="R659" s="194" t="s">
        <v>1586</v>
      </c>
      <c r="S659" s="194" t="s">
        <v>371</v>
      </c>
      <c r="T659" s="195" t="s">
        <v>371</v>
      </c>
      <c r="U659" s="163">
        <v>0</v>
      </c>
      <c r="V659" s="163">
        <f t="shared" si="167"/>
        <v>0</v>
      </c>
      <c r="W659" s="163"/>
      <c r="X659" s="163" t="s">
        <v>1587</v>
      </c>
      <c r="Y659" s="152"/>
      <c r="Z659" s="152"/>
      <c r="AA659" s="152"/>
      <c r="AB659" s="152"/>
      <c r="AC659" s="152"/>
      <c r="AD659" s="152"/>
      <c r="AE659" s="152"/>
      <c r="AF659" s="152"/>
      <c r="AG659" s="152" t="s">
        <v>1588</v>
      </c>
      <c r="AH659" s="152"/>
      <c r="AI659" s="152"/>
      <c r="AJ659" s="152"/>
      <c r="AK659" s="152"/>
      <c r="AL659" s="152"/>
      <c r="AM659" s="152"/>
      <c r="AN659" s="152"/>
      <c r="AO659" s="152"/>
      <c r="AP659" s="152"/>
      <c r="AQ659" s="152"/>
      <c r="AR659" s="152"/>
      <c r="AS659" s="152"/>
      <c r="AT659" s="152"/>
      <c r="AU659" s="152"/>
      <c r="AV659" s="152"/>
      <c r="AW659" s="152"/>
      <c r="AX659" s="152"/>
      <c r="AY659" s="152"/>
      <c r="AZ659" s="152"/>
      <c r="BA659" s="152"/>
      <c r="BB659" s="152"/>
      <c r="BC659" s="152"/>
      <c r="BD659" s="152"/>
      <c r="BE659" s="152"/>
      <c r="BF659" s="152"/>
      <c r="BG659" s="152"/>
      <c r="BH659" s="152"/>
    </row>
    <row r="660" spans="1:60" ht="22.5" outlineLevel="1">
      <c r="A660" s="189">
        <v>559</v>
      </c>
      <c r="B660" s="190" t="s">
        <v>1589</v>
      </c>
      <c r="C660" s="197" t="s">
        <v>1590</v>
      </c>
      <c r="D660" s="191" t="s">
        <v>508</v>
      </c>
      <c r="E660" s="192">
        <v>1</v>
      </c>
      <c r="F660" s="193"/>
      <c r="G660" s="194">
        <f t="shared" si="161"/>
        <v>0</v>
      </c>
      <c r="H660" s="193"/>
      <c r="I660" s="194">
        <f t="shared" si="162"/>
        <v>0</v>
      </c>
      <c r="J660" s="193"/>
      <c r="K660" s="194">
        <f t="shared" si="163"/>
        <v>0</v>
      </c>
      <c r="L660" s="194">
        <v>21</v>
      </c>
      <c r="M660" s="194">
        <f t="shared" si="164"/>
        <v>0</v>
      </c>
      <c r="N660" s="192">
        <v>1.55E-2</v>
      </c>
      <c r="O660" s="192">
        <f t="shared" si="165"/>
        <v>0.02</v>
      </c>
      <c r="P660" s="192">
        <v>0</v>
      </c>
      <c r="Q660" s="192">
        <f t="shared" si="166"/>
        <v>0</v>
      </c>
      <c r="R660" s="194"/>
      <c r="S660" s="194" t="s">
        <v>430</v>
      </c>
      <c r="T660" s="195" t="s">
        <v>372</v>
      </c>
      <c r="U660" s="163">
        <v>0</v>
      </c>
      <c r="V660" s="163">
        <f t="shared" si="167"/>
        <v>0</v>
      </c>
      <c r="W660" s="163"/>
      <c r="X660" s="163" t="s">
        <v>464</v>
      </c>
      <c r="Y660" s="152"/>
      <c r="Z660" s="152"/>
      <c r="AA660" s="152"/>
      <c r="AB660" s="152"/>
      <c r="AC660" s="152"/>
      <c r="AD660" s="152"/>
      <c r="AE660" s="152"/>
      <c r="AF660" s="152"/>
      <c r="AG660" s="152" t="s">
        <v>465</v>
      </c>
      <c r="AH660" s="152"/>
      <c r="AI660" s="152"/>
      <c r="AJ660" s="152"/>
      <c r="AK660" s="152"/>
      <c r="AL660" s="152"/>
      <c r="AM660" s="152"/>
      <c r="AN660" s="152"/>
      <c r="AO660" s="152"/>
      <c r="AP660" s="152"/>
      <c r="AQ660" s="152"/>
      <c r="AR660" s="152"/>
      <c r="AS660" s="152"/>
      <c r="AT660" s="152"/>
      <c r="AU660" s="152"/>
      <c r="AV660" s="152"/>
      <c r="AW660" s="152"/>
      <c r="AX660" s="152"/>
      <c r="AY660" s="152"/>
      <c r="AZ660" s="152"/>
      <c r="BA660" s="152"/>
      <c r="BB660" s="152"/>
      <c r="BC660" s="152"/>
      <c r="BD660" s="152"/>
      <c r="BE660" s="152"/>
      <c r="BF660" s="152"/>
      <c r="BG660" s="152"/>
      <c r="BH660" s="152"/>
    </row>
    <row r="661" spans="1:60" ht="22.5" outlineLevel="1">
      <c r="A661" s="189">
        <v>560</v>
      </c>
      <c r="B661" s="190" t="s">
        <v>1591</v>
      </c>
      <c r="C661" s="197" t="s">
        <v>1592</v>
      </c>
      <c r="D661" s="191" t="s">
        <v>508</v>
      </c>
      <c r="E661" s="192">
        <v>1</v>
      </c>
      <c r="F661" s="193"/>
      <c r="G661" s="194">
        <f t="shared" si="161"/>
        <v>0</v>
      </c>
      <c r="H661" s="193"/>
      <c r="I661" s="194">
        <f t="shared" si="162"/>
        <v>0</v>
      </c>
      <c r="J661" s="193"/>
      <c r="K661" s="194">
        <f t="shared" si="163"/>
        <v>0</v>
      </c>
      <c r="L661" s="194">
        <v>21</v>
      </c>
      <c r="M661" s="194">
        <f t="shared" si="164"/>
        <v>0</v>
      </c>
      <c r="N661" s="192">
        <v>1.55E-2</v>
      </c>
      <c r="O661" s="192">
        <f t="shared" si="165"/>
        <v>0.02</v>
      </c>
      <c r="P661" s="192">
        <v>0</v>
      </c>
      <c r="Q661" s="192">
        <f t="shared" si="166"/>
        <v>0</v>
      </c>
      <c r="R661" s="194"/>
      <c r="S661" s="194" t="s">
        <v>430</v>
      </c>
      <c r="T661" s="195" t="s">
        <v>372</v>
      </c>
      <c r="U661" s="163">
        <v>0</v>
      </c>
      <c r="V661" s="163">
        <f t="shared" si="167"/>
        <v>0</v>
      </c>
      <c r="W661" s="163"/>
      <c r="X661" s="163" t="s">
        <v>464</v>
      </c>
      <c r="Y661" s="152"/>
      <c r="Z661" s="152"/>
      <c r="AA661" s="152"/>
      <c r="AB661" s="152"/>
      <c r="AC661" s="152"/>
      <c r="AD661" s="152"/>
      <c r="AE661" s="152"/>
      <c r="AF661" s="152"/>
      <c r="AG661" s="152" t="s">
        <v>465</v>
      </c>
      <c r="AH661" s="152"/>
      <c r="AI661" s="152"/>
      <c r="AJ661" s="152"/>
      <c r="AK661" s="152"/>
      <c r="AL661" s="152"/>
      <c r="AM661" s="152"/>
      <c r="AN661" s="152"/>
      <c r="AO661" s="152"/>
      <c r="AP661" s="152"/>
      <c r="AQ661" s="152"/>
      <c r="AR661" s="152"/>
      <c r="AS661" s="152"/>
      <c r="AT661" s="152"/>
      <c r="AU661" s="152"/>
      <c r="AV661" s="152"/>
      <c r="AW661" s="152"/>
      <c r="AX661" s="152"/>
      <c r="AY661" s="152"/>
      <c r="AZ661" s="152"/>
      <c r="BA661" s="152"/>
      <c r="BB661" s="152"/>
      <c r="BC661" s="152"/>
      <c r="BD661" s="152"/>
      <c r="BE661" s="152"/>
      <c r="BF661" s="152"/>
      <c r="BG661" s="152"/>
      <c r="BH661" s="152"/>
    </row>
    <row r="662" spans="1:60" ht="22.5" outlineLevel="1">
      <c r="A662" s="189">
        <v>561</v>
      </c>
      <c r="B662" s="190" t="s">
        <v>1593</v>
      </c>
      <c r="C662" s="197" t="s">
        <v>1594</v>
      </c>
      <c r="D662" s="191" t="s">
        <v>508</v>
      </c>
      <c r="E662" s="192">
        <v>2</v>
      </c>
      <c r="F662" s="193"/>
      <c r="G662" s="194">
        <f t="shared" si="161"/>
        <v>0</v>
      </c>
      <c r="H662" s="193"/>
      <c r="I662" s="194">
        <f t="shared" si="162"/>
        <v>0</v>
      </c>
      <c r="J662" s="193"/>
      <c r="K662" s="194">
        <f t="shared" si="163"/>
        <v>0</v>
      </c>
      <c r="L662" s="194">
        <v>21</v>
      </c>
      <c r="M662" s="194">
        <f t="shared" si="164"/>
        <v>0</v>
      </c>
      <c r="N662" s="192">
        <v>1.55E-2</v>
      </c>
      <c r="O662" s="192">
        <f t="shared" si="165"/>
        <v>0.03</v>
      </c>
      <c r="P662" s="192">
        <v>0</v>
      </c>
      <c r="Q662" s="192">
        <f t="shared" si="166"/>
        <v>0</v>
      </c>
      <c r="R662" s="194"/>
      <c r="S662" s="194" t="s">
        <v>430</v>
      </c>
      <c r="T662" s="195" t="s">
        <v>372</v>
      </c>
      <c r="U662" s="163">
        <v>0</v>
      </c>
      <c r="V662" s="163">
        <f t="shared" si="167"/>
        <v>0</v>
      </c>
      <c r="W662" s="163"/>
      <c r="X662" s="163" t="s">
        <v>464</v>
      </c>
      <c r="Y662" s="152"/>
      <c r="Z662" s="152"/>
      <c r="AA662" s="152"/>
      <c r="AB662" s="152"/>
      <c r="AC662" s="152"/>
      <c r="AD662" s="152"/>
      <c r="AE662" s="152"/>
      <c r="AF662" s="152"/>
      <c r="AG662" s="152" t="s">
        <v>465</v>
      </c>
      <c r="AH662" s="152"/>
      <c r="AI662" s="152"/>
      <c r="AJ662" s="152"/>
      <c r="AK662" s="152"/>
      <c r="AL662" s="152"/>
      <c r="AM662" s="152"/>
      <c r="AN662" s="152"/>
      <c r="AO662" s="152"/>
      <c r="AP662" s="152"/>
      <c r="AQ662" s="152"/>
      <c r="AR662" s="152"/>
      <c r="AS662" s="152"/>
      <c r="AT662" s="152"/>
      <c r="AU662" s="152"/>
      <c r="AV662" s="152"/>
      <c r="AW662" s="152"/>
      <c r="AX662" s="152"/>
      <c r="AY662" s="152"/>
      <c r="AZ662" s="152"/>
      <c r="BA662" s="152"/>
      <c r="BB662" s="152"/>
      <c r="BC662" s="152"/>
      <c r="BD662" s="152"/>
      <c r="BE662" s="152"/>
      <c r="BF662" s="152"/>
      <c r="BG662" s="152"/>
      <c r="BH662" s="152"/>
    </row>
    <row r="663" spans="1:60" ht="22.5" outlineLevel="1">
      <c r="A663" s="189">
        <v>562</v>
      </c>
      <c r="B663" s="190" t="s">
        <v>1595</v>
      </c>
      <c r="C663" s="197" t="s">
        <v>1596</v>
      </c>
      <c r="D663" s="191" t="s">
        <v>508</v>
      </c>
      <c r="E663" s="192">
        <v>1</v>
      </c>
      <c r="F663" s="193"/>
      <c r="G663" s="194">
        <f t="shared" si="161"/>
        <v>0</v>
      </c>
      <c r="H663" s="193"/>
      <c r="I663" s="194">
        <f t="shared" si="162"/>
        <v>0</v>
      </c>
      <c r="J663" s="193"/>
      <c r="K663" s="194">
        <f t="shared" si="163"/>
        <v>0</v>
      </c>
      <c r="L663" s="194">
        <v>21</v>
      </c>
      <c r="M663" s="194">
        <f t="shared" si="164"/>
        <v>0</v>
      </c>
      <c r="N663" s="192">
        <v>1.55E-2</v>
      </c>
      <c r="O663" s="192">
        <f t="shared" si="165"/>
        <v>0.02</v>
      </c>
      <c r="P663" s="192">
        <v>0</v>
      </c>
      <c r="Q663" s="192">
        <f t="shared" si="166"/>
        <v>0</v>
      </c>
      <c r="R663" s="194"/>
      <c r="S663" s="194" t="s">
        <v>430</v>
      </c>
      <c r="T663" s="195" t="s">
        <v>372</v>
      </c>
      <c r="U663" s="163">
        <v>0</v>
      </c>
      <c r="V663" s="163">
        <f t="shared" si="167"/>
        <v>0</v>
      </c>
      <c r="W663" s="163"/>
      <c r="X663" s="163" t="s">
        <v>464</v>
      </c>
      <c r="Y663" s="152"/>
      <c r="Z663" s="152"/>
      <c r="AA663" s="152"/>
      <c r="AB663" s="152"/>
      <c r="AC663" s="152"/>
      <c r="AD663" s="152"/>
      <c r="AE663" s="152"/>
      <c r="AF663" s="152"/>
      <c r="AG663" s="152" t="s">
        <v>465</v>
      </c>
      <c r="AH663" s="152"/>
      <c r="AI663" s="152"/>
      <c r="AJ663" s="152"/>
      <c r="AK663" s="152"/>
      <c r="AL663" s="152"/>
      <c r="AM663" s="152"/>
      <c r="AN663" s="152"/>
      <c r="AO663" s="152"/>
      <c r="AP663" s="152"/>
      <c r="AQ663" s="152"/>
      <c r="AR663" s="152"/>
      <c r="AS663" s="152"/>
      <c r="AT663" s="152"/>
      <c r="AU663" s="152"/>
      <c r="AV663" s="152"/>
      <c r="AW663" s="152"/>
      <c r="AX663" s="152"/>
      <c r="AY663" s="152"/>
      <c r="AZ663" s="152"/>
      <c r="BA663" s="152"/>
      <c r="BB663" s="152"/>
      <c r="BC663" s="152"/>
      <c r="BD663" s="152"/>
      <c r="BE663" s="152"/>
      <c r="BF663" s="152"/>
      <c r="BG663" s="152"/>
      <c r="BH663" s="152"/>
    </row>
    <row r="664" spans="1:60" ht="22.5" outlineLevel="1">
      <c r="A664" s="189">
        <v>563</v>
      </c>
      <c r="B664" s="190" t="s">
        <v>1597</v>
      </c>
      <c r="C664" s="197" t="s">
        <v>1598</v>
      </c>
      <c r="D664" s="191" t="s">
        <v>508</v>
      </c>
      <c r="E664" s="192">
        <v>1</v>
      </c>
      <c r="F664" s="193"/>
      <c r="G664" s="194">
        <f t="shared" si="161"/>
        <v>0</v>
      </c>
      <c r="H664" s="193"/>
      <c r="I664" s="194">
        <f t="shared" si="162"/>
        <v>0</v>
      </c>
      <c r="J664" s="193"/>
      <c r="K664" s="194">
        <f t="shared" si="163"/>
        <v>0</v>
      </c>
      <c r="L664" s="194">
        <v>21</v>
      </c>
      <c r="M664" s="194">
        <f t="shared" si="164"/>
        <v>0</v>
      </c>
      <c r="N664" s="192">
        <v>1.55E-2</v>
      </c>
      <c r="O664" s="192">
        <f t="shared" si="165"/>
        <v>0.02</v>
      </c>
      <c r="P664" s="192">
        <v>0</v>
      </c>
      <c r="Q664" s="192">
        <f t="shared" si="166"/>
        <v>0</v>
      </c>
      <c r="R664" s="194"/>
      <c r="S664" s="194" t="s">
        <v>430</v>
      </c>
      <c r="T664" s="195" t="s">
        <v>372</v>
      </c>
      <c r="U664" s="163">
        <v>0</v>
      </c>
      <c r="V664" s="163">
        <f t="shared" si="167"/>
        <v>0</v>
      </c>
      <c r="W664" s="163"/>
      <c r="X664" s="163" t="s">
        <v>464</v>
      </c>
      <c r="Y664" s="152"/>
      <c r="Z664" s="152"/>
      <c r="AA664" s="152"/>
      <c r="AB664" s="152"/>
      <c r="AC664" s="152"/>
      <c r="AD664" s="152"/>
      <c r="AE664" s="152"/>
      <c r="AF664" s="152"/>
      <c r="AG664" s="152" t="s">
        <v>465</v>
      </c>
      <c r="AH664" s="152"/>
      <c r="AI664" s="152"/>
      <c r="AJ664" s="152"/>
      <c r="AK664" s="152"/>
      <c r="AL664" s="152"/>
      <c r="AM664" s="152"/>
      <c r="AN664" s="152"/>
      <c r="AO664" s="152"/>
      <c r="AP664" s="152"/>
      <c r="AQ664" s="152"/>
      <c r="AR664" s="152"/>
      <c r="AS664" s="152"/>
      <c r="AT664" s="152"/>
      <c r="AU664" s="152"/>
      <c r="AV664" s="152"/>
      <c r="AW664" s="152"/>
      <c r="AX664" s="152"/>
      <c r="AY664" s="152"/>
      <c r="AZ664" s="152"/>
      <c r="BA664" s="152"/>
      <c r="BB664" s="152"/>
      <c r="BC664" s="152"/>
      <c r="BD664" s="152"/>
      <c r="BE664" s="152"/>
      <c r="BF664" s="152"/>
      <c r="BG664" s="152"/>
      <c r="BH664" s="152"/>
    </row>
    <row r="665" spans="1:60" outlineLevel="1">
      <c r="A665" s="189">
        <v>564</v>
      </c>
      <c r="B665" s="190" t="s">
        <v>1599</v>
      </c>
      <c r="C665" s="197" t="s">
        <v>1600</v>
      </c>
      <c r="D665" s="191" t="s">
        <v>508</v>
      </c>
      <c r="E665" s="192">
        <v>1</v>
      </c>
      <c r="F665" s="193"/>
      <c r="G665" s="194">
        <f t="shared" si="161"/>
        <v>0</v>
      </c>
      <c r="H665" s="193"/>
      <c r="I665" s="194">
        <f t="shared" si="162"/>
        <v>0</v>
      </c>
      <c r="J665" s="193"/>
      <c r="K665" s="194">
        <f t="shared" si="163"/>
        <v>0</v>
      </c>
      <c r="L665" s="194">
        <v>21</v>
      </c>
      <c r="M665" s="194">
        <f t="shared" si="164"/>
        <v>0</v>
      </c>
      <c r="N665" s="192">
        <v>9.2000000000000003E-4</v>
      </c>
      <c r="O665" s="192">
        <f t="shared" si="165"/>
        <v>0</v>
      </c>
      <c r="P665" s="192">
        <v>0</v>
      </c>
      <c r="Q665" s="192">
        <f t="shared" si="166"/>
        <v>0</v>
      </c>
      <c r="R665" s="194"/>
      <c r="S665" s="194" t="s">
        <v>430</v>
      </c>
      <c r="T665" s="195" t="s">
        <v>372</v>
      </c>
      <c r="U665" s="163">
        <v>0</v>
      </c>
      <c r="V665" s="163">
        <f t="shared" si="167"/>
        <v>0</v>
      </c>
      <c r="W665" s="163"/>
      <c r="X665" s="163" t="s">
        <v>431</v>
      </c>
      <c r="Y665" s="152"/>
      <c r="Z665" s="152"/>
      <c r="AA665" s="152"/>
      <c r="AB665" s="152"/>
      <c r="AC665" s="152"/>
      <c r="AD665" s="152"/>
      <c r="AE665" s="152"/>
      <c r="AF665" s="152"/>
      <c r="AG665" s="152" t="s">
        <v>728</v>
      </c>
      <c r="AH665" s="152"/>
      <c r="AI665" s="152"/>
      <c r="AJ665" s="152"/>
      <c r="AK665" s="152"/>
      <c r="AL665" s="152"/>
      <c r="AM665" s="152"/>
      <c r="AN665" s="152"/>
      <c r="AO665" s="152"/>
      <c r="AP665" s="152"/>
      <c r="AQ665" s="152"/>
      <c r="AR665" s="152"/>
      <c r="AS665" s="152"/>
      <c r="AT665" s="152"/>
      <c r="AU665" s="152"/>
      <c r="AV665" s="152"/>
      <c r="AW665" s="152"/>
      <c r="AX665" s="152"/>
      <c r="AY665" s="152"/>
      <c r="AZ665" s="152"/>
      <c r="BA665" s="152"/>
      <c r="BB665" s="152"/>
      <c r="BC665" s="152"/>
      <c r="BD665" s="152"/>
      <c r="BE665" s="152"/>
      <c r="BF665" s="152"/>
      <c r="BG665" s="152"/>
      <c r="BH665" s="152"/>
    </row>
    <row r="666" spans="1:60" ht="33.75" outlineLevel="1">
      <c r="A666" s="189">
        <v>565</v>
      </c>
      <c r="B666" s="190" t="s">
        <v>1601</v>
      </c>
      <c r="C666" s="197" t="s">
        <v>1602</v>
      </c>
      <c r="D666" s="191" t="s">
        <v>508</v>
      </c>
      <c r="E666" s="192">
        <v>1</v>
      </c>
      <c r="F666" s="193"/>
      <c r="G666" s="194">
        <f t="shared" si="161"/>
        <v>0</v>
      </c>
      <c r="H666" s="193"/>
      <c r="I666" s="194">
        <f t="shared" si="162"/>
        <v>0</v>
      </c>
      <c r="J666" s="193"/>
      <c r="K666" s="194">
        <f t="shared" si="163"/>
        <v>0</v>
      </c>
      <c r="L666" s="194">
        <v>21</v>
      </c>
      <c r="M666" s="194">
        <f t="shared" si="164"/>
        <v>0</v>
      </c>
      <c r="N666" s="192">
        <v>2.4039999999999999E-2</v>
      </c>
      <c r="O666" s="192">
        <f t="shared" si="165"/>
        <v>0.02</v>
      </c>
      <c r="P666" s="192">
        <v>0</v>
      </c>
      <c r="Q666" s="192">
        <f t="shared" si="166"/>
        <v>0</v>
      </c>
      <c r="R666" s="194"/>
      <c r="S666" s="194" t="s">
        <v>430</v>
      </c>
      <c r="T666" s="195" t="s">
        <v>372</v>
      </c>
      <c r="U666" s="163">
        <v>0</v>
      </c>
      <c r="V666" s="163">
        <f t="shared" si="167"/>
        <v>0</v>
      </c>
      <c r="W666" s="163"/>
      <c r="X666" s="163" t="s">
        <v>464</v>
      </c>
      <c r="Y666" s="152"/>
      <c r="Z666" s="152"/>
      <c r="AA666" s="152"/>
      <c r="AB666" s="152"/>
      <c r="AC666" s="152"/>
      <c r="AD666" s="152"/>
      <c r="AE666" s="152"/>
      <c r="AF666" s="152"/>
      <c r="AG666" s="152" t="s">
        <v>465</v>
      </c>
      <c r="AH666" s="152"/>
      <c r="AI666" s="152"/>
      <c r="AJ666" s="152"/>
      <c r="AK666" s="152"/>
      <c r="AL666" s="152"/>
      <c r="AM666" s="152"/>
      <c r="AN666" s="152"/>
      <c r="AO666" s="152"/>
      <c r="AP666" s="152"/>
      <c r="AQ666" s="152"/>
      <c r="AR666" s="152"/>
      <c r="AS666" s="152"/>
      <c r="AT666" s="152"/>
      <c r="AU666" s="152"/>
      <c r="AV666" s="152"/>
      <c r="AW666" s="152"/>
      <c r="AX666" s="152"/>
      <c r="AY666" s="152"/>
      <c r="AZ666" s="152"/>
      <c r="BA666" s="152"/>
      <c r="BB666" s="152"/>
      <c r="BC666" s="152"/>
      <c r="BD666" s="152"/>
      <c r="BE666" s="152"/>
      <c r="BF666" s="152"/>
      <c r="BG666" s="152"/>
      <c r="BH666" s="152"/>
    </row>
    <row r="667" spans="1:60" ht="22.5" outlineLevel="1">
      <c r="A667" s="189">
        <v>566</v>
      </c>
      <c r="B667" s="190" t="s">
        <v>1603</v>
      </c>
      <c r="C667" s="197" t="s">
        <v>1604</v>
      </c>
      <c r="D667" s="191" t="s">
        <v>633</v>
      </c>
      <c r="E667" s="192">
        <v>1</v>
      </c>
      <c r="F667" s="193"/>
      <c r="G667" s="194">
        <f t="shared" si="161"/>
        <v>0</v>
      </c>
      <c r="H667" s="193"/>
      <c r="I667" s="194">
        <f t="shared" si="162"/>
        <v>0</v>
      </c>
      <c r="J667" s="193"/>
      <c r="K667" s="194">
        <f t="shared" si="163"/>
        <v>0</v>
      </c>
      <c r="L667" s="194">
        <v>21</v>
      </c>
      <c r="M667" s="194">
        <f t="shared" si="164"/>
        <v>0</v>
      </c>
      <c r="N667" s="192">
        <v>0</v>
      </c>
      <c r="O667" s="192">
        <f t="shared" si="165"/>
        <v>0</v>
      </c>
      <c r="P667" s="192">
        <v>0</v>
      </c>
      <c r="Q667" s="192">
        <f t="shared" si="166"/>
        <v>0</v>
      </c>
      <c r="R667" s="194"/>
      <c r="S667" s="194" t="s">
        <v>430</v>
      </c>
      <c r="T667" s="195" t="s">
        <v>372</v>
      </c>
      <c r="U667" s="163">
        <v>0</v>
      </c>
      <c r="V667" s="163">
        <f t="shared" si="167"/>
        <v>0</v>
      </c>
      <c r="W667" s="163"/>
      <c r="X667" s="163" t="s">
        <v>431</v>
      </c>
      <c r="Y667" s="152"/>
      <c r="Z667" s="152"/>
      <c r="AA667" s="152"/>
      <c r="AB667" s="152"/>
      <c r="AC667" s="152"/>
      <c r="AD667" s="152"/>
      <c r="AE667" s="152"/>
      <c r="AF667" s="152"/>
      <c r="AG667" s="152" t="s">
        <v>728</v>
      </c>
      <c r="AH667" s="152"/>
      <c r="AI667" s="152"/>
      <c r="AJ667" s="152"/>
      <c r="AK667" s="152"/>
      <c r="AL667" s="152"/>
      <c r="AM667" s="152"/>
      <c r="AN667" s="152"/>
      <c r="AO667" s="152"/>
      <c r="AP667" s="152"/>
      <c r="AQ667" s="152"/>
      <c r="AR667" s="152"/>
      <c r="AS667" s="152"/>
      <c r="AT667" s="152"/>
      <c r="AU667" s="152"/>
      <c r="AV667" s="152"/>
      <c r="AW667" s="152"/>
      <c r="AX667" s="152"/>
      <c r="AY667" s="152"/>
      <c r="AZ667" s="152"/>
      <c r="BA667" s="152"/>
      <c r="BB667" s="152"/>
      <c r="BC667" s="152"/>
      <c r="BD667" s="152"/>
      <c r="BE667" s="152"/>
      <c r="BF667" s="152"/>
      <c r="BG667" s="152"/>
      <c r="BH667" s="152"/>
    </row>
    <row r="668" spans="1:60" outlineLevel="1">
      <c r="A668" s="189">
        <v>567</v>
      </c>
      <c r="B668" s="190" t="s">
        <v>1605</v>
      </c>
      <c r="C668" s="197" t="s">
        <v>1606</v>
      </c>
      <c r="D668" s="191" t="s">
        <v>508</v>
      </c>
      <c r="E668" s="192">
        <v>3</v>
      </c>
      <c r="F668" s="193"/>
      <c r="G668" s="194">
        <f t="shared" si="161"/>
        <v>0</v>
      </c>
      <c r="H668" s="193"/>
      <c r="I668" s="194">
        <f t="shared" si="162"/>
        <v>0</v>
      </c>
      <c r="J668" s="193"/>
      <c r="K668" s="194">
        <f t="shared" si="163"/>
        <v>0</v>
      </c>
      <c r="L668" s="194">
        <v>21</v>
      </c>
      <c r="M668" s="194">
        <f t="shared" si="164"/>
        <v>0</v>
      </c>
      <c r="N668" s="192">
        <v>0</v>
      </c>
      <c r="O668" s="192">
        <f t="shared" si="165"/>
        <v>0</v>
      </c>
      <c r="P668" s="192">
        <v>0</v>
      </c>
      <c r="Q668" s="192">
        <f t="shared" si="166"/>
        <v>0</v>
      </c>
      <c r="R668" s="194"/>
      <c r="S668" s="194" t="s">
        <v>430</v>
      </c>
      <c r="T668" s="195" t="s">
        <v>372</v>
      </c>
      <c r="U668" s="163">
        <v>0</v>
      </c>
      <c r="V668" s="163">
        <f t="shared" si="167"/>
        <v>0</v>
      </c>
      <c r="W668" s="163"/>
      <c r="X668" s="163" t="s">
        <v>431</v>
      </c>
      <c r="Y668" s="152"/>
      <c r="Z668" s="152"/>
      <c r="AA668" s="152"/>
      <c r="AB668" s="152"/>
      <c r="AC668" s="152"/>
      <c r="AD668" s="152"/>
      <c r="AE668" s="152"/>
      <c r="AF668" s="152"/>
      <c r="AG668" s="152" t="s">
        <v>728</v>
      </c>
      <c r="AH668" s="152"/>
      <c r="AI668" s="152"/>
      <c r="AJ668" s="152"/>
      <c r="AK668" s="152"/>
      <c r="AL668" s="152"/>
      <c r="AM668" s="152"/>
      <c r="AN668" s="152"/>
      <c r="AO668" s="152"/>
      <c r="AP668" s="152"/>
      <c r="AQ668" s="152"/>
      <c r="AR668" s="152"/>
      <c r="AS668" s="152"/>
      <c r="AT668" s="152"/>
      <c r="AU668" s="152"/>
      <c r="AV668" s="152"/>
      <c r="AW668" s="152"/>
      <c r="AX668" s="152"/>
      <c r="AY668" s="152"/>
      <c r="AZ668" s="152"/>
      <c r="BA668" s="152"/>
      <c r="BB668" s="152"/>
      <c r="BC668" s="152"/>
      <c r="BD668" s="152"/>
      <c r="BE668" s="152"/>
      <c r="BF668" s="152"/>
      <c r="BG668" s="152"/>
      <c r="BH668" s="152"/>
    </row>
    <row r="669" spans="1:60" outlineLevel="1">
      <c r="A669" s="175">
        <v>568</v>
      </c>
      <c r="B669" s="176" t="s">
        <v>1607</v>
      </c>
      <c r="C669" s="185" t="s">
        <v>1608</v>
      </c>
      <c r="D669" s="177" t="s">
        <v>508</v>
      </c>
      <c r="E669" s="178">
        <v>3</v>
      </c>
      <c r="F669" s="179"/>
      <c r="G669" s="180">
        <f t="shared" si="161"/>
        <v>0</v>
      </c>
      <c r="H669" s="179"/>
      <c r="I669" s="180">
        <f t="shared" si="162"/>
        <v>0</v>
      </c>
      <c r="J669" s="179"/>
      <c r="K669" s="180">
        <f t="shared" si="163"/>
        <v>0</v>
      </c>
      <c r="L669" s="180">
        <v>21</v>
      </c>
      <c r="M669" s="180">
        <f t="shared" si="164"/>
        <v>0</v>
      </c>
      <c r="N669" s="178">
        <v>0</v>
      </c>
      <c r="O669" s="178">
        <f t="shared" si="165"/>
        <v>0</v>
      </c>
      <c r="P669" s="178">
        <v>0.13100000000000001</v>
      </c>
      <c r="Q669" s="178">
        <f t="shared" si="166"/>
        <v>0.39</v>
      </c>
      <c r="R669" s="180"/>
      <c r="S669" s="180" t="s">
        <v>430</v>
      </c>
      <c r="T669" s="181" t="s">
        <v>372</v>
      </c>
      <c r="U669" s="163">
        <v>0</v>
      </c>
      <c r="V669" s="163">
        <f t="shared" si="167"/>
        <v>0</v>
      </c>
      <c r="W669" s="163"/>
      <c r="X669" s="163" t="s">
        <v>431</v>
      </c>
      <c r="Y669" s="152"/>
      <c r="Z669" s="152"/>
      <c r="AA669" s="152"/>
      <c r="AB669" s="152"/>
      <c r="AC669" s="152"/>
      <c r="AD669" s="152"/>
      <c r="AE669" s="152"/>
      <c r="AF669" s="152"/>
      <c r="AG669" s="152" t="s">
        <v>728</v>
      </c>
      <c r="AH669" s="152"/>
      <c r="AI669" s="152"/>
      <c r="AJ669" s="152"/>
      <c r="AK669" s="152"/>
      <c r="AL669" s="152"/>
      <c r="AM669" s="152"/>
      <c r="AN669" s="152"/>
      <c r="AO669" s="152"/>
      <c r="AP669" s="152"/>
      <c r="AQ669" s="152"/>
      <c r="AR669" s="152"/>
      <c r="AS669" s="152"/>
      <c r="AT669" s="152"/>
      <c r="AU669" s="152"/>
      <c r="AV669" s="152"/>
      <c r="AW669" s="152"/>
      <c r="AX669" s="152"/>
      <c r="AY669" s="152"/>
      <c r="AZ669" s="152"/>
      <c r="BA669" s="152"/>
      <c r="BB669" s="152"/>
      <c r="BC669" s="152"/>
      <c r="BD669" s="152"/>
      <c r="BE669" s="152"/>
      <c r="BF669" s="152"/>
      <c r="BG669" s="152"/>
      <c r="BH669" s="152"/>
    </row>
    <row r="670" spans="1:60" outlineLevel="1">
      <c r="A670" s="159">
        <v>569</v>
      </c>
      <c r="B670" s="160" t="s">
        <v>1609</v>
      </c>
      <c r="C670" s="198" t="s">
        <v>1610</v>
      </c>
      <c r="D670" s="161" t="s">
        <v>0</v>
      </c>
      <c r="E670" s="196"/>
      <c r="F670" s="164"/>
      <c r="G670" s="163">
        <f t="shared" si="161"/>
        <v>0</v>
      </c>
      <c r="H670" s="164"/>
      <c r="I670" s="163">
        <f t="shared" si="162"/>
        <v>0</v>
      </c>
      <c r="J670" s="164"/>
      <c r="K670" s="163">
        <f t="shared" si="163"/>
        <v>0</v>
      </c>
      <c r="L670" s="163">
        <v>21</v>
      </c>
      <c r="M670" s="163">
        <f t="shared" si="164"/>
        <v>0</v>
      </c>
      <c r="N670" s="162">
        <v>0</v>
      </c>
      <c r="O670" s="162">
        <f t="shared" si="165"/>
        <v>0</v>
      </c>
      <c r="P670" s="162">
        <v>0</v>
      </c>
      <c r="Q670" s="162">
        <f t="shared" si="166"/>
        <v>0</v>
      </c>
      <c r="R670" s="163" t="s">
        <v>1611</v>
      </c>
      <c r="S670" s="163" t="s">
        <v>371</v>
      </c>
      <c r="T670" s="163" t="s">
        <v>371</v>
      </c>
      <c r="U670" s="163">
        <v>0</v>
      </c>
      <c r="V670" s="163">
        <f t="shared" si="167"/>
        <v>0</v>
      </c>
      <c r="W670" s="163"/>
      <c r="X670" s="163" t="s">
        <v>254</v>
      </c>
      <c r="Y670" s="152"/>
      <c r="Z670" s="152"/>
      <c r="AA670" s="152"/>
      <c r="AB670" s="152"/>
      <c r="AC670" s="152"/>
      <c r="AD670" s="152"/>
      <c r="AE670" s="152"/>
      <c r="AF670" s="152"/>
      <c r="AG670" s="152" t="s">
        <v>724</v>
      </c>
      <c r="AH670" s="152"/>
      <c r="AI670" s="152"/>
      <c r="AJ670" s="152"/>
      <c r="AK670" s="152"/>
      <c r="AL670" s="152"/>
      <c r="AM670" s="152"/>
      <c r="AN670" s="152"/>
      <c r="AO670" s="152"/>
      <c r="AP670" s="152"/>
      <c r="AQ670" s="152"/>
      <c r="AR670" s="152"/>
      <c r="AS670" s="152"/>
      <c r="AT670" s="152"/>
      <c r="AU670" s="152"/>
      <c r="AV670" s="152"/>
      <c r="AW670" s="152"/>
      <c r="AX670" s="152"/>
      <c r="AY670" s="152"/>
      <c r="AZ670" s="152"/>
      <c r="BA670" s="152"/>
      <c r="BB670" s="152"/>
      <c r="BC670" s="152"/>
      <c r="BD670" s="152"/>
      <c r="BE670" s="152"/>
      <c r="BF670" s="152"/>
      <c r="BG670" s="152"/>
      <c r="BH670" s="152"/>
    </row>
    <row r="671" spans="1:60" outlineLevel="1">
      <c r="A671" s="159"/>
      <c r="B671" s="160"/>
      <c r="C671" s="275" t="s">
        <v>763</v>
      </c>
      <c r="D671" s="276"/>
      <c r="E671" s="276"/>
      <c r="F671" s="276"/>
      <c r="G671" s="276"/>
      <c r="H671" s="163"/>
      <c r="I671" s="163"/>
      <c r="J671" s="163"/>
      <c r="K671" s="163"/>
      <c r="L671" s="163"/>
      <c r="M671" s="163"/>
      <c r="N671" s="162"/>
      <c r="O671" s="162"/>
      <c r="P671" s="162"/>
      <c r="Q671" s="162"/>
      <c r="R671" s="163"/>
      <c r="S671" s="163"/>
      <c r="T671" s="163"/>
      <c r="U671" s="163"/>
      <c r="V671" s="163"/>
      <c r="W671" s="163"/>
      <c r="X671" s="163"/>
      <c r="Y671" s="152"/>
      <c r="Z671" s="152"/>
      <c r="AA671" s="152"/>
      <c r="AB671" s="152"/>
      <c r="AC671" s="152"/>
      <c r="AD671" s="152"/>
      <c r="AE671" s="152"/>
      <c r="AF671" s="152"/>
      <c r="AG671" s="152" t="s">
        <v>444</v>
      </c>
      <c r="AH671" s="152"/>
      <c r="AI671" s="152"/>
      <c r="AJ671" s="152"/>
      <c r="AK671" s="152"/>
      <c r="AL671" s="152"/>
      <c r="AM671" s="152"/>
      <c r="AN671" s="152"/>
      <c r="AO671" s="152"/>
      <c r="AP671" s="152"/>
      <c r="AQ671" s="152"/>
      <c r="AR671" s="152"/>
      <c r="AS671" s="152"/>
      <c r="AT671" s="152"/>
      <c r="AU671" s="152"/>
      <c r="AV671" s="152"/>
      <c r="AW671" s="152"/>
      <c r="AX671" s="152"/>
      <c r="AY671" s="152"/>
      <c r="AZ671" s="152"/>
      <c r="BA671" s="152"/>
      <c r="BB671" s="152"/>
      <c r="BC671" s="152"/>
      <c r="BD671" s="152"/>
      <c r="BE671" s="152"/>
      <c r="BF671" s="152"/>
      <c r="BG671" s="152"/>
      <c r="BH671" s="152"/>
    </row>
    <row r="672" spans="1:60">
      <c r="A672" s="169" t="s">
        <v>366</v>
      </c>
      <c r="B672" s="170" t="s">
        <v>307</v>
      </c>
      <c r="C672" s="184" t="s">
        <v>308</v>
      </c>
      <c r="D672" s="171"/>
      <c r="E672" s="172"/>
      <c r="F672" s="173"/>
      <c r="G672" s="173">
        <f>SUMIF(AG673:AG701,"&lt;&gt;NOR",G673:G701)</f>
        <v>0</v>
      </c>
      <c r="H672" s="173"/>
      <c r="I672" s="173">
        <f>SUM(I673:I701)</f>
        <v>0</v>
      </c>
      <c r="J672" s="173"/>
      <c r="K672" s="173">
        <f>SUM(K673:K701)</f>
        <v>0</v>
      </c>
      <c r="L672" s="173"/>
      <c r="M672" s="173">
        <f>SUM(M673:M701)</f>
        <v>0</v>
      </c>
      <c r="N672" s="172"/>
      <c r="O672" s="172">
        <f>SUM(O673:O701)</f>
        <v>0.22999999999999998</v>
      </c>
      <c r="P672" s="172"/>
      <c r="Q672" s="172">
        <f>SUM(Q673:Q701)</f>
        <v>0</v>
      </c>
      <c r="R672" s="173"/>
      <c r="S672" s="173"/>
      <c r="T672" s="174"/>
      <c r="U672" s="168"/>
      <c r="V672" s="168">
        <f>SUM(V673:V701)</f>
        <v>45.82</v>
      </c>
      <c r="W672" s="168"/>
      <c r="X672" s="168"/>
      <c r="AG672" t="s">
        <v>367</v>
      </c>
    </row>
    <row r="673" spans="1:60" outlineLevel="1">
      <c r="A673" s="189">
        <v>570</v>
      </c>
      <c r="B673" s="190" t="s">
        <v>1612</v>
      </c>
      <c r="C673" s="197" t="s">
        <v>1613</v>
      </c>
      <c r="D673" s="191" t="s">
        <v>524</v>
      </c>
      <c r="E673" s="192">
        <v>16.7</v>
      </c>
      <c r="F673" s="193"/>
      <c r="G673" s="194">
        <f t="shared" ref="G673:G686" si="168">ROUND(E673*F673,2)</f>
        <v>0</v>
      </c>
      <c r="H673" s="193"/>
      <c r="I673" s="194">
        <f t="shared" ref="I673:I686" si="169">ROUND(E673*H673,2)</f>
        <v>0</v>
      </c>
      <c r="J673" s="193"/>
      <c r="K673" s="194">
        <f t="shared" ref="K673:K686" si="170">ROUND(E673*J673,2)</f>
        <v>0</v>
      </c>
      <c r="L673" s="194">
        <v>21</v>
      </c>
      <c r="M673" s="194">
        <f t="shared" ref="M673:M686" si="171">G673*(1+L673/100)</f>
        <v>0</v>
      </c>
      <c r="N673" s="192">
        <v>1.4999999999999999E-4</v>
      </c>
      <c r="O673" s="192">
        <f t="shared" ref="O673:O686" si="172">ROUND(E673*N673,2)</f>
        <v>0</v>
      </c>
      <c r="P673" s="192">
        <v>0</v>
      </c>
      <c r="Q673" s="192">
        <f t="shared" ref="Q673:Q686" si="173">ROUND(E673*P673,2)</f>
        <v>0</v>
      </c>
      <c r="R673" s="194"/>
      <c r="S673" s="194" t="s">
        <v>430</v>
      </c>
      <c r="T673" s="195" t="s">
        <v>372</v>
      </c>
      <c r="U673" s="163">
        <v>0</v>
      </c>
      <c r="V673" s="163">
        <f t="shared" ref="V673:V686" si="174">ROUND(E673*U673,2)</f>
        <v>0</v>
      </c>
      <c r="W673" s="163"/>
      <c r="X673" s="163" t="s">
        <v>431</v>
      </c>
      <c r="Y673" s="152"/>
      <c r="Z673" s="152"/>
      <c r="AA673" s="152"/>
      <c r="AB673" s="152"/>
      <c r="AC673" s="152"/>
      <c r="AD673" s="152"/>
      <c r="AE673" s="152"/>
      <c r="AF673" s="152"/>
      <c r="AG673" s="152" t="s">
        <v>728</v>
      </c>
      <c r="AH673" s="152"/>
      <c r="AI673" s="152"/>
      <c r="AJ673" s="152"/>
      <c r="AK673" s="152"/>
      <c r="AL673" s="152"/>
      <c r="AM673" s="152"/>
      <c r="AN673" s="152"/>
      <c r="AO673" s="152"/>
      <c r="AP673" s="152"/>
      <c r="AQ673" s="152"/>
      <c r="AR673" s="152"/>
      <c r="AS673" s="152"/>
      <c r="AT673" s="152"/>
      <c r="AU673" s="152"/>
      <c r="AV673" s="152"/>
      <c r="AW673" s="152"/>
      <c r="AX673" s="152"/>
      <c r="AY673" s="152"/>
      <c r="AZ673" s="152"/>
      <c r="BA673" s="152"/>
      <c r="BB673" s="152"/>
      <c r="BC673" s="152"/>
      <c r="BD673" s="152"/>
      <c r="BE673" s="152"/>
      <c r="BF673" s="152"/>
      <c r="BG673" s="152"/>
      <c r="BH673" s="152"/>
    </row>
    <row r="674" spans="1:60" outlineLevel="1">
      <c r="A674" s="189">
        <v>571</v>
      </c>
      <c r="B674" s="190" t="s">
        <v>1614</v>
      </c>
      <c r="C674" s="197" t="s">
        <v>1615</v>
      </c>
      <c r="D674" s="191" t="s">
        <v>524</v>
      </c>
      <c r="E674" s="192">
        <v>66.8</v>
      </c>
      <c r="F674" s="193"/>
      <c r="G674" s="194">
        <f t="shared" si="168"/>
        <v>0</v>
      </c>
      <c r="H674" s="193"/>
      <c r="I674" s="194">
        <f t="shared" si="169"/>
        <v>0</v>
      </c>
      <c r="J674" s="193"/>
      <c r="K674" s="194">
        <f t="shared" si="170"/>
        <v>0</v>
      </c>
      <c r="L674" s="194">
        <v>21</v>
      </c>
      <c r="M674" s="194">
        <f t="shared" si="171"/>
        <v>0</v>
      </c>
      <c r="N674" s="192">
        <v>1.4999999999999999E-4</v>
      </c>
      <c r="O674" s="192">
        <f t="shared" si="172"/>
        <v>0.01</v>
      </c>
      <c r="P674" s="192">
        <v>0</v>
      </c>
      <c r="Q674" s="192">
        <f t="shared" si="173"/>
        <v>0</v>
      </c>
      <c r="R674" s="194"/>
      <c r="S674" s="194" t="s">
        <v>430</v>
      </c>
      <c r="T674" s="195" t="s">
        <v>372</v>
      </c>
      <c r="U674" s="163">
        <v>0</v>
      </c>
      <c r="V674" s="163">
        <f t="shared" si="174"/>
        <v>0</v>
      </c>
      <c r="W674" s="163"/>
      <c r="X674" s="163" t="s">
        <v>431</v>
      </c>
      <c r="Y674" s="152"/>
      <c r="Z674" s="152"/>
      <c r="AA674" s="152"/>
      <c r="AB674" s="152"/>
      <c r="AC674" s="152"/>
      <c r="AD674" s="152"/>
      <c r="AE674" s="152"/>
      <c r="AF674" s="152"/>
      <c r="AG674" s="152" t="s">
        <v>728</v>
      </c>
      <c r="AH674" s="152"/>
      <c r="AI674" s="152"/>
      <c r="AJ674" s="152"/>
      <c r="AK674" s="152"/>
      <c r="AL674" s="152"/>
      <c r="AM674" s="152"/>
      <c r="AN674" s="152"/>
      <c r="AO674" s="152"/>
      <c r="AP674" s="152"/>
      <c r="AQ674" s="152"/>
      <c r="AR674" s="152"/>
      <c r="AS674" s="152"/>
      <c r="AT674" s="152"/>
      <c r="AU674" s="152"/>
      <c r="AV674" s="152"/>
      <c r="AW674" s="152"/>
      <c r="AX674" s="152"/>
      <c r="AY674" s="152"/>
      <c r="AZ674" s="152"/>
      <c r="BA674" s="152"/>
      <c r="BB674" s="152"/>
      <c r="BC674" s="152"/>
      <c r="BD674" s="152"/>
      <c r="BE674" s="152"/>
      <c r="BF674" s="152"/>
      <c r="BG674" s="152"/>
      <c r="BH674" s="152"/>
    </row>
    <row r="675" spans="1:60" outlineLevel="1">
      <c r="A675" s="189">
        <v>572</v>
      </c>
      <c r="B675" s="190" t="s">
        <v>1616</v>
      </c>
      <c r="C675" s="197" t="s">
        <v>1617</v>
      </c>
      <c r="D675" s="191" t="s">
        <v>524</v>
      </c>
      <c r="E675" s="192">
        <v>36.799999999999997</v>
      </c>
      <c r="F675" s="193"/>
      <c r="G675" s="194">
        <f t="shared" si="168"/>
        <v>0</v>
      </c>
      <c r="H675" s="193"/>
      <c r="I675" s="194">
        <f t="shared" si="169"/>
        <v>0</v>
      </c>
      <c r="J675" s="193"/>
      <c r="K675" s="194">
        <f t="shared" si="170"/>
        <v>0</v>
      </c>
      <c r="L675" s="194">
        <v>21</v>
      </c>
      <c r="M675" s="194">
        <f t="shared" si="171"/>
        <v>0</v>
      </c>
      <c r="N675" s="192">
        <v>1.4999999999999999E-4</v>
      </c>
      <c r="O675" s="192">
        <f t="shared" si="172"/>
        <v>0.01</v>
      </c>
      <c r="P675" s="192">
        <v>0</v>
      </c>
      <c r="Q675" s="192">
        <f t="shared" si="173"/>
        <v>0</v>
      </c>
      <c r="R675" s="194"/>
      <c r="S675" s="194" t="s">
        <v>430</v>
      </c>
      <c r="T675" s="195" t="s">
        <v>372</v>
      </c>
      <c r="U675" s="163">
        <v>0</v>
      </c>
      <c r="V675" s="163">
        <f t="shared" si="174"/>
        <v>0</v>
      </c>
      <c r="W675" s="163"/>
      <c r="X675" s="163" t="s">
        <v>431</v>
      </c>
      <c r="Y675" s="152"/>
      <c r="Z675" s="152"/>
      <c r="AA675" s="152"/>
      <c r="AB675" s="152"/>
      <c r="AC675" s="152"/>
      <c r="AD675" s="152"/>
      <c r="AE675" s="152"/>
      <c r="AF675" s="152"/>
      <c r="AG675" s="152" t="s">
        <v>728</v>
      </c>
      <c r="AH675" s="152"/>
      <c r="AI675" s="152"/>
      <c r="AJ675" s="152"/>
      <c r="AK675" s="152"/>
      <c r="AL675" s="152"/>
      <c r="AM675" s="152"/>
      <c r="AN675" s="152"/>
      <c r="AO675" s="152"/>
      <c r="AP675" s="152"/>
      <c r="AQ675" s="152"/>
      <c r="AR675" s="152"/>
      <c r="AS675" s="152"/>
      <c r="AT675" s="152"/>
      <c r="AU675" s="152"/>
      <c r="AV675" s="152"/>
      <c r="AW675" s="152"/>
      <c r="AX675" s="152"/>
      <c r="AY675" s="152"/>
      <c r="AZ675" s="152"/>
      <c r="BA675" s="152"/>
      <c r="BB675" s="152"/>
      <c r="BC675" s="152"/>
      <c r="BD675" s="152"/>
      <c r="BE675" s="152"/>
      <c r="BF675" s="152"/>
      <c r="BG675" s="152"/>
      <c r="BH675" s="152"/>
    </row>
    <row r="676" spans="1:60" outlineLevel="1">
      <c r="A676" s="189">
        <v>573</v>
      </c>
      <c r="B676" s="190" t="s">
        <v>1618</v>
      </c>
      <c r="C676" s="197" t="s">
        <v>1619</v>
      </c>
      <c r="D676" s="191" t="s">
        <v>524</v>
      </c>
      <c r="E676" s="192">
        <v>4</v>
      </c>
      <c r="F676" s="193"/>
      <c r="G676" s="194">
        <f t="shared" si="168"/>
        <v>0</v>
      </c>
      <c r="H676" s="193"/>
      <c r="I676" s="194">
        <f t="shared" si="169"/>
        <v>0</v>
      </c>
      <c r="J676" s="193"/>
      <c r="K676" s="194">
        <f t="shared" si="170"/>
        <v>0</v>
      </c>
      <c r="L676" s="194">
        <v>21</v>
      </c>
      <c r="M676" s="194">
        <f t="shared" si="171"/>
        <v>0</v>
      </c>
      <c r="N676" s="192">
        <v>1.4999999999999999E-4</v>
      </c>
      <c r="O676" s="192">
        <f t="shared" si="172"/>
        <v>0</v>
      </c>
      <c r="P676" s="192">
        <v>0</v>
      </c>
      <c r="Q676" s="192">
        <f t="shared" si="173"/>
        <v>0</v>
      </c>
      <c r="R676" s="194"/>
      <c r="S676" s="194" t="s">
        <v>430</v>
      </c>
      <c r="T676" s="195" t="s">
        <v>372</v>
      </c>
      <c r="U676" s="163">
        <v>0</v>
      </c>
      <c r="V676" s="163">
        <f t="shared" si="174"/>
        <v>0</v>
      </c>
      <c r="W676" s="163"/>
      <c r="X676" s="163" t="s">
        <v>431</v>
      </c>
      <c r="Y676" s="152"/>
      <c r="Z676" s="152"/>
      <c r="AA676" s="152"/>
      <c r="AB676" s="152"/>
      <c r="AC676" s="152"/>
      <c r="AD676" s="152"/>
      <c r="AE676" s="152"/>
      <c r="AF676" s="152"/>
      <c r="AG676" s="152" t="s">
        <v>728</v>
      </c>
      <c r="AH676" s="152"/>
      <c r="AI676" s="152"/>
      <c r="AJ676" s="152"/>
      <c r="AK676" s="152"/>
      <c r="AL676" s="152"/>
      <c r="AM676" s="152"/>
      <c r="AN676" s="152"/>
      <c r="AO676" s="152"/>
      <c r="AP676" s="152"/>
      <c r="AQ676" s="152"/>
      <c r="AR676" s="152"/>
      <c r="AS676" s="152"/>
      <c r="AT676" s="152"/>
      <c r="AU676" s="152"/>
      <c r="AV676" s="152"/>
      <c r="AW676" s="152"/>
      <c r="AX676" s="152"/>
      <c r="AY676" s="152"/>
      <c r="AZ676" s="152"/>
      <c r="BA676" s="152"/>
      <c r="BB676" s="152"/>
      <c r="BC676" s="152"/>
      <c r="BD676" s="152"/>
      <c r="BE676" s="152"/>
      <c r="BF676" s="152"/>
      <c r="BG676" s="152"/>
      <c r="BH676" s="152"/>
    </row>
    <row r="677" spans="1:60" outlineLevel="1">
      <c r="A677" s="189">
        <v>574</v>
      </c>
      <c r="B677" s="190" t="s">
        <v>1620</v>
      </c>
      <c r="C677" s="197" t="s">
        <v>1621</v>
      </c>
      <c r="D677" s="191" t="s">
        <v>524</v>
      </c>
      <c r="E677" s="192">
        <v>28.6</v>
      </c>
      <c r="F677" s="193"/>
      <c r="G677" s="194">
        <f t="shared" si="168"/>
        <v>0</v>
      </c>
      <c r="H677" s="193"/>
      <c r="I677" s="194">
        <f t="shared" si="169"/>
        <v>0</v>
      </c>
      <c r="J677" s="193"/>
      <c r="K677" s="194">
        <f t="shared" si="170"/>
        <v>0</v>
      </c>
      <c r="L677" s="194">
        <v>21</v>
      </c>
      <c r="M677" s="194">
        <f t="shared" si="171"/>
        <v>0</v>
      </c>
      <c r="N677" s="192">
        <v>1.4999999999999999E-4</v>
      </c>
      <c r="O677" s="192">
        <f t="shared" si="172"/>
        <v>0</v>
      </c>
      <c r="P677" s="192">
        <v>0</v>
      </c>
      <c r="Q677" s="192">
        <f t="shared" si="173"/>
        <v>0</v>
      </c>
      <c r="R677" s="194"/>
      <c r="S677" s="194" t="s">
        <v>430</v>
      </c>
      <c r="T677" s="195" t="s">
        <v>372</v>
      </c>
      <c r="U677" s="163">
        <v>0</v>
      </c>
      <c r="V677" s="163">
        <f t="shared" si="174"/>
        <v>0</v>
      </c>
      <c r="W677" s="163"/>
      <c r="X677" s="163" t="s">
        <v>431</v>
      </c>
      <c r="Y677" s="152"/>
      <c r="Z677" s="152"/>
      <c r="AA677" s="152"/>
      <c r="AB677" s="152"/>
      <c r="AC677" s="152"/>
      <c r="AD677" s="152"/>
      <c r="AE677" s="152"/>
      <c r="AF677" s="152"/>
      <c r="AG677" s="152" t="s">
        <v>728</v>
      </c>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row>
    <row r="678" spans="1:60" ht="22.5" outlineLevel="1">
      <c r="A678" s="189">
        <v>575</v>
      </c>
      <c r="B678" s="190" t="s">
        <v>1622</v>
      </c>
      <c r="C678" s="197" t="s">
        <v>1623</v>
      </c>
      <c r="D678" s="191" t="s">
        <v>524</v>
      </c>
      <c r="E678" s="192">
        <v>53</v>
      </c>
      <c r="F678" s="193"/>
      <c r="G678" s="194">
        <f t="shared" si="168"/>
        <v>0</v>
      </c>
      <c r="H678" s="193"/>
      <c r="I678" s="194">
        <f t="shared" si="169"/>
        <v>0</v>
      </c>
      <c r="J678" s="193"/>
      <c r="K678" s="194">
        <f t="shared" si="170"/>
        <v>0</v>
      </c>
      <c r="L678" s="194">
        <v>21</v>
      </c>
      <c r="M678" s="194">
        <f t="shared" si="171"/>
        <v>0</v>
      </c>
      <c r="N678" s="192">
        <v>1.4999999999999999E-4</v>
      </c>
      <c r="O678" s="192">
        <f t="shared" si="172"/>
        <v>0.01</v>
      </c>
      <c r="P678" s="192">
        <v>0</v>
      </c>
      <c r="Q678" s="192">
        <f t="shared" si="173"/>
        <v>0</v>
      </c>
      <c r="R678" s="194"/>
      <c r="S678" s="194" t="s">
        <v>430</v>
      </c>
      <c r="T678" s="195" t="s">
        <v>372</v>
      </c>
      <c r="U678" s="163">
        <v>0</v>
      </c>
      <c r="V678" s="163">
        <f t="shared" si="174"/>
        <v>0</v>
      </c>
      <c r="W678" s="163"/>
      <c r="X678" s="163" t="s">
        <v>431</v>
      </c>
      <c r="Y678" s="152"/>
      <c r="Z678" s="152"/>
      <c r="AA678" s="152"/>
      <c r="AB678" s="152"/>
      <c r="AC678" s="152"/>
      <c r="AD678" s="152"/>
      <c r="AE678" s="152"/>
      <c r="AF678" s="152"/>
      <c r="AG678" s="152" t="s">
        <v>728</v>
      </c>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row>
    <row r="679" spans="1:60" ht="22.5" outlineLevel="1">
      <c r="A679" s="189">
        <v>576</v>
      </c>
      <c r="B679" s="190" t="s">
        <v>1624</v>
      </c>
      <c r="C679" s="197" t="s">
        <v>1625</v>
      </c>
      <c r="D679" s="191" t="s">
        <v>524</v>
      </c>
      <c r="E679" s="192">
        <v>120</v>
      </c>
      <c r="F679" s="193"/>
      <c r="G679" s="194">
        <f t="shared" si="168"/>
        <v>0</v>
      </c>
      <c r="H679" s="193"/>
      <c r="I679" s="194">
        <f t="shared" si="169"/>
        <v>0</v>
      </c>
      <c r="J679" s="193"/>
      <c r="K679" s="194">
        <f t="shared" si="170"/>
        <v>0</v>
      </c>
      <c r="L679" s="194">
        <v>21</v>
      </c>
      <c r="M679" s="194">
        <f t="shared" si="171"/>
        <v>0</v>
      </c>
      <c r="N679" s="192">
        <v>1.4999999999999999E-4</v>
      </c>
      <c r="O679" s="192">
        <f t="shared" si="172"/>
        <v>0.02</v>
      </c>
      <c r="P679" s="192">
        <v>0</v>
      </c>
      <c r="Q679" s="192">
        <f t="shared" si="173"/>
        <v>0</v>
      </c>
      <c r="R679" s="194"/>
      <c r="S679" s="194" t="s">
        <v>430</v>
      </c>
      <c r="T679" s="195" t="s">
        <v>372</v>
      </c>
      <c r="U679" s="163">
        <v>0</v>
      </c>
      <c r="V679" s="163">
        <f t="shared" si="174"/>
        <v>0</v>
      </c>
      <c r="W679" s="163"/>
      <c r="X679" s="163" t="s">
        <v>431</v>
      </c>
      <c r="Y679" s="152"/>
      <c r="Z679" s="152"/>
      <c r="AA679" s="152"/>
      <c r="AB679" s="152"/>
      <c r="AC679" s="152"/>
      <c r="AD679" s="152"/>
      <c r="AE679" s="152"/>
      <c r="AF679" s="152"/>
      <c r="AG679" s="152" t="s">
        <v>728</v>
      </c>
      <c r="AH679" s="152"/>
      <c r="AI679" s="152"/>
      <c r="AJ679" s="152"/>
      <c r="AK679" s="152"/>
      <c r="AL679" s="152"/>
      <c r="AM679" s="152"/>
      <c r="AN679" s="152"/>
      <c r="AO679" s="152"/>
      <c r="AP679" s="152"/>
      <c r="AQ679" s="152"/>
      <c r="AR679" s="152"/>
      <c r="AS679" s="152"/>
      <c r="AT679" s="152"/>
      <c r="AU679" s="152"/>
      <c r="AV679" s="152"/>
      <c r="AW679" s="152"/>
      <c r="AX679" s="152"/>
      <c r="AY679" s="152"/>
      <c r="AZ679" s="152"/>
      <c r="BA679" s="152"/>
      <c r="BB679" s="152"/>
      <c r="BC679" s="152"/>
      <c r="BD679" s="152"/>
      <c r="BE679" s="152"/>
      <c r="BF679" s="152"/>
      <c r="BG679" s="152"/>
      <c r="BH679" s="152"/>
    </row>
    <row r="680" spans="1:60" ht="22.5" outlineLevel="1">
      <c r="A680" s="189">
        <v>577</v>
      </c>
      <c r="B680" s="190" t="s">
        <v>1626</v>
      </c>
      <c r="C680" s="197" t="s">
        <v>1627</v>
      </c>
      <c r="D680" s="191" t="s">
        <v>508</v>
      </c>
      <c r="E680" s="192">
        <v>1</v>
      </c>
      <c r="F680" s="193"/>
      <c r="G680" s="194">
        <f t="shared" si="168"/>
        <v>0</v>
      </c>
      <c r="H680" s="193"/>
      <c r="I680" s="194">
        <f t="shared" si="169"/>
        <v>0</v>
      </c>
      <c r="J680" s="193"/>
      <c r="K680" s="194">
        <f t="shared" si="170"/>
        <v>0</v>
      </c>
      <c r="L680" s="194">
        <v>21</v>
      </c>
      <c r="M680" s="194">
        <f t="shared" si="171"/>
        <v>0</v>
      </c>
      <c r="N680" s="192">
        <v>0</v>
      </c>
      <c r="O680" s="192">
        <f t="shared" si="172"/>
        <v>0</v>
      </c>
      <c r="P680" s="192">
        <v>0</v>
      </c>
      <c r="Q680" s="192">
        <f t="shared" si="173"/>
        <v>0</v>
      </c>
      <c r="R680" s="194"/>
      <c r="S680" s="194" t="s">
        <v>430</v>
      </c>
      <c r="T680" s="195" t="s">
        <v>372</v>
      </c>
      <c r="U680" s="163">
        <v>0</v>
      </c>
      <c r="V680" s="163">
        <f t="shared" si="174"/>
        <v>0</v>
      </c>
      <c r="W680" s="163"/>
      <c r="X680" s="163" t="s">
        <v>431</v>
      </c>
      <c r="Y680" s="152"/>
      <c r="Z680" s="152"/>
      <c r="AA680" s="152"/>
      <c r="AB680" s="152"/>
      <c r="AC680" s="152"/>
      <c r="AD680" s="152"/>
      <c r="AE680" s="152"/>
      <c r="AF680" s="152"/>
      <c r="AG680" s="152" t="s">
        <v>728</v>
      </c>
      <c r="AH680" s="152"/>
      <c r="AI680" s="152"/>
      <c r="AJ680" s="152"/>
      <c r="AK680" s="152"/>
      <c r="AL680" s="152"/>
      <c r="AM680" s="152"/>
      <c r="AN680" s="152"/>
      <c r="AO680" s="152"/>
      <c r="AP680" s="152"/>
      <c r="AQ680" s="152"/>
      <c r="AR680" s="152"/>
      <c r="AS680" s="152"/>
      <c r="AT680" s="152"/>
      <c r="AU680" s="152"/>
      <c r="AV680" s="152"/>
      <c r="AW680" s="152"/>
      <c r="AX680" s="152"/>
      <c r="AY680" s="152"/>
      <c r="AZ680" s="152"/>
      <c r="BA680" s="152"/>
      <c r="BB680" s="152"/>
      <c r="BC680" s="152"/>
      <c r="BD680" s="152"/>
      <c r="BE680" s="152"/>
      <c r="BF680" s="152"/>
      <c r="BG680" s="152"/>
      <c r="BH680" s="152"/>
    </row>
    <row r="681" spans="1:60" outlineLevel="1">
      <c r="A681" s="189">
        <v>578</v>
      </c>
      <c r="B681" s="190" t="s">
        <v>1628</v>
      </c>
      <c r="C681" s="197" t="s">
        <v>1629</v>
      </c>
      <c r="D681" s="191" t="s">
        <v>508</v>
      </c>
      <c r="E681" s="192">
        <v>1</v>
      </c>
      <c r="F681" s="193"/>
      <c r="G681" s="194">
        <f t="shared" si="168"/>
        <v>0</v>
      </c>
      <c r="H681" s="193"/>
      <c r="I681" s="194">
        <f t="shared" si="169"/>
        <v>0</v>
      </c>
      <c r="J681" s="193"/>
      <c r="K681" s="194">
        <f t="shared" si="170"/>
        <v>0</v>
      </c>
      <c r="L681" s="194">
        <v>21</v>
      </c>
      <c r="M681" s="194">
        <f t="shared" si="171"/>
        <v>0</v>
      </c>
      <c r="N681" s="192">
        <v>0</v>
      </c>
      <c r="O681" s="192">
        <f t="shared" si="172"/>
        <v>0</v>
      </c>
      <c r="P681" s="192">
        <v>0</v>
      </c>
      <c r="Q681" s="192">
        <f t="shared" si="173"/>
        <v>0</v>
      </c>
      <c r="R681" s="194"/>
      <c r="S681" s="194" t="s">
        <v>430</v>
      </c>
      <c r="T681" s="195" t="s">
        <v>372</v>
      </c>
      <c r="U681" s="163">
        <v>0</v>
      </c>
      <c r="V681" s="163">
        <f t="shared" si="174"/>
        <v>0</v>
      </c>
      <c r="W681" s="163"/>
      <c r="X681" s="163" t="s">
        <v>431</v>
      </c>
      <c r="Y681" s="152"/>
      <c r="Z681" s="152"/>
      <c r="AA681" s="152"/>
      <c r="AB681" s="152"/>
      <c r="AC681" s="152"/>
      <c r="AD681" s="152"/>
      <c r="AE681" s="152"/>
      <c r="AF681" s="152"/>
      <c r="AG681" s="152" t="s">
        <v>728</v>
      </c>
      <c r="AH681" s="152"/>
      <c r="AI681" s="152"/>
      <c r="AJ681" s="152"/>
      <c r="AK681" s="152"/>
      <c r="AL681" s="152"/>
      <c r="AM681" s="152"/>
      <c r="AN681" s="152"/>
      <c r="AO681" s="152"/>
      <c r="AP681" s="152"/>
      <c r="AQ681" s="152"/>
      <c r="AR681" s="152"/>
      <c r="AS681" s="152"/>
      <c r="AT681" s="152"/>
      <c r="AU681" s="152"/>
      <c r="AV681" s="152"/>
      <c r="AW681" s="152"/>
      <c r="AX681" s="152"/>
      <c r="AY681" s="152"/>
      <c r="AZ681" s="152"/>
      <c r="BA681" s="152"/>
      <c r="BB681" s="152"/>
      <c r="BC681" s="152"/>
      <c r="BD681" s="152"/>
      <c r="BE681" s="152"/>
      <c r="BF681" s="152"/>
      <c r="BG681" s="152"/>
      <c r="BH681" s="152"/>
    </row>
    <row r="682" spans="1:60" outlineLevel="1">
      <c r="A682" s="189">
        <v>579</v>
      </c>
      <c r="B682" s="190" t="s">
        <v>1630</v>
      </c>
      <c r="C682" s="197" t="s">
        <v>1631</v>
      </c>
      <c r="D682" s="191" t="s">
        <v>633</v>
      </c>
      <c r="E682" s="192">
        <v>1</v>
      </c>
      <c r="F682" s="193"/>
      <c r="G682" s="194">
        <f t="shared" si="168"/>
        <v>0</v>
      </c>
      <c r="H682" s="193"/>
      <c r="I682" s="194">
        <f t="shared" si="169"/>
        <v>0</v>
      </c>
      <c r="J682" s="193"/>
      <c r="K682" s="194">
        <f t="shared" si="170"/>
        <v>0</v>
      </c>
      <c r="L682" s="194">
        <v>21</v>
      </c>
      <c r="M682" s="194">
        <f t="shared" si="171"/>
        <v>0</v>
      </c>
      <c r="N682" s="192">
        <v>4.0000000000000002E-4</v>
      </c>
      <c r="O682" s="192">
        <f t="shared" si="172"/>
        <v>0</v>
      </c>
      <c r="P682" s="192">
        <v>0</v>
      </c>
      <c r="Q682" s="192">
        <f t="shared" si="173"/>
        <v>0</v>
      </c>
      <c r="R682" s="194"/>
      <c r="S682" s="194" t="s">
        <v>430</v>
      </c>
      <c r="T682" s="195" t="s">
        <v>372</v>
      </c>
      <c r="U682" s="163">
        <v>0</v>
      </c>
      <c r="V682" s="163">
        <f t="shared" si="174"/>
        <v>0</v>
      </c>
      <c r="W682" s="163"/>
      <c r="X682" s="163" t="s">
        <v>431</v>
      </c>
      <c r="Y682" s="152"/>
      <c r="Z682" s="152"/>
      <c r="AA682" s="152"/>
      <c r="AB682" s="152"/>
      <c r="AC682" s="152"/>
      <c r="AD682" s="152"/>
      <c r="AE682" s="152"/>
      <c r="AF682" s="152"/>
      <c r="AG682" s="152" t="s">
        <v>728</v>
      </c>
      <c r="AH682" s="152"/>
      <c r="AI682" s="152"/>
      <c r="AJ682" s="152"/>
      <c r="AK682" s="152"/>
      <c r="AL682" s="152"/>
      <c r="AM682" s="152"/>
      <c r="AN682" s="152"/>
      <c r="AO682" s="152"/>
      <c r="AP682" s="152"/>
      <c r="AQ682" s="152"/>
      <c r="AR682" s="152"/>
      <c r="AS682" s="152"/>
      <c r="AT682" s="152"/>
      <c r="AU682" s="152"/>
      <c r="AV682" s="152"/>
      <c r="AW682" s="152"/>
      <c r="AX682" s="152"/>
      <c r="AY682" s="152"/>
      <c r="AZ682" s="152"/>
      <c r="BA682" s="152"/>
      <c r="BB682" s="152"/>
      <c r="BC682" s="152"/>
      <c r="BD682" s="152"/>
      <c r="BE682" s="152"/>
      <c r="BF682" s="152"/>
      <c r="BG682" s="152"/>
      <c r="BH682" s="152"/>
    </row>
    <row r="683" spans="1:60" ht="22.5" outlineLevel="1">
      <c r="A683" s="189">
        <v>580</v>
      </c>
      <c r="B683" s="190" t="s">
        <v>1632</v>
      </c>
      <c r="C683" s="197" t="s">
        <v>1633</v>
      </c>
      <c r="D683" s="191" t="s">
        <v>508</v>
      </c>
      <c r="E683" s="192">
        <v>1</v>
      </c>
      <c r="F683" s="193"/>
      <c r="G683" s="194">
        <f t="shared" si="168"/>
        <v>0</v>
      </c>
      <c r="H683" s="193"/>
      <c r="I683" s="194">
        <f t="shared" si="169"/>
        <v>0</v>
      </c>
      <c r="J683" s="193"/>
      <c r="K683" s="194">
        <f t="shared" si="170"/>
        <v>0</v>
      </c>
      <c r="L683" s="194">
        <v>21</v>
      </c>
      <c r="M683" s="194">
        <f t="shared" si="171"/>
        <v>0</v>
      </c>
      <c r="N683" s="192">
        <v>1.55E-2</v>
      </c>
      <c r="O683" s="192">
        <f t="shared" si="172"/>
        <v>0.02</v>
      </c>
      <c r="P683" s="192">
        <v>0</v>
      </c>
      <c r="Q683" s="192">
        <f t="shared" si="173"/>
        <v>0</v>
      </c>
      <c r="R683" s="194"/>
      <c r="S683" s="194" t="s">
        <v>430</v>
      </c>
      <c r="T683" s="195" t="s">
        <v>372</v>
      </c>
      <c r="U683" s="163">
        <v>0</v>
      </c>
      <c r="V683" s="163">
        <f t="shared" si="174"/>
        <v>0</v>
      </c>
      <c r="W683" s="163"/>
      <c r="X683" s="163" t="s">
        <v>464</v>
      </c>
      <c r="Y683" s="152"/>
      <c r="Z683" s="152"/>
      <c r="AA683" s="152"/>
      <c r="AB683" s="152"/>
      <c r="AC683" s="152"/>
      <c r="AD683" s="152"/>
      <c r="AE683" s="152"/>
      <c r="AF683" s="152"/>
      <c r="AG683" s="152" t="s">
        <v>465</v>
      </c>
      <c r="AH683" s="152"/>
      <c r="AI683" s="152"/>
      <c r="AJ683" s="152"/>
      <c r="AK683" s="152"/>
      <c r="AL683" s="152"/>
      <c r="AM683" s="152"/>
      <c r="AN683" s="152"/>
      <c r="AO683" s="152"/>
      <c r="AP683" s="152"/>
      <c r="AQ683" s="152"/>
      <c r="AR683" s="152"/>
      <c r="AS683" s="152"/>
      <c r="AT683" s="152"/>
      <c r="AU683" s="152"/>
      <c r="AV683" s="152"/>
      <c r="AW683" s="152"/>
      <c r="AX683" s="152"/>
      <c r="AY683" s="152"/>
      <c r="AZ683" s="152"/>
      <c r="BA683" s="152"/>
      <c r="BB683" s="152"/>
      <c r="BC683" s="152"/>
      <c r="BD683" s="152"/>
      <c r="BE683" s="152"/>
      <c r="BF683" s="152"/>
      <c r="BG683" s="152"/>
      <c r="BH683" s="152"/>
    </row>
    <row r="684" spans="1:60" ht="22.5" outlineLevel="1">
      <c r="A684" s="189">
        <v>581</v>
      </c>
      <c r="B684" s="190" t="s">
        <v>1634</v>
      </c>
      <c r="C684" s="197" t="s">
        <v>1635</v>
      </c>
      <c r="D684" s="191" t="s">
        <v>508</v>
      </c>
      <c r="E684" s="192">
        <v>4</v>
      </c>
      <c r="F684" s="193"/>
      <c r="G684" s="194">
        <f t="shared" si="168"/>
        <v>0</v>
      </c>
      <c r="H684" s="193"/>
      <c r="I684" s="194">
        <f t="shared" si="169"/>
        <v>0</v>
      </c>
      <c r="J684" s="193"/>
      <c r="K684" s="194">
        <f t="shared" si="170"/>
        <v>0</v>
      </c>
      <c r="L684" s="194">
        <v>21</v>
      </c>
      <c r="M684" s="194">
        <f t="shared" si="171"/>
        <v>0</v>
      </c>
      <c r="N684" s="192">
        <v>1.55E-2</v>
      </c>
      <c r="O684" s="192">
        <f t="shared" si="172"/>
        <v>0.06</v>
      </c>
      <c r="P684" s="192">
        <v>0</v>
      </c>
      <c r="Q684" s="192">
        <f t="shared" si="173"/>
        <v>0</v>
      </c>
      <c r="R684" s="194"/>
      <c r="S684" s="194" t="s">
        <v>430</v>
      </c>
      <c r="T684" s="195" t="s">
        <v>372</v>
      </c>
      <c r="U684" s="163">
        <v>0</v>
      </c>
      <c r="V684" s="163">
        <f t="shared" si="174"/>
        <v>0</v>
      </c>
      <c r="W684" s="163"/>
      <c r="X684" s="163" t="s">
        <v>464</v>
      </c>
      <c r="Y684" s="152"/>
      <c r="Z684" s="152"/>
      <c r="AA684" s="152"/>
      <c r="AB684" s="152"/>
      <c r="AC684" s="152"/>
      <c r="AD684" s="152"/>
      <c r="AE684" s="152"/>
      <c r="AF684" s="152"/>
      <c r="AG684" s="152" t="s">
        <v>465</v>
      </c>
      <c r="AH684" s="152"/>
      <c r="AI684" s="152"/>
      <c r="AJ684" s="152"/>
      <c r="AK684" s="152"/>
      <c r="AL684" s="152"/>
      <c r="AM684" s="152"/>
      <c r="AN684" s="152"/>
      <c r="AO684" s="152"/>
      <c r="AP684" s="152"/>
      <c r="AQ684" s="152"/>
      <c r="AR684" s="152"/>
      <c r="AS684" s="152"/>
      <c r="AT684" s="152"/>
      <c r="AU684" s="152"/>
      <c r="AV684" s="152"/>
      <c r="AW684" s="152"/>
      <c r="AX684" s="152"/>
      <c r="AY684" s="152"/>
      <c r="AZ684" s="152"/>
      <c r="BA684" s="152"/>
      <c r="BB684" s="152"/>
      <c r="BC684" s="152"/>
      <c r="BD684" s="152"/>
      <c r="BE684" s="152"/>
      <c r="BF684" s="152"/>
      <c r="BG684" s="152"/>
      <c r="BH684" s="152"/>
    </row>
    <row r="685" spans="1:60" ht="22.5" outlineLevel="1">
      <c r="A685" s="189">
        <v>582</v>
      </c>
      <c r="B685" s="190" t="s">
        <v>1636</v>
      </c>
      <c r="C685" s="197" t="s">
        <v>1637</v>
      </c>
      <c r="D685" s="191" t="s">
        <v>508</v>
      </c>
      <c r="E685" s="192">
        <v>8</v>
      </c>
      <c r="F685" s="193"/>
      <c r="G685" s="194">
        <f t="shared" si="168"/>
        <v>0</v>
      </c>
      <c r="H685" s="193"/>
      <c r="I685" s="194">
        <f t="shared" si="169"/>
        <v>0</v>
      </c>
      <c r="J685" s="193"/>
      <c r="K685" s="194">
        <f t="shared" si="170"/>
        <v>0</v>
      </c>
      <c r="L685" s="194">
        <v>21</v>
      </c>
      <c r="M685" s="194">
        <f t="shared" si="171"/>
        <v>0</v>
      </c>
      <c r="N685" s="192">
        <v>0</v>
      </c>
      <c r="O685" s="192">
        <f t="shared" si="172"/>
        <v>0</v>
      </c>
      <c r="P685" s="192">
        <v>0</v>
      </c>
      <c r="Q685" s="192">
        <f t="shared" si="173"/>
        <v>0</v>
      </c>
      <c r="R685" s="194"/>
      <c r="S685" s="194" t="s">
        <v>430</v>
      </c>
      <c r="T685" s="195" t="s">
        <v>372</v>
      </c>
      <c r="U685" s="163">
        <v>0</v>
      </c>
      <c r="V685" s="163">
        <f t="shared" si="174"/>
        <v>0</v>
      </c>
      <c r="W685" s="163"/>
      <c r="X685" s="163" t="s">
        <v>431</v>
      </c>
      <c r="Y685" s="152"/>
      <c r="Z685" s="152"/>
      <c r="AA685" s="152"/>
      <c r="AB685" s="152"/>
      <c r="AC685" s="152"/>
      <c r="AD685" s="152"/>
      <c r="AE685" s="152"/>
      <c r="AF685" s="152"/>
      <c r="AG685" s="152" t="s">
        <v>728</v>
      </c>
      <c r="AH685" s="152"/>
      <c r="AI685" s="152"/>
      <c r="AJ685" s="152"/>
      <c r="AK685" s="152"/>
      <c r="AL685" s="152"/>
      <c r="AM685" s="152"/>
      <c r="AN685" s="152"/>
      <c r="AO685" s="152"/>
      <c r="AP685" s="152"/>
      <c r="AQ685" s="152"/>
      <c r="AR685" s="152"/>
      <c r="AS685" s="152"/>
      <c r="AT685" s="152"/>
      <c r="AU685" s="152"/>
      <c r="AV685" s="152"/>
      <c r="AW685" s="152"/>
      <c r="AX685" s="152"/>
      <c r="AY685" s="152"/>
      <c r="AZ685" s="152"/>
      <c r="BA685" s="152"/>
      <c r="BB685" s="152"/>
      <c r="BC685" s="152"/>
      <c r="BD685" s="152"/>
      <c r="BE685" s="152"/>
      <c r="BF685" s="152"/>
      <c r="BG685" s="152"/>
      <c r="BH685" s="152"/>
    </row>
    <row r="686" spans="1:60" ht="33.75" outlineLevel="1">
      <c r="A686" s="175">
        <v>583</v>
      </c>
      <c r="B686" s="176" t="s">
        <v>1638</v>
      </c>
      <c r="C686" s="185" t="s">
        <v>1639</v>
      </c>
      <c r="D686" s="177" t="s">
        <v>508</v>
      </c>
      <c r="E686" s="178">
        <v>3</v>
      </c>
      <c r="F686" s="179"/>
      <c r="G686" s="180">
        <f t="shared" si="168"/>
        <v>0</v>
      </c>
      <c r="H686" s="179"/>
      <c r="I686" s="180">
        <f t="shared" si="169"/>
        <v>0</v>
      </c>
      <c r="J686" s="179"/>
      <c r="K686" s="180">
        <f t="shared" si="170"/>
        <v>0</v>
      </c>
      <c r="L686" s="180">
        <v>21</v>
      </c>
      <c r="M686" s="180">
        <f t="shared" si="171"/>
        <v>0</v>
      </c>
      <c r="N686" s="178">
        <v>1.55E-2</v>
      </c>
      <c r="O686" s="178">
        <f t="shared" si="172"/>
        <v>0.05</v>
      </c>
      <c r="P686" s="178">
        <v>0</v>
      </c>
      <c r="Q686" s="178">
        <f t="shared" si="173"/>
        <v>0</v>
      </c>
      <c r="R686" s="180"/>
      <c r="S686" s="180" t="s">
        <v>430</v>
      </c>
      <c r="T686" s="181" t="s">
        <v>372</v>
      </c>
      <c r="U686" s="163">
        <v>0</v>
      </c>
      <c r="V686" s="163">
        <f t="shared" si="174"/>
        <v>0</v>
      </c>
      <c r="W686" s="163"/>
      <c r="X686" s="163" t="s">
        <v>464</v>
      </c>
      <c r="Y686" s="152"/>
      <c r="Z686" s="152"/>
      <c r="AA686" s="152"/>
      <c r="AB686" s="152"/>
      <c r="AC686" s="152"/>
      <c r="AD686" s="152"/>
      <c r="AE686" s="152"/>
      <c r="AF686" s="152"/>
      <c r="AG686" s="152" t="s">
        <v>465</v>
      </c>
      <c r="AH686" s="152"/>
      <c r="AI686" s="152"/>
      <c r="AJ686" s="152"/>
      <c r="AK686" s="152"/>
      <c r="AL686" s="152"/>
      <c r="AM686" s="152"/>
      <c r="AN686" s="152"/>
      <c r="AO686" s="152"/>
      <c r="AP686" s="152"/>
      <c r="AQ686" s="152"/>
      <c r="AR686" s="152"/>
      <c r="AS686" s="152"/>
      <c r="AT686" s="152"/>
      <c r="AU686" s="152"/>
      <c r="AV686" s="152"/>
      <c r="AW686" s="152"/>
      <c r="AX686" s="152"/>
      <c r="AY686" s="152"/>
      <c r="AZ686" s="152"/>
      <c r="BA686" s="152"/>
      <c r="BB686" s="152"/>
      <c r="BC686" s="152"/>
      <c r="BD686" s="152"/>
      <c r="BE686" s="152"/>
      <c r="BF686" s="152"/>
      <c r="BG686" s="152"/>
      <c r="BH686" s="152"/>
    </row>
    <row r="687" spans="1:60" outlineLevel="1">
      <c r="A687" s="159"/>
      <c r="B687" s="160"/>
      <c r="C687" s="262" t="s">
        <v>1640</v>
      </c>
      <c r="D687" s="263"/>
      <c r="E687" s="263"/>
      <c r="F687" s="263"/>
      <c r="G687" s="263"/>
      <c r="H687" s="163"/>
      <c r="I687" s="163"/>
      <c r="J687" s="163"/>
      <c r="K687" s="163"/>
      <c r="L687" s="163"/>
      <c r="M687" s="163"/>
      <c r="N687" s="162"/>
      <c r="O687" s="162"/>
      <c r="P687" s="162"/>
      <c r="Q687" s="162"/>
      <c r="R687" s="163"/>
      <c r="S687" s="163"/>
      <c r="T687" s="163"/>
      <c r="U687" s="163"/>
      <c r="V687" s="163"/>
      <c r="W687" s="163"/>
      <c r="X687" s="163"/>
      <c r="Y687" s="152"/>
      <c r="Z687" s="152"/>
      <c r="AA687" s="152"/>
      <c r="AB687" s="152"/>
      <c r="AC687" s="152"/>
      <c r="AD687" s="152"/>
      <c r="AE687" s="152"/>
      <c r="AF687" s="152"/>
      <c r="AG687" s="152" t="s">
        <v>375</v>
      </c>
      <c r="AH687" s="152"/>
      <c r="AI687" s="152"/>
      <c r="AJ687" s="152"/>
      <c r="AK687" s="152"/>
      <c r="AL687" s="152"/>
      <c r="AM687" s="152"/>
      <c r="AN687" s="152"/>
      <c r="AO687" s="152"/>
      <c r="AP687" s="152"/>
      <c r="AQ687" s="152"/>
      <c r="AR687" s="152"/>
      <c r="AS687" s="152"/>
      <c r="AT687" s="152"/>
      <c r="AU687" s="152"/>
      <c r="AV687" s="152"/>
      <c r="AW687" s="152"/>
      <c r="AX687" s="152"/>
      <c r="AY687" s="152"/>
      <c r="AZ687" s="152"/>
      <c r="BA687" s="152"/>
      <c r="BB687" s="152"/>
      <c r="BC687" s="152"/>
      <c r="BD687" s="152"/>
      <c r="BE687" s="152"/>
      <c r="BF687" s="152"/>
      <c r="BG687" s="152"/>
      <c r="BH687" s="152"/>
    </row>
    <row r="688" spans="1:60" outlineLevel="1">
      <c r="A688" s="175">
        <v>584</v>
      </c>
      <c r="B688" s="176" t="s">
        <v>1641</v>
      </c>
      <c r="C688" s="185" t="s">
        <v>1642</v>
      </c>
      <c r="D688" s="177" t="s">
        <v>524</v>
      </c>
      <c r="E688" s="178">
        <v>4</v>
      </c>
      <c r="F688" s="179"/>
      <c r="G688" s="180">
        <f>ROUND(E688*F688,2)</f>
        <v>0</v>
      </c>
      <c r="H688" s="179"/>
      <c r="I688" s="180">
        <f>ROUND(E688*H688,2)</f>
        <v>0</v>
      </c>
      <c r="J688" s="179"/>
      <c r="K688" s="180">
        <f>ROUND(E688*J688,2)</f>
        <v>0</v>
      </c>
      <c r="L688" s="180">
        <v>21</v>
      </c>
      <c r="M688" s="180">
        <f>G688*(1+L688/100)</f>
        <v>0</v>
      </c>
      <c r="N688" s="178">
        <v>8.0999999999999996E-4</v>
      </c>
      <c r="O688" s="178">
        <f>ROUND(E688*N688,2)</f>
        <v>0</v>
      </c>
      <c r="P688" s="178">
        <v>0</v>
      </c>
      <c r="Q688" s="178">
        <f>ROUND(E688*P688,2)</f>
        <v>0</v>
      </c>
      <c r="R688" s="180" t="s">
        <v>731</v>
      </c>
      <c r="S688" s="180" t="s">
        <v>371</v>
      </c>
      <c r="T688" s="181" t="s">
        <v>371</v>
      </c>
      <c r="U688" s="163">
        <v>0</v>
      </c>
      <c r="V688" s="163">
        <f>ROUND(E688*U688,2)</f>
        <v>0</v>
      </c>
      <c r="W688" s="163"/>
      <c r="X688" s="163" t="s">
        <v>464</v>
      </c>
      <c r="Y688" s="152"/>
      <c r="Z688" s="152"/>
      <c r="AA688" s="152"/>
      <c r="AB688" s="152"/>
      <c r="AC688" s="152"/>
      <c r="AD688" s="152"/>
      <c r="AE688" s="152"/>
      <c r="AF688" s="152"/>
      <c r="AG688" s="152" t="s">
        <v>465</v>
      </c>
      <c r="AH688" s="152"/>
      <c r="AI688" s="152"/>
      <c r="AJ688" s="152"/>
      <c r="AK688" s="152"/>
      <c r="AL688" s="152"/>
      <c r="AM688" s="152"/>
      <c r="AN688" s="152"/>
      <c r="AO688" s="152"/>
      <c r="AP688" s="152"/>
      <c r="AQ688" s="152"/>
      <c r="AR688" s="152"/>
      <c r="AS688" s="152"/>
      <c r="AT688" s="152"/>
      <c r="AU688" s="152"/>
      <c r="AV688" s="152"/>
      <c r="AW688" s="152"/>
      <c r="AX688" s="152"/>
      <c r="AY688" s="152"/>
      <c r="AZ688" s="152"/>
      <c r="BA688" s="152"/>
      <c r="BB688" s="152"/>
      <c r="BC688" s="152"/>
      <c r="BD688" s="152"/>
      <c r="BE688" s="152"/>
      <c r="BF688" s="152"/>
      <c r="BG688" s="152"/>
      <c r="BH688" s="152"/>
    </row>
    <row r="689" spans="1:60" outlineLevel="1">
      <c r="A689" s="159"/>
      <c r="B689" s="160"/>
      <c r="C689" s="262" t="s">
        <v>1640</v>
      </c>
      <c r="D689" s="263"/>
      <c r="E689" s="263"/>
      <c r="F689" s="263"/>
      <c r="G689" s="263"/>
      <c r="H689" s="163"/>
      <c r="I689" s="163"/>
      <c r="J689" s="163"/>
      <c r="K689" s="163"/>
      <c r="L689" s="163"/>
      <c r="M689" s="163"/>
      <c r="N689" s="162"/>
      <c r="O689" s="162"/>
      <c r="P689" s="162"/>
      <c r="Q689" s="162"/>
      <c r="R689" s="163"/>
      <c r="S689" s="163"/>
      <c r="T689" s="163"/>
      <c r="U689" s="163"/>
      <c r="V689" s="163"/>
      <c r="W689" s="163"/>
      <c r="X689" s="163"/>
      <c r="Y689" s="152"/>
      <c r="Z689" s="152"/>
      <c r="AA689" s="152"/>
      <c r="AB689" s="152"/>
      <c r="AC689" s="152"/>
      <c r="AD689" s="152"/>
      <c r="AE689" s="152"/>
      <c r="AF689" s="152"/>
      <c r="AG689" s="152" t="s">
        <v>375</v>
      </c>
      <c r="AH689" s="152"/>
      <c r="AI689" s="152"/>
      <c r="AJ689" s="152"/>
      <c r="AK689" s="152"/>
      <c r="AL689" s="152"/>
      <c r="AM689" s="152"/>
      <c r="AN689" s="152"/>
      <c r="AO689" s="152"/>
      <c r="AP689" s="152"/>
      <c r="AQ689" s="152"/>
      <c r="AR689" s="152"/>
      <c r="AS689" s="152"/>
      <c r="AT689" s="152"/>
      <c r="AU689" s="152"/>
      <c r="AV689" s="152"/>
      <c r="AW689" s="152"/>
      <c r="AX689" s="152"/>
      <c r="AY689" s="152"/>
      <c r="AZ689" s="152"/>
      <c r="BA689" s="152"/>
      <c r="BB689" s="152"/>
      <c r="BC689" s="152"/>
      <c r="BD689" s="152"/>
      <c r="BE689" s="152"/>
      <c r="BF689" s="152"/>
      <c r="BG689" s="152"/>
      <c r="BH689" s="152"/>
    </row>
    <row r="690" spans="1:60" ht="33.75" outlineLevel="1">
      <c r="A690" s="189">
        <v>585</v>
      </c>
      <c r="B690" s="190" t="s">
        <v>1643</v>
      </c>
      <c r="C690" s="197" t="s">
        <v>1644</v>
      </c>
      <c r="D690" s="191" t="s">
        <v>508</v>
      </c>
      <c r="E690" s="192">
        <v>1</v>
      </c>
      <c r="F690" s="193"/>
      <c r="G690" s="194">
        <f t="shared" ref="G690:G700" si="175">ROUND(E690*F690,2)</f>
        <v>0</v>
      </c>
      <c r="H690" s="193"/>
      <c r="I690" s="194">
        <f t="shared" ref="I690:I700" si="176">ROUND(E690*H690,2)</f>
        <v>0</v>
      </c>
      <c r="J690" s="193"/>
      <c r="K690" s="194">
        <f t="shared" ref="K690:K700" si="177">ROUND(E690*J690,2)</f>
        <v>0</v>
      </c>
      <c r="L690" s="194">
        <v>21</v>
      </c>
      <c r="M690" s="194">
        <f t="shared" ref="M690:M700" si="178">G690*(1+L690/100)</f>
        <v>0</v>
      </c>
      <c r="N690" s="192">
        <v>1.55E-2</v>
      </c>
      <c r="O690" s="192">
        <f t="shared" ref="O690:O700" si="179">ROUND(E690*N690,2)</f>
        <v>0.02</v>
      </c>
      <c r="P690" s="192">
        <v>0</v>
      </c>
      <c r="Q690" s="192">
        <f t="shared" ref="Q690:Q700" si="180">ROUND(E690*P690,2)</f>
        <v>0</v>
      </c>
      <c r="R690" s="194"/>
      <c r="S690" s="194" t="s">
        <v>430</v>
      </c>
      <c r="T690" s="195" t="s">
        <v>372</v>
      </c>
      <c r="U690" s="163">
        <v>0</v>
      </c>
      <c r="V690" s="163">
        <f t="shared" ref="V690:V700" si="181">ROUND(E690*U690,2)</f>
        <v>0</v>
      </c>
      <c r="W690" s="163"/>
      <c r="X690" s="163" t="s">
        <v>464</v>
      </c>
      <c r="Y690" s="152"/>
      <c r="Z690" s="152"/>
      <c r="AA690" s="152"/>
      <c r="AB690" s="152"/>
      <c r="AC690" s="152"/>
      <c r="AD690" s="152"/>
      <c r="AE690" s="152"/>
      <c r="AF690" s="152"/>
      <c r="AG690" s="152" t="s">
        <v>465</v>
      </c>
      <c r="AH690" s="152"/>
      <c r="AI690" s="152"/>
      <c r="AJ690" s="152"/>
      <c r="AK690" s="152"/>
      <c r="AL690" s="152"/>
      <c r="AM690" s="152"/>
      <c r="AN690" s="152"/>
      <c r="AO690" s="152"/>
      <c r="AP690" s="152"/>
      <c r="AQ690" s="152"/>
      <c r="AR690" s="152"/>
      <c r="AS690" s="152"/>
      <c r="AT690" s="152"/>
      <c r="AU690" s="152"/>
      <c r="AV690" s="152"/>
      <c r="AW690" s="152"/>
      <c r="AX690" s="152"/>
      <c r="AY690" s="152"/>
      <c r="AZ690" s="152"/>
      <c r="BA690" s="152"/>
      <c r="BB690" s="152"/>
      <c r="BC690" s="152"/>
      <c r="BD690" s="152"/>
      <c r="BE690" s="152"/>
      <c r="BF690" s="152"/>
      <c r="BG690" s="152"/>
      <c r="BH690" s="152"/>
    </row>
    <row r="691" spans="1:60" outlineLevel="1">
      <c r="A691" s="189">
        <v>586</v>
      </c>
      <c r="B691" s="190" t="s">
        <v>1645</v>
      </c>
      <c r="C691" s="197" t="s">
        <v>1646</v>
      </c>
      <c r="D691" s="191" t="s">
        <v>508</v>
      </c>
      <c r="E691" s="192">
        <v>1</v>
      </c>
      <c r="F691" s="193"/>
      <c r="G691" s="194">
        <f t="shared" si="175"/>
        <v>0</v>
      </c>
      <c r="H691" s="193"/>
      <c r="I691" s="194">
        <f t="shared" si="176"/>
        <v>0</v>
      </c>
      <c r="J691" s="193"/>
      <c r="K691" s="194">
        <f t="shared" si="177"/>
        <v>0</v>
      </c>
      <c r="L691" s="194">
        <v>21</v>
      </c>
      <c r="M691" s="194">
        <f t="shared" si="178"/>
        <v>0</v>
      </c>
      <c r="N691" s="192">
        <v>4.2999999999999999E-4</v>
      </c>
      <c r="O691" s="192">
        <f t="shared" si="179"/>
        <v>0</v>
      </c>
      <c r="P691" s="192">
        <v>0</v>
      </c>
      <c r="Q691" s="192">
        <f t="shared" si="180"/>
        <v>0</v>
      </c>
      <c r="R691" s="194" t="s">
        <v>1647</v>
      </c>
      <c r="S691" s="194" t="s">
        <v>371</v>
      </c>
      <c r="T691" s="195" t="s">
        <v>371</v>
      </c>
      <c r="U691" s="163">
        <v>3.82</v>
      </c>
      <c r="V691" s="163">
        <f t="shared" si="181"/>
        <v>3.82</v>
      </c>
      <c r="W691" s="163"/>
      <c r="X691" s="163" t="s">
        <v>431</v>
      </c>
      <c r="Y691" s="152"/>
      <c r="Z691" s="152"/>
      <c r="AA691" s="152"/>
      <c r="AB691" s="152"/>
      <c r="AC691" s="152"/>
      <c r="AD691" s="152"/>
      <c r="AE691" s="152"/>
      <c r="AF691" s="152"/>
      <c r="AG691" s="152" t="s">
        <v>728</v>
      </c>
      <c r="AH691" s="152"/>
      <c r="AI691" s="152"/>
      <c r="AJ691" s="152"/>
      <c r="AK691" s="152"/>
      <c r="AL691" s="152"/>
      <c r="AM691" s="152"/>
      <c r="AN691" s="152"/>
      <c r="AO691" s="152"/>
      <c r="AP691" s="152"/>
      <c r="AQ691" s="152"/>
      <c r="AR691" s="152"/>
      <c r="AS691" s="152"/>
      <c r="AT691" s="152"/>
      <c r="AU691" s="152"/>
      <c r="AV691" s="152"/>
      <c r="AW691" s="152"/>
      <c r="AX691" s="152"/>
      <c r="AY691" s="152"/>
      <c r="AZ691" s="152"/>
      <c r="BA691" s="152"/>
      <c r="BB691" s="152"/>
      <c r="BC691" s="152"/>
      <c r="BD691" s="152"/>
      <c r="BE691" s="152"/>
      <c r="BF691" s="152"/>
      <c r="BG691" s="152"/>
      <c r="BH691" s="152"/>
    </row>
    <row r="692" spans="1:60" ht="22.5" outlineLevel="1">
      <c r="A692" s="189">
        <v>587</v>
      </c>
      <c r="B692" s="190" t="s">
        <v>1648</v>
      </c>
      <c r="C692" s="197" t="s">
        <v>1649</v>
      </c>
      <c r="D692" s="191" t="s">
        <v>524</v>
      </c>
      <c r="E692" s="192">
        <v>2</v>
      </c>
      <c r="F692" s="193"/>
      <c r="G692" s="194">
        <f t="shared" si="175"/>
        <v>0</v>
      </c>
      <c r="H692" s="193"/>
      <c r="I692" s="194">
        <f t="shared" si="176"/>
        <v>0</v>
      </c>
      <c r="J692" s="193"/>
      <c r="K692" s="194">
        <f t="shared" si="177"/>
        <v>0</v>
      </c>
      <c r="L692" s="194">
        <v>21</v>
      </c>
      <c r="M692" s="194">
        <f t="shared" si="178"/>
        <v>0</v>
      </c>
      <c r="N692" s="192">
        <v>5.8E-4</v>
      </c>
      <c r="O692" s="192">
        <f t="shared" si="179"/>
        <v>0</v>
      </c>
      <c r="P692" s="192">
        <v>0</v>
      </c>
      <c r="Q692" s="192">
        <f t="shared" si="180"/>
        <v>0</v>
      </c>
      <c r="R692" s="194" t="s">
        <v>731</v>
      </c>
      <c r="S692" s="194" t="s">
        <v>1650</v>
      </c>
      <c r="T692" s="195" t="s">
        <v>1650</v>
      </c>
      <c r="U692" s="163">
        <v>0</v>
      </c>
      <c r="V692" s="163">
        <f t="shared" si="181"/>
        <v>0</v>
      </c>
      <c r="W692" s="163"/>
      <c r="X692" s="163" t="s">
        <v>464</v>
      </c>
      <c r="Y692" s="152"/>
      <c r="Z692" s="152"/>
      <c r="AA692" s="152"/>
      <c r="AB692" s="152"/>
      <c r="AC692" s="152"/>
      <c r="AD692" s="152"/>
      <c r="AE692" s="152"/>
      <c r="AF692" s="152"/>
      <c r="AG692" s="152" t="s">
        <v>465</v>
      </c>
      <c r="AH692" s="152"/>
      <c r="AI692" s="152"/>
      <c r="AJ692" s="152"/>
      <c r="AK692" s="152"/>
      <c r="AL692" s="152"/>
      <c r="AM692" s="152"/>
      <c r="AN692" s="152"/>
      <c r="AO692" s="152"/>
      <c r="AP692" s="152"/>
      <c r="AQ692" s="152"/>
      <c r="AR692" s="152"/>
      <c r="AS692" s="152"/>
      <c r="AT692" s="152"/>
      <c r="AU692" s="152"/>
      <c r="AV692" s="152"/>
      <c r="AW692" s="152"/>
      <c r="AX692" s="152"/>
      <c r="AY692" s="152"/>
      <c r="AZ692" s="152"/>
      <c r="BA692" s="152"/>
      <c r="BB692" s="152"/>
      <c r="BC692" s="152"/>
      <c r="BD692" s="152"/>
      <c r="BE692" s="152"/>
      <c r="BF692" s="152"/>
      <c r="BG692" s="152"/>
      <c r="BH692" s="152"/>
    </row>
    <row r="693" spans="1:60" outlineLevel="1">
      <c r="A693" s="189">
        <v>588</v>
      </c>
      <c r="B693" s="190" t="s">
        <v>1651</v>
      </c>
      <c r="C693" s="197" t="s">
        <v>1652</v>
      </c>
      <c r="D693" s="191" t="s">
        <v>508</v>
      </c>
      <c r="E693" s="192">
        <v>8</v>
      </c>
      <c r="F693" s="193"/>
      <c r="G693" s="194">
        <f t="shared" si="175"/>
        <v>0</v>
      </c>
      <c r="H693" s="193"/>
      <c r="I693" s="194">
        <f t="shared" si="176"/>
        <v>0</v>
      </c>
      <c r="J693" s="193"/>
      <c r="K693" s="194">
        <f t="shared" si="177"/>
        <v>0</v>
      </c>
      <c r="L693" s="194">
        <v>21</v>
      </c>
      <c r="M693" s="194">
        <f t="shared" si="178"/>
        <v>0</v>
      </c>
      <c r="N693" s="192">
        <v>8.0999999999999996E-4</v>
      </c>
      <c r="O693" s="192">
        <f t="shared" si="179"/>
        <v>0.01</v>
      </c>
      <c r="P693" s="192">
        <v>0</v>
      </c>
      <c r="Q693" s="192">
        <f t="shared" si="180"/>
        <v>0</v>
      </c>
      <c r="R693" s="194" t="s">
        <v>1647</v>
      </c>
      <c r="S693" s="194" t="s">
        <v>371</v>
      </c>
      <c r="T693" s="195" t="s">
        <v>371</v>
      </c>
      <c r="U693" s="163">
        <v>5.25</v>
      </c>
      <c r="V693" s="163">
        <f t="shared" si="181"/>
        <v>42</v>
      </c>
      <c r="W693" s="163"/>
      <c r="X693" s="163" t="s">
        <v>431</v>
      </c>
      <c r="Y693" s="152"/>
      <c r="Z693" s="152"/>
      <c r="AA693" s="152"/>
      <c r="AB693" s="152"/>
      <c r="AC693" s="152"/>
      <c r="AD693" s="152"/>
      <c r="AE693" s="152"/>
      <c r="AF693" s="152"/>
      <c r="AG693" s="152" t="s">
        <v>728</v>
      </c>
      <c r="AH693" s="152"/>
      <c r="AI693" s="152"/>
      <c r="AJ693" s="152"/>
      <c r="AK693" s="152"/>
      <c r="AL693" s="152"/>
      <c r="AM693" s="152"/>
      <c r="AN693" s="152"/>
      <c r="AO693" s="152"/>
      <c r="AP693" s="152"/>
      <c r="AQ693" s="152"/>
      <c r="AR693" s="152"/>
      <c r="AS693" s="152"/>
      <c r="AT693" s="152"/>
      <c r="AU693" s="152"/>
      <c r="AV693" s="152"/>
      <c r="AW693" s="152"/>
      <c r="AX693" s="152"/>
      <c r="AY693" s="152"/>
      <c r="AZ693" s="152"/>
      <c r="BA693" s="152"/>
      <c r="BB693" s="152"/>
      <c r="BC693" s="152"/>
      <c r="BD693" s="152"/>
      <c r="BE693" s="152"/>
      <c r="BF693" s="152"/>
      <c r="BG693" s="152"/>
      <c r="BH693" s="152"/>
    </row>
    <row r="694" spans="1:60" outlineLevel="1">
      <c r="A694" s="189">
        <v>589</v>
      </c>
      <c r="B694" s="190" t="s">
        <v>1653</v>
      </c>
      <c r="C694" s="197" t="s">
        <v>1654</v>
      </c>
      <c r="D694" s="191" t="s">
        <v>524</v>
      </c>
      <c r="E694" s="192">
        <v>4</v>
      </c>
      <c r="F694" s="193"/>
      <c r="G694" s="194">
        <f t="shared" si="175"/>
        <v>0</v>
      </c>
      <c r="H694" s="193"/>
      <c r="I694" s="194">
        <f t="shared" si="176"/>
        <v>0</v>
      </c>
      <c r="J694" s="193"/>
      <c r="K694" s="194">
        <f t="shared" si="177"/>
        <v>0</v>
      </c>
      <c r="L694" s="194">
        <v>21</v>
      </c>
      <c r="M694" s="194">
        <f t="shared" si="178"/>
        <v>0</v>
      </c>
      <c r="N694" s="192">
        <v>6.8999999999999997E-4</v>
      </c>
      <c r="O694" s="192">
        <f t="shared" si="179"/>
        <v>0</v>
      </c>
      <c r="P694" s="192">
        <v>0</v>
      </c>
      <c r="Q694" s="192">
        <f t="shared" si="180"/>
        <v>0</v>
      </c>
      <c r="R694" s="194" t="s">
        <v>731</v>
      </c>
      <c r="S694" s="194" t="s">
        <v>371</v>
      </c>
      <c r="T694" s="195" t="s">
        <v>371</v>
      </c>
      <c r="U694" s="163">
        <v>0</v>
      </c>
      <c r="V694" s="163">
        <f t="shared" si="181"/>
        <v>0</v>
      </c>
      <c r="W694" s="163"/>
      <c r="X694" s="163" t="s">
        <v>464</v>
      </c>
      <c r="Y694" s="152"/>
      <c r="Z694" s="152"/>
      <c r="AA694" s="152"/>
      <c r="AB694" s="152"/>
      <c r="AC694" s="152"/>
      <c r="AD694" s="152"/>
      <c r="AE694" s="152"/>
      <c r="AF694" s="152"/>
      <c r="AG694" s="152" t="s">
        <v>465</v>
      </c>
      <c r="AH694" s="152"/>
      <c r="AI694" s="152"/>
      <c r="AJ694" s="152"/>
      <c r="AK694" s="152"/>
      <c r="AL694" s="152"/>
      <c r="AM694" s="152"/>
      <c r="AN694" s="152"/>
      <c r="AO694" s="152"/>
      <c r="AP694" s="152"/>
      <c r="AQ694" s="152"/>
      <c r="AR694" s="152"/>
      <c r="AS694" s="152"/>
      <c r="AT694" s="152"/>
      <c r="AU694" s="152"/>
      <c r="AV694" s="152"/>
      <c r="AW694" s="152"/>
      <c r="AX694" s="152"/>
      <c r="AY694" s="152"/>
      <c r="AZ694" s="152"/>
      <c r="BA694" s="152"/>
      <c r="BB694" s="152"/>
      <c r="BC694" s="152"/>
      <c r="BD694" s="152"/>
      <c r="BE694" s="152"/>
      <c r="BF694" s="152"/>
      <c r="BG694" s="152"/>
      <c r="BH694" s="152"/>
    </row>
    <row r="695" spans="1:60" ht="33.75" outlineLevel="1">
      <c r="A695" s="189">
        <v>590</v>
      </c>
      <c r="B695" s="190" t="s">
        <v>1655</v>
      </c>
      <c r="C695" s="197" t="s">
        <v>1656</v>
      </c>
      <c r="D695" s="191" t="s">
        <v>508</v>
      </c>
      <c r="E695" s="192">
        <v>1</v>
      </c>
      <c r="F695" s="193"/>
      <c r="G695" s="194">
        <f t="shared" si="175"/>
        <v>0</v>
      </c>
      <c r="H695" s="193"/>
      <c r="I695" s="194">
        <f t="shared" si="176"/>
        <v>0</v>
      </c>
      <c r="J695" s="193"/>
      <c r="K695" s="194">
        <f t="shared" si="177"/>
        <v>0</v>
      </c>
      <c r="L695" s="194">
        <v>21</v>
      </c>
      <c r="M695" s="194">
        <f t="shared" si="178"/>
        <v>0</v>
      </c>
      <c r="N695" s="192">
        <v>1.55E-2</v>
      </c>
      <c r="O695" s="192">
        <f t="shared" si="179"/>
        <v>0.02</v>
      </c>
      <c r="P695" s="192">
        <v>0</v>
      </c>
      <c r="Q695" s="192">
        <f t="shared" si="180"/>
        <v>0</v>
      </c>
      <c r="R695" s="194"/>
      <c r="S695" s="194" t="s">
        <v>430</v>
      </c>
      <c r="T695" s="195" t="s">
        <v>372</v>
      </c>
      <c r="U695" s="163">
        <v>0</v>
      </c>
      <c r="V695" s="163">
        <f t="shared" si="181"/>
        <v>0</v>
      </c>
      <c r="W695" s="163"/>
      <c r="X695" s="163" t="s">
        <v>464</v>
      </c>
      <c r="Y695" s="152"/>
      <c r="Z695" s="152"/>
      <c r="AA695" s="152"/>
      <c r="AB695" s="152"/>
      <c r="AC695" s="152"/>
      <c r="AD695" s="152"/>
      <c r="AE695" s="152"/>
      <c r="AF695" s="152"/>
      <c r="AG695" s="152" t="s">
        <v>465</v>
      </c>
      <c r="AH695" s="152"/>
      <c r="AI695" s="152"/>
      <c r="AJ695" s="152"/>
      <c r="AK695" s="152"/>
      <c r="AL695" s="152"/>
      <c r="AM695" s="152"/>
      <c r="AN695" s="152"/>
      <c r="AO695" s="152"/>
      <c r="AP695" s="152"/>
      <c r="AQ695" s="152"/>
      <c r="AR695" s="152"/>
      <c r="AS695" s="152"/>
      <c r="AT695" s="152"/>
      <c r="AU695" s="152"/>
      <c r="AV695" s="152"/>
      <c r="AW695" s="152"/>
      <c r="AX695" s="152"/>
      <c r="AY695" s="152"/>
      <c r="AZ695" s="152"/>
      <c r="BA695" s="152"/>
      <c r="BB695" s="152"/>
      <c r="BC695" s="152"/>
      <c r="BD695" s="152"/>
      <c r="BE695" s="152"/>
      <c r="BF695" s="152"/>
      <c r="BG695" s="152"/>
      <c r="BH695" s="152"/>
    </row>
    <row r="696" spans="1:60" outlineLevel="1">
      <c r="A696" s="189">
        <v>591</v>
      </c>
      <c r="B696" s="190" t="s">
        <v>1657</v>
      </c>
      <c r="C696" s="197" t="s">
        <v>1658</v>
      </c>
      <c r="D696" s="191" t="s">
        <v>524</v>
      </c>
      <c r="E696" s="192">
        <v>2</v>
      </c>
      <c r="F696" s="193"/>
      <c r="G696" s="194">
        <f t="shared" si="175"/>
        <v>0</v>
      </c>
      <c r="H696" s="193"/>
      <c r="I696" s="194">
        <f t="shared" si="176"/>
        <v>0</v>
      </c>
      <c r="J696" s="193"/>
      <c r="K696" s="194">
        <f t="shared" si="177"/>
        <v>0</v>
      </c>
      <c r="L696" s="194">
        <v>21</v>
      </c>
      <c r="M696" s="194">
        <f t="shared" si="178"/>
        <v>0</v>
      </c>
      <c r="N696" s="192">
        <v>9.2000000000000003E-4</v>
      </c>
      <c r="O696" s="192">
        <f t="shared" si="179"/>
        <v>0</v>
      </c>
      <c r="P696" s="192">
        <v>0</v>
      </c>
      <c r="Q696" s="192">
        <f t="shared" si="180"/>
        <v>0</v>
      </c>
      <c r="R696" s="194" t="s">
        <v>731</v>
      </c>
      <c r="S696" s="194" t="s">
        <v>371</v>
      </c>
      <c r="T696" s="195" t="s">
        <v>371</v>
      </c>
      <c r="U696" s="163">
        <v>0</v>
      </c>
      <c r="V696" s="163">
        <f t="shared" si="181"/>
        <v>0</v>
      </c>
      <c r="W696" s="163"/>
      <c r="X696" s="163" t="s">
        <v>464</v>
      </c>
      <c r="Y696" s="152"/>
      <c r="Z696" s="152"/>
      <c r="AA696" s="152"/>
      <c r="AB696" s="152"/>
      <c r="AC696" s="152"/>
      <c r="AD696" s="152"/>
      <c r="AE696" s="152"/>
      <c r="AF696" s="152"/>
      <c r="AG696" s="152" t="s">
        <v>465</v>
      </c>
      <c r="AH696" s="152"/>
      <c r="AI696" s="152"/>
      <c r="AJ696" s="152"/>
      <c r="AK696" s="152"/>
      <c r="AL696" s="152"/>
      <c r="AM696" s="152"/>
      <c r="AN696" s="152"/>
      <c r="AO696" s="152"/>
      <c r="AP696" s="152"/>
      <c r="AQ696" s="152"/>
      <c r="AR696" s="152"/>
      <c r="AS696" s="152"/>
      <c r="AT696" s="152"/>
      <c r="AU696" s="152"/>
      <c r="AV696" s="152"/>
      <c r="AW696" s="152"/>
      <c r="AX696" s="152"/>
      <c r="AY696" s="152"/>
      <c r="AZ696" s="152"/>
      <c r="BA696" s="152"/>
      <c r="BB696" s="152"/>
      <c r="BC696" s="152"/>
      <c r="BD696" s="152"/>
      <c r="BE696" s="152"/>
      <c r="BF696" s="152"/>
      <c r="BG696" s="152"/>
      <c r="BH696" s="152"/>
    </row>
    <row r="697" spans="1:60" ht="22.5" outlineLevel="1">
      <c r="A697" s="189">
        <v>592</v>
      </c>
      <c r="B697" s="190" t="s">
        <v>1659</v>
      </c>
      <c r="C697" s="197" t="s">
        <v>1660</v>
      </c>
      <c r="D697" s="191" t="s">
        <v>524</v>
      </c>
      <c r="E697" s="192">
        <v>1</v>
      </c>
      <c r="F697" s="193"/>
      <c r="G697" s="194">
        <f t="shared" si="175"/>
        <v>0</v>
      </c>
      <c r="H697" s="193"/>
      <c r="I697" s="194">
        <f t="shared" si="176"/>
        <v>0</v>
      </c>
      <c r="J697" s="193"/>
      <c r="K697" s="194">
        <f t="shared" si="177"/>
        <v>0</v>
      </c>
      <c r="L697" s="194">
        <v>21</v>
      </c>
      <c r="M697" s="194">
        <f t="shared" si="178"/>
        <v>0</v>
      </c>
      <c r="N697" s="192">
        <v>2.5000000000000001E-4</v>
      </c>
      <c r="O697" s="192">
        <f t="shared" si="179"/>
        <v>0</v>
      </c>
      <c r="P697" s="192">
        <v>0</v>
      </c>
      <c r="Q697" s="192">
        <f t="shared" si="180"/>
        <v>0</v>
      </c>
      <c r="R697" s="194" t="s">
        <v>731</v>
      </c>
      <c r="S697" s="194" t="s">
        <v>1650</v>
      </c>
      <c r="T697" s="195" t="s">
        <v>1650</v>
      </c>
      <c r="U697" s="163">
        <v>0</v>
      </c>
      <c r="V697" s="163">
        <f t="shared" si="181"/>
        <v>0</v>
      </c>
      <c r="W697" s="163"/>
      <c r="X697" s="163" t="s">
        <v>464</v>
      </c>
      <c r="Y697" s="152"/>
      <c r="Z697" s="152"/>
      <c r="AA697" s="152"/>
      <c r="AB697" s="152"/>
      <c r="AC697" s="152"/>
      <c r="AD697" s="152"/>
      <c r="AE697" s="152"/>
      <c r="AF697" s="152"/>
      <c r="AG697" s="152" t="s">
        <v>465</v>
      </c>
      <c r="AH697" s="152"/>
      <c r="AI697" s="152"/>
      <c r="AJ697" s="152"/>
      <c r="AK697" s="152"/>
      <c r="AL697" s="152"/>
      <c r="AM697" s="152"/>
      <c r="AN697" s="152"/>
      <c r="AO697" s="152"/>
      <c r="AP697" s="152"/>
      <c r="AQ697" s="152"/>
      <c r="AR697" s="152"/>
      <c r="AS697" s="152"/>
      <c r="AT697" s="152"/>
      <c r="AU697" s="152"/>
      <c r="AV697" s="152"/>
      <c r="AW697" s="152"/>
      <c r="AX697" s="152"/>
      <c r="AY697" s="152"/>
      <c r="AZ697" s="152"/>
      <c r="BA697" s="152"/>
      <c r="BB697" s="152"/>
      <c r="BC697" s="152"/>
      <c r="BD697" s="152"/>
      <c r="BE697" s="152"/>
      <c r="BF697" s="152"/>
      <c r="BG697" s="152"/>
      <c r="BH697" s="152"/>
    </row>
    <row r="698" spans="1:60" outlineLevel="1">
      <c r="A698" s="189">
        <v>593</v>
      </c>
      <c r="B698" s="190" t="s">
        <v>1661</v>
      </c>
      <c r="C698" s="197" t="s">
        <v>1662</v>
      </c>
      <c r="D698" s="191" t="s">
        <v>633</v>
      </c>
      <c r="E698" s="192">
        <v>1</v>
      </c>
      <c r="F698" s="193"/>
      <c r="G698" s="194">
        <f t="shared" si="175"/>
        <v>0</v>
      </c>
      <c r="H698" s="193"/>
      <c r="I698" s="194">
        <f t="shared" si="176"/>
        <v>0</v>
      </c>
      <c r="J698" s="193"/>
      <c r="K698" s="194">
        <f t="shared" si="177"/>
        <v>0</v>
      </c>
      <c r="L698" s="194">
        <v>21</v>
      </c>
      <c r="M698" s="194">
        <f t="shared" si="178"/>
        <v>0</v>
      </c>
      <c r="N698" s="192">
        <v>1.4999999999999999E-4</v>
      </c>
      <c r="O698" s="192">
        <f t="shared" si="179"/>
        <v>0</v>
      </c>
      <c r="P698" s="192">
        <v>0</v>
      </c>
      <c r="Q698" s="192">
        <f t="shared" si="180"/>
        <v>0</v>
      </c>
      <c r="R698" s="194"/>
      <c r="S698" s="194" t="s">
        <v>430</v>
      </c>
      <c r="T698" s="195" t="s">
        <v>372</v>
      </c>
      <c r="U698" s="163">
        <v>0</v>
      </c>
      <c r="V698" s="163">
        <f t="shared" si="181"/>
        <v>0</v>
      </c>
      <c r="W698" s="163"/>
      <c r="X698" s="163" t="s">
        <v>431</v>
      </c>
      <c r="Y698" s="152"/>
      <c r="Z698" s="152"/>
      <c r="AA698" s="152"/>
      <c r="AB698" s="152"/>
      <c r="AC698" s="152"/>
      <c r="AD698" s="152"/>
      <c r="AE698" s="152"/>
      <c r="AF698" s="152"/>
      <c r="AG698" s="152" t="s">
        <v>728</v>
      </c>
      <c r="AH698" s="152"/>
      <c r="AI698" s="152"/>
      <c r="AJ698" s="152"/>
      <c r="AK698" s="152"/>
      <c r="AL698" s="152"/>
      <c r="AM698" s="152"/>
      <c r="AN698" s="152"/>
      <c r="AO698" s="152"/>
      <c r="AP698" s="152"/>
      <c r="AQ698" s="152"/>
      <c r="AR698" s="152"/>
      <c r="AS698" s="152"/>
      <c r="AT698" s="152"/>
      <c r="AU698" s="152"/>
      <c r="AV698" s="152"/>
      <c r="AW698" s="152"/>
      <c r="AX698" s="152"/>
      <c r="AY698" s="152"/>
      <c r="AZ698" s="152"/>
      <c r="BA698" s="152"/>
      <c r="BB698" s="152"/>
      <c r="BC698" s="152"/>
      <c r="BD698" s="152"/>
      <c r="BE698" s="152"/>
      <c r="BF698" s="152"/>
      <c r="BG698" s="152"/>
      <c r="BH698" s="152"/>
    </row>
    <row r="699" spans="1:60" outlineLevel="1">
      <c r="A699" s="175">
        <v>594</v>
      </c>
      <c r="B699" s="176" t="s">
        <v>1663</v>
      </c>
      <c r="C699" s="185" t="s">
        <v>1664</v>
      </c>
      <c r="D699" s="177" t="s">
        <v>633</v>
      </c>
      <c r="E699" s="178">
        <v>1</v>
      </c>
      <c r="F699" s="179"/>
      <c r="G699" s="180">
        <f t="shared" si="175"/>
        <v>0</v>
      </c>
      <c r="H699" s="179"/>
      <c r="I699" s="180">
        <f t="shared" si="176"/>
        <v>0</v>
      </c>
      <c r="J699" s="179"/>
      <c r="K699" s="180">
        <f t="shared" si="177"/>
        <v>0</v>
      </c>
      <c r="L699" s="180">
        <v>21</v>
      </c>
      <c r="M699" s="180">
        <f t="shared" si="178"/>
        <v>0</v>
      </c>
      <c r="N699" s="178">
        <v>1.4999999999999999E-4</v>
      </c>
      <c r="O699" s="178">
        <f t="shared" si="179"/>
        <v>0</v>
      </c>
      <c r="P699" s="178">
        <v>0</v>
      </c>
      <c r="Q699" s="178">
        <f t="shared" si="180"/>
        <v>0</v>
      </c>
      <c r="R699" s="180"/>
      <c r="S699" s="180" t="s">
        <v>430</v>
      </c>
      <c r="T699" s="181" t="s">
        <v>372</v>
      </c>
      <c r="U699" s="163">
        <v>0</v>
      </c>
      <c r="V699" s="163">
        <f t="shared" si="181"/>
        <v>0</v>
      </c>
      <c r="W699" s="163"/>
      <c r="X699" s="163" t="s">
        <v>431</v>
      </c>
      <c r="Y699" s="152"/>
      <c r="Z699" s="152"/>
      <c r="AA699" s="152"/>
      <c r="AB699" s="152"/>
      <c r="AC699" s="152"/>
      <c r="AD699" s="152"/>
      <c r="AE699" s="152"/>
      <c r="AF699" s="152"/>
      <c r="AG699" s="152" t="s">
        <v>728</v>
      </c>
      <c r="AH699" s="152"/>
      <c r="AI699" s="152"/>
      <c r="AJ699" s="152"/>
      <c r="AK699" s="152"/>
      <c r="AL699" s="152"/>
      <c r="AM699" s="152"/>
      <c r="AN699" s="152"/>
      <c r="AO699" s="152"/>
      <c r="AP699" s="152"/>
      <c r="AQ699" s="152"/>
      <c r="AR699" s="152"/>
      <c r="AS699" s="152"/>
      <c r="AT699" s="152"/>
      <c r="AU699" s="152"/>
      <c r="AV699" s="152"/>
      <c r="AW699" s="152"/>
      <c r="AX699" s="152"/>
      <c r="AY699" s="152"/>
      <c r="AZ699" s="152"/>
      <c r="BA699" s="152"/>
      <c r="BB699" s="152"/>
      <c r="BC699" s="152"/>
      <c r="BD699" s="152"/>
      <c r="BE699" s="152"/>
      <c r="BF699" s="152"/>
      <c r="BG699" s="152"/>
      <c r="BH699" s="152"/>
    </row>
    <row r="700" spans="1:60" outlineLevel="1">
      <c r="A700" s="159">
        <v>595</v>
      </c>
      <c r="B700" s="160" t="s">
        <v>1665</v>
      </c>
      <c r="C700" s="198" t="s">
        <v>1666</v>
      </c>
      <c r="D700" s="161" t="s">
        <v>0</v>
      </c>
      <c r="E700" s="196"/>
      <c r="F700" s="164"/>
      <c r="G700" s="163">
        <f t="shared" si="175"/>
        <v>0</v>
      </c>
      <c r="H700" s="164"/>
      <c r="I700" s="163">
        <f t="shared" si="176"/>
        <v>0</v>
      </c>
      <c r="J700" s="164"/>
      <c r="K700" s="163">
        <f t="shared" si="177"/>
        <v>0</v>
      </c>
      <c r="L700" s="163">
        <v>21</v>
      </c>
      <c r="M700" s="163">
        <f t="shared" si="178"/>
        <v>0</v>
      </c>
      <c r="N700" s="162">
        <v>0</v>
      </c>
      <c r="O700" s="162">
        <f t="shared" si="179"/>
        <v>0</v>
      </c>
      <c r="P700" s="162">
        <v>0</v>
      </c>
      <c r="Q700" s="162">
        <f t="shared" si="180"/>
        <v>0</v>
      </c>
      <c r="R700" s="163" t="s">
        <v>1647</v>
      </c>
      <c r="S700" s="163" t="s">
        <v>371</v>
      </c>
      <c r="T700" s="163" t="s">
        <v>371</v>
      </c>
      <c r="U700" s="163">
        <v>0</v>
      </c>
      <c r="V700" s="163">
        <f t="shared" si="181"/>
        <v>0</v>
      </c>
      <c r="W700" s="163"/>
      <c r="X700" s="163" t="s">
        <v>254</v>
      </c>
      <c r="Y700" s="152"/>
      <c r="Z700" s="152"/>
      <c r="AA700" s="152"/>
      <c r="AB700" s="152"/>
      <c r="AC700" s="152"/>
      <c r="AD700" s="152"/>
      <c r="AE700" s="152"/>
      <c r="AF700" s="152"/>
      <c r="AG700" s="152" t="s">
        <v>724</v>
      </c>
      <c r="AH700" s="152"/>
      <c r="AI700" s="152"/>
      <c r="AJ700" s="152"/>
      <c r="AK700" s="152"/>
      <c r="AL700" s="152"/>
      <c r="AM700" s="152"/>
      <c r="AN700" s="152"/>
      <c r="AO700" s="152"/>
      <c r="AP700" s="152"/>
      <c r="AQ700" s="152"/>
      <c r="AR700" s="152"/>
      <c r="AS700" s="152"/>
      <c r="AT700" s="152"/>
      <c r="AU700" s="152"/>
      <c r="AV700" s="152"/>
      <c r="AW700" s="152"/>
      <c r="AX700" s="152"/>
      <c r="AY700" s="152"/>
      <c r="AZ700" s="152"/>
      <c r="BA700" s="152"/>
      <c r="BB700" s="152"/>
      <c r="BC700" s="152"/>
      <c r="BD700" s="152"/>
      <c r="BE700" s="152"/>
      <c r="BF700" s="152"/>
      <c r="BG700" s="152"/>
      <c r="BH700" s="152"/>
    </row>
    <row r="701" spans="1:60" outlineLevel="1">
      <c r="A701" s="159"/>
      <c r="B701" s="160"/>
      <c r="C701" s="275" t="s">
        <v>763</v>
      </c>
      <c r="D701" s="276"/>
      <c r="E701" s="276"/>
      <c r="F701" s="276"/>
      <c r="G701" s="276"/>
      <c r="H701" s="163"/>
      <c r="I701" s="163"/>
      <c r="J701" s="163"/>
      <c r="K701" s="163"/>
      <c r="L701" s="163"/>
      <c r="M701" s="163"/>
      <c r="N701" s="162"/>
      <c r="O701" s="162"/>
      <c r="P701" s="162"/>
      <c r="Q701" s="162"/>
      <c r="R701" s="163"/>
      <c r="S701" s="163"/>
      <c r="T701" s="163"/>
      <c r="U701" s="163"/>
      <c r="V701" s="163"/>
      <c r="W701" s="163"/>
      <c r="X701" s="163"/>
      <c r="Y701" s="152"/>
      <c r="Z701" s="152"/>
      <c r="AA701" s="152"/>
      <c r="AB701" s="152"/>
      <c r="AC701" s="152"/>
      <c r="AD701" s="152"/>
      <c r="AE701" s="152"/>
      <c r="AF701" s="152"/>
      <c r="AG701" s="152" t="s">
        <v>444</v>
      </c>
      <c r="AH701" s="152"/>
      <c r="AI701" s="152"/>
      <c r="AJ701" s="152"/>
      <c r="AK701" s="152"/>
      <c r="AL701" s="152"/>
      <c r="AM701" s="152"/>
      <c r="AN701" s="152"/>
      <c r="AO701" s="152"/>
      <c r="AP701" s="152"/>
      <c r="AQ701" s="152"/>
      <c r="AR701" s="152"/>
      <c r="AS701" s="152"/>
      <c r="AT701" s="152"/>
      <c r="AU701" s="152"/>
      <c r="AV701" s="152"/>
      <c r="AW701" s="152"/>
      <c r="AX701" s="152"/>
      <c r="AY701" s="152"/>
      <c r="AZ701" s="152"/>
      <c r="BA701" s="152"/>
      <c r="BB701" s="152"/>
      <c r="BC701" s="152"/>
      <c r="BD701" s="152"/>
      <c r="BE701" s="152"/>
      <c r="BF701" s="152"/>
      <c r="BG701" s="152"/>
      <c r="BH701" s="152"/>
    </row>
    <row r="702" spans="1:60">
      <c r="A702" s="169" t="s">
        <v>366</v>
      </c>
      <c r="B702" s="170" t="s">
        <v>309</v>
      </c>
      <c r="C702" s="184" t="s">
        <v>310</v>
      </c>
      <c r="D702" s="171"/>
      <c r="E702" s="172"/>
      <c r="F702" s="173"/>
      <c r="G702" s="173">
        <f>SUMIF(AG703:AG712,"&lt;&gt;NOR",G703:G712)</f>
        <v>0</v>
      </c>
      <c r="H702" s="173"/>
      <c r="I702" s="173">
        <f>SUM(I703:I712)</f>
        <v>0</v>
      </c>
      <c r="J702" s="173"/>
      <c r="K702" s="173">
        <f>SUM(K703:K712)</f>
        <v>0</v>
      </c>
      <c r="L702" s="173"/>
      <c r="M702" s="173">
        <f>SUM(M703:M712)</f>
        <v>0</v>
      </c>
      <c r="N702" s="172"/>
      <c r="O702" s="172">
        <f>SUM(O703:O712)</f>
        <v>1.1200000000000001</v>
      </c>
      <c r="P702" s="172"/>
      <c r="Q702" s="172">
        <f>SUM(Q703:Q712)</f>
        <v>3.31</v>
      </c>
      <c r="R702" s="173"/>
      <c r="S702" s="173"/>
      <c r="T702" s="174"/>
      <c r="U702" s="168"/>
      <c r="V702" s="168">
        <f>SUM(V703:V712)</f>
        <v>2.2999999999999998</v>
      </c>
      <c r="W702" s="168"/>
      <c r="X702" s="168"/>
      <c r="AG702" t="s">
        <v>367</v>
      </c>
    </row>
    <row r="703" spans="1:60" outlineLevel="1">
      <c r="A703" s="189">
        <v>596</v>
      </c>
      <c r="B703" s="190" t="s">
        <v>1667</v>
      </c>
      <c r="C703" s="197" t="s">
        <v>1668</v>
      </c>
      <c r="D703" s="191" t="s">
        <v>439</v>
      </c>
      <c r="E703" s="192">
        <v>32.409999999999997</v>
      </c>
      <c r="F703" s="193"/>
      <c r="G703" s="194">
        <f t="shared" ref="G703:G711" si="182">ROUND(E703*F703,2)</f>
        <v>0</v>
      </c>
      <c r="H703" s="193"/>
      <c r="I703" s="194">
        <f t="shared" ref="I703:I711" si="183">ROUND(E703*H703,2)</f>
        <v>0</v>
      </c>
      <c r="J703" s="193"/>
      <c r="K703" s="194">
        <f t="shared" ref="K703:K711" si="184">ROUND(E703*J703,2)</f>
        <v>0</v>
      </c>
      <c r="L703" s="194">
        <v>21</v>
      </c>
      <c r="M703" s="194">
        <f t="shared" ref="M703:M711" si="185">G703*(1+L703/100)</f>
        <v>0</v>
      </c>
      <c r="N703" s="192">
        <v>2.9999999999999997E-4</v>
      </c>
      <c r="O703" s="192">
        <f t="shared" ref="O703:O711" si="186">ROUND(E703*N703,2)</f>
        <v>0.01</v>
      </c>
      <c r="P703" s="192">
        <v>0</v>
      </c>
      <c r="Q703" s="192">
        <f t="shared" ref="Q703:Q711" si="187">ROUND(E703*P703,2)</f>
        <v>0</v>
      </c>
      <c r="R703" s="194"/>
      <c r="S703" s="194" t="s">
        <v>430</v>
      </c>
      <c r="T703" s="195" t="s">
        <v>372</v>
      </c>
      <c r="U703" s="163">
        <v>0</v>
      </c>
      <c r="V703" s="163">
        <f t="shared" ref="V703:V711" si="188">ROUND(E703*U703,2)</f>
        <v>0</v>
      </c>
      <c r="W703" s="163"/>
      <c r="X703" s="163" t="s">
        <v>431</v>
      </c>
      <c r="Y703" s="152"/>
      <c r="Z703" s="152"/>
      <c r="AA703" s="152"/>
      <c r="AB703" s="152"/>
      <c r="AC703" s="152"/>
      <c r="AD703" s="152"/>
      <c r="AE703" s="152"/>
      <c r="AF703" s="152"/>
      <c r="AG703" s="152" t="s">
        <v>728</v>
      </c>
      <c r="AH703" s="152"/>
      <c r="AI703" s="152"/>
      <c r="AJ703" s="152"/>
      <c r="AK703" s="152"/>
      <c r="AL703" s="152"/>
      <c r="AM703" s="152"/>
      <c r="AN703" s="152"/>
      <c r="AO703" s="152"/>
      <c r="AP703" s="152"/>
      <c r="AQ703" s="152"/>
      <c r="AR703" s="152"/>
      <c r="AS703" s="152"/>
      <c r="AT703" s="152"/>
      <c r="AU703" s="152"/>
      <c r="AV703" s="152"/>
      <c r="AW703" s="152"/>
      <c r="AX703" s="152"/>
      <c r="AY703" s="152"/>
      <c r="AZ703" s="152"/>
      <c r="BA703" s="152"/>
      <c r="BB703" s="152"/>
      <c r="BC703" s="152"/>
      <c r="BD703" s="152"/>
      <c r="BE703" s="152"/>
      <c r="BF703" s="152"/>
      <c r="BG703" s="152"/>
      <c r="BH703" s="152"/>
    </row>
    <row r="704" spans="1:60" outlineLevel="1">
      <c r="A704" s="189">
        <v>597</v>
      </c>
      <c r="B704" s="190" t="s">
        <v>1669</v>
      </c>
      <c r="C704" s="197" t="s">
        <v>1670</v>
      </c>
      <c r="D704" s="191" t="s">
        <v>439</v>
      </c>
      <c r="E704" s="192">
        <v>32.409999999999997</v>
      </c>
      <c r="F704" s="193"/>
      <c r="G704" s="194">
        <f t="shared" si="182"/>
        <v>0</v>
      </c>
      <c r="H704" s="193"/>
      <c r="I704" s="194">
        <f t="shared" si="183"/>
        <v>0</v>
      </c>
      <c r="J704" s="193"/>
      <c r="K704" s="194">
        <f t="shared" si="184"/>
        <v>0</v>
      </c>
      <c r="L704" s="194">
        <v>21</v>
      </c>
      <c r="M704" s="194">
        <f t="shared" si="185"/>
        <v>0</v>
      </c>
      <c r="N704" s="192">
        <v>4.5500000000000002E-3</v>
      </c>
      <c r="O704" s="192">
        <f t="shared" si="186"/>
        <v>0.15</v>
      </c>
      <c r="P704" s="192">
        <v>0</v>
      </c>
      <c r="Q704" s="192">
        <f t="shared" si="187"/>
        <v>0</v>
      </c>
      <c r="R704" s="194"/>
      <c r="S704" s="194" t="s">
        <v>430</v>
      </c>
      <c r="T704" s="195" t="s">
        <v>372</v>
      </c>
      <c r="U704" s="163">
        <v>0</v>
      </c>
      <c r="V704" s="163">
        <f t="shared" si="188"/>
        <v>0</v>
      </c>
      <c r="W704" s="163"/>
      <c r="X704" s="163" t="s">
        <v>431</v>
      </c>
      <c r="Y704" s="152"/>
      <c r="Z704" s="152"/>
      <c r="AA704" s="152"/>
      <c r="AB704" s="152"/>
      <c r="AC704" s="152"/>
      <c r="AD704" s="152"/>
      <c r="AE704" s="152"/>
      <c r="AF704" s="152"/>
      <c r="AG704" s="152" t="s">
        <v>728</v>
      </c>
      <c r="AH704" s="152"/>
      <c r="AI704" s="152"/>
      <c r="AJ704" s="152"/>
      <c r="AK704" s="152"/>
      <c r="AL704" s="152"/>
      <c r="AM704" s="152"/>
      <c r="AN704" s="152"/>
      <c r="AO704" s="152"/>
      <c r="AP704" s="152"/>
      <c r="AQ704" s="152"/>
      <c r="AR704" s="152"/>
      <c r="AS704" s="152"/>
      <c r="AT704" s="152"/>
      <c r="AU704" s="152"/>
      <c r="AV704" s="152"/>
      <c r="AW704" s="152"/>
      <c r="AX704" s="152"/>
      <c r="AY704" s="152"/>
      <c r="AZ704" s="152"/>
      <c r="BA704" s="152"/>
      <c r="BB704" s="152"/>
      <c r="BC704" s="152"/>
      <c r="BD704" s="152"/>
      <c r="BE704" s="152"/>
      <c r="BF704" s="152"/>
      <c r="BG704" s="152"/>
      <c r="BH704" s="152"/>
    </row>
    <row r="705" spans="1:60" outlineLevel="1">
      <c r="A705" s="189">
        <v>598</v>
      </c>
      <c r="B705" s="190" t="s">
        <v>1671</v>
      </c>
      <c r="C705" s="197" t="s">
        <v>1672</v>
      </c>
      <c r="D705" s="191" t="s">
        <v>439</v>
      </c>
      <c r="E705" s="192">
        <v>93.21</v>
      </c>
      <c r="F705" s="193"/>
      <c r="G705" s="194">
        <f t="shared" si="182"/>
        <v>0</v>
      </c>
      <c r="H705" s="193"/>
      <c r="I705" s="194">
        <f t="shared" si="183"/>
        <v>0</v>
      </c>
      <c r="J705" s="193"/>
      <c r="K705" s="194">
        <f t="shared" si="184"/>
        <v>0</v>
      </c>
      <c r="L705" s="194">
        <v>21</v>
      </c>
      <c r="M705" s="194">
        <f t="shared" si="185"/>
        <v>0</v>
      </c>
      <c r="N705" s="192">
        <v>0</v>
      </c>
      <c r="O705" s="192">
        <f t="shared" si="186"/>
        <v>0</v>
      </c>
      <c r="P705" s="192">
        <v>3.5299999999999998E-2</v>
      </c>
      <c r="Q705" s="192">
        <f t="shared" si="187"/>
        <v>3.29</v>
      </c>
      <c r="R705" s="194"/>
      <c r="S705" s="194" t="s">
        <v>430</v>
      </c>
      <c r="T705" s="195" t="s">
        <v>372</v>
      </c>
      <c r="U705" s="163">
        <v>0</v>
      </c>
      <c r="V705" s="163">
        <f t="shared" si="188"/>
        <v>0</v>
      </c>
      <c r="W705" s="163"/>
      <c r="X705" s="163" t="s">
        <v>431</v>
      </c>
      <c r="Y705" s="152"/>
      <c r="Z705" s="152"/>
      <c r="AA705" s="152"/>
      <c r="AB705" s="152"/>
      <c r="AC705" s="152"/>
      <c r="AD705" s="152"/>
      <c r="AE705" s="152"/>
      <c r="AF705" s="152"/>
      <c r="AG705" s="152" t="s">
        <v>728</v>
      </c>
      <c r="AH705" s="152"/>
      <c r="AI705" s="152"/>
      <c r="AJ705" s="152"/>
      <c r="AK705" s="152"/>
      <c r="AL705" s="152"/>
      <c r="AM705" s="152"/>
      <c r="AN705" s="152"/>
      <c r="AO705" s="152"/>
      <c r="AP705" s="152"/>
      <c r="AQ705" s="152"/>
      <c r="AR705" s="152"/>
      <c r="AS705" s="152"/>
      <c r="AT705" s="152"/>
      <c r="AU705" s="152"/>
      <c r="AV705" s="152"/>
      <c r="AW705" s="152"/>
      <c r="AX705" s="152"/>
      <c r="AY705" s="152"/>
      <c r="AZ705" s="152"/>
      <c r="BA705" s="152"/>
      <c r="BB705" s="152"/>
      <c r="BC705" s="152"/>
      <c r="BD705" s="152"/>
      <c r="BE705" s="152"/>
      <c r="BF705" s="152"/>
      <c r="BG705" s="152"/>
      <c r="BH705" s="152"/>
    </row>
    <row r="706" spans="1:60" outlineLevel="1">
      <c r="A706" s="189">
        <v>599</v>
      </c>
      <c r="B706" s="190" t="s">
        <v>1673</v>
      </c>
      <c r="C706" s="197" t="s">
        <v>1674</v>
      </c>
      <c r="D706" s="191" t="s">
        <v>439</v>
      </c>
      <c r="E706" s="192">
        <v>22.26</v>
      </c>
      <c r="F706" s="193"/>
      <c r="G706" s="194">
        <f t="shared" si="182"/>
        <v>0</v>
      </c>
      <c r="H706" s="193"/>
      <c r="I706" s="194">
        <f t="shared" si="183"/>
        <v>0</v>
      </c>
      <c r="J706" s="193"/>
      <c r="K706" s="194">
        <f t="shared" si="184"/>
        <v>0</v>
      </c>
      <c r="L706" s="194">
        <v>21</v>
      </c>
      <c r="M706" s="194">
        <f t="shared" si="185"/>
        <v>0</v>
      </c>
      <c r="N706" s="192">
        <v>2.7999999999999998E-4</v>
      </c>
      <c r="O706" s="192">
        <f t="shared" si="186"/>
        <v>0.01</v>
      </c>
      <c r="P706" s="192">
        <v>8.4999999999999995E-4</v>
      </c>
      <c r="Q706" s="192">
        <f t="shared" si="187"/>
        <v>0.02</v>
      </c>
      <c r="R706" s="194"/>
      <c r="S706" s="194" t="s">
        <v>430</v>
      </c>
      <c r="T706" s="195" t="s">
        <v>372</v>
      </c>
      <c r="U706" s="163">
        <v>0</v>
      </c>
      <c r="V706" s="163">
        <f t="shared" si="188"/>
        <v>0</v>
      </c>
      <c r="W706" s="163"/>
      <c r="X706" s="163" t="s">
        <v>431</v>
      </c>
      <c r="Y706" s="152"/>
      <c r="Z706" s="152"/>
      <c r="AA706" s="152"/>
      <c r="AB706" s="152"/>
      <c r="AC706" s="152"/>
      <c r="AD706" s="152"/>
      <c r="AE706" s="152"/>
      <c r="AF706" s="152"/>
      <c r="AG706" s="152" t="s">
        <v>728</v>
      </c>
      <c r="AH706" s="152"/>
      <c r="AI706" s="152"/>
      <c r="AJ706" s="152"/>
      <c r="AK706" s="152"/>
      <c r="AL706" s="152"/>
      <c r="AM706" s="152"/>
      <c r="AN706" s="152"/>
      <c r="AO706" s="152"/>
      <c r="AP706" s="152"/>
      <c r="AQ706" s="152"/>
      <c r="AR706" s="152"/>
      <c r="AS706" s="152"/>
      <c r="AT706" s="152"/>
      <c r="AU706" s="152"/>
      <c r="AV706" s="152"/>
      <c r="AW706" s="152"/>
      <c r="AX706" s="152"/>
      <c r="AY706" s="152"/>
      <c r="AZ706" s="152"/>
      <c r="BA706" s="152"/>
      <c r="BB706" s="152"/>
      <c r="BC706" s="152"/>
      <c r="BD706" s="152"/>
      <c r="BE706" s="152"/>
      <c r="BF706" s="152"/>
      <c r="BG706" s="152"/>
      <c r="BH706" s="152"/>
    </row>
    <row r="707" spans="1:60" ht="22.5" outlineLevel="1">
      <c r="A707" s="189">
        <v>600</v>
      </c>
      <c r="B707" s="190" t="s">
        <v>1675</v>
      </c>
      <c r="C707" s="197" t="s">
        <v>1676</v>
      </c>
      <c r="D707" s="191" t="s">
        <v>439</v>
      </c>
      <c r="E707" s="192">
        <v>32.409999999999997</v>
      </c>
      <c r="F707" s="193"/>
      <c r="G707" s="194">
        <f t="shared" si="182"/>
        <v>0</v>
      </c>
      <c r="H707" s="193"/>
      <c r="I707" s="194">
        <f t="shared" si="183"/>
        <v>0</v>
      </c>
      <c r="J707" s="193"/>
      <c r="K707" s="194">
        <f t="shared" si="184"/>
        <v>0</v>
      </c>
      <c r="L707" s="194">
        <v>21</v>
      </c>
      <c r="M707" s="194">
        <f t="shared" si="185"/>
        <v>0</v>
      </c>
      <c r="N707" s="192">
        <v>6.94E-3</v>
      </c>
      <c r="O707" s="192">
        <f t="shared" si="186"/>
        <v>0.22</v>
      </c>
      <c r="P707" s="192">
        <v>0</v>
      </c>
      <c r="Q707" s="192">
        <f t="shared" si="187"/>
        <v>0</v>
      </c>
      <c r="R707" s="194"/>
      <c r="S707" s="194" t="s">
        <v>430</v>
      </c>
      <c r="T707" s="195" t="s">
        <v>372</v>
      </c>
      <c r="U707" s="163">
        <v>0</v>
      </c>
      <c r="V707" s="163">
        <f t="shared" si="188"/>
        <v>0</v>
      </c>
      <c r="W707" s="163"/>
      <c r="X707" s="163" t="s">
        <v>431</v>
      </c>
      <c r="Y707" s="152"/>
      <c r="Z707" s="152"/>
      <c r="AA707" s="152"/>
      <c r="AB707" s="152"/>
      <c r="AC707" s="152"/>
      <c r="AD707" s="152"/>
      <c r="AE707" s="152"/>
      <c r="AF707" s="152"/>
      <c r="AG707" s="152" t="s">
        <v>728</v>
      </c>
      <c r="AH707" s="152"/>
      <c r="AI707" s="152"/>
      <c r="AJ707" s="152"/>
      <c r="AK707" s="152"/>
      <c r="AL707" s="152"/>
      <c r="AM707" s="152"/>
      <c r="AN707" s="152"/>
      <c r="AO707" s="152"/>
      <c r="AP707" s="152"/>
      <c r="AQ707" s="152"/>
      <c r="AR707" s="152"/>
      <c r="AS707" s="152"/>
      <c r="AT707" s="152"/>
      <c r="AU707" s="152"/>
      <c r="AV707" s="152"/>
      <c r="AW707" s="152"/>
      <c r="AX707" s="152"/>
      <c r="AY707" s="152"/>
      <c r="AZ707" s="152"/>
      <c r="BA707" s="152"/>
      <c r="BB707" s="152"/>
      <c r="BC707" s="152"/>
      <c r="BD707" s="152"/>
      <c r="BE707" s="152"/>
      <c r="BF707" s="152"/>
      <c r="BG707" s="152"/>
      <c r="BH707" s="152"/>
    </row>
    <row r="708" spans="1:60" outlineLevel="1">
      <c r="A708" s="189">
        <v>601</v>
      </c>
      <c r="B708" s="190" t="s">
        <v>1677</v>
      </c>
      <c r="C708" s="197" t="s">
        <v>1678</v>
      </c>
      <c r="D708" s="191" t="s">
        <v>439</v>
      </c>
      <c r="E708" s="192">
        <v>35.651000000000003</v>
      </c>
      <c r="F708" s="193"/>
      <c r="G708" s="194">
        <f t="shared" si="182"/>
        <v>0</v>
      </c>
      <c r="H708" s="193"/>
      <c r="I708" s="194">
        <f t="shared" si="183"/>
        <v>0</v>
      </c>
      <c r="J708" s="193"/>
      <c r="K708" s="194">
        <f t="shared" si="184"/>
        <v>0</v>
      </c>
      <c r="L708" s="194">
        <v>21</v>
      </c>
      <c r="M708" s="194">
        <f t="shared" si="185"/>
        <v>0</v>
      </c>
      <c r="N708" s="192">
        <v>1.9199999999999998E-2</v>
      </c>
      <c r="O708" s="192">
        <f t="shared" si="186"/>
        <v>0.68</v>
      </c>
      <c r="P708" s="192">
        <v>0</v>
      </c>
      <c r="Q708" s="192">
        <f t="shared" si="187"/>
        <v>0</v>
      </c>
      <c r="R708" s="194"/>
      <c r="S708" s="194" t="s">
        <v>430</v>
      </c>
      <c r="T708" s="195" t="s">
        <v>372</v>
      </c>
      <c r="U708" s="163">
        <v>0</v>
      </c>
      <c r="V708" s="163">
        <f t="shared" si="188"/>
        <v>0</v>
      </c>
      <c r="W708" s="163"/>
      <c r="X708" s="163" t="s">
        <v>464</v>
      </c>
      <c r="Y708" s="152"/>
      <c r="Z708" s="152"/>
      <c r="AA708" s="152"/>
      <c r="AB708" s="152"/>
      <c r="AC708" s="152"/>
      <c r="AD708" s="152"/>
      <c r="AE708" s="152"/>
      <c r="AF708" s="152"/>
      <c r="AG708" s="152" t="s">
        <v>465</v>
      </c>
      <c r="AH708" s="152"/>
      <c r="AI708" s="152"/>
      <c r="AJ708" s="152"/>
      <c r="AK708" s="152"/>
      <c r="AL708" s="152"/>
      <c r="AM708" s="152"/>
      <c r="AN708" s="152"/>
      <c r="AO708" s="152"/>
      <c r="AP708" s="152"/>
      <c r="AQ708" s="152"/>
      <c r="AR708" s="152"/>
      <c r="AS708" s="152"/>
      <c r="AT708" s="152"/>
      <c r="AU708" s="152"/>
      <c r="AV708" s="152"/>
      <c r="AW708" s="152"/>
      <c r="AX708" s="152"/>
      <c r="AY708" s="152"/>
      <c r="AZ708" s="152"/>
      <c r="BA708" s="152"/>
      <c r="BB708" s="152"/>
      <c r="BC708" s="152"/>
      <c r="BD708" s="152"/>
      <c r="BE708" s="152"/>
      <c r="BF708" s="152"/>
      <c r="BG708" s="152"/>
      <c r="BH708" s="152"/>
    </row>
    <row r="709" spans="1:60" ht="33.75" outlineLevel="1">
      <c r="A709" s="189">
        <v>602</v>
      </c>
      <c r="B709" s="190" t="s">
        <v>1679</v>
      </c>
      <c r="C709" s="197" t="s">
        <v>1680</v>
      </c>
      <c r="D709" s="191" t="s">
        <v>524</v>
      </c>
      <c r="E709" s="192">
        <v>15.32</v>
      </c>
      <c r="F709" s="193"/>
      <c r="G709" s="194">
        <f t="shared" si="182"/>
        <v>0</v>
      </c>
      <c r="H709" s="193"/>
      <c r="I709" s="194">
        <f t="shared" si="183"/>
        <v>0</v>
      </c>
      <c r="J709" s="193"/>
      <c r="K709" s="194">
        <f t="shared" si="184"/>
        <v>0</v>
      </c>
      <c r="L709" s="194">
        <v>21</v>
      </c>
      <c r="M709" s="194">
        <f t="shared" si="185"/>
        <v>0</v>
      </c>
      <c r="N709" s="192">
        <v>1E-4</v>
      </c>
      <c r="O709" s="192">
        <f t="shared" si="186"/>
        <v>0</v>
      </c>
      <c r="P709" s="192">
        <v>0</v>
      </c>
      <c r="Q709" s="192">
        <f t="shared" si="187"/>
        <v>0</v>
      </c>
      <c r="R709" s="194" t="s">
        <v>1681</v>
      </c>
      <c r="S709" s="194" t="s">
        <v>371</v>
      </c>
      <c r="T709" s="195" t="s">
        <v>371</v>
      </c>
      <c r="U709" s="163">
        <v>0.15</v>
      </c>
      <c r="V709" s="163">
        <f t="shared" si="188"/>
        <v>2.2999999999999998</v>
      </c>
      <c r="W709" s="163"/>
      <c r="X709" s="163" t="s">
        <v>431</v>
      </c>
      <c r="Y709" s="152"/>
      <c r="Z709" s="152"/>
      <c r="AA709" s="152"/>
      <c r="AB709" s="152"/>
      <c r="AC709" s="152"/>
      <c r="AD709" s="152"/>
      <c r="AE709" s="152"/>
      <c r="AF709" s="152"/>
      <c r="AG709" s="152" t="s">
        <v>728</v>
      </c>
      <c r="AH709" s="152"/>
      <c r="AI709" s="152"/>
      <c r="AJ709" s="152"/>
      <c r="AK709" s="152"/>
      <c r="AL709" s="152"/>
      <c r="AM709" s="152"/>
      <c r="AN709" s="152"/>
      <c r="AO709" s="152"/>
      <c r="AP709" s="152"/>
      <c r="AQ709" s="152"/>
      <c r="AR709" s="152"/>
      <c r="AS709" s="152"/>
      <c r="AT709" s="152"/>
      <c r="AU709" s="152"/>
      <c r="AV709" s="152"/>
      <c r="AW709" s="152"/>
      <c r="AX709" s="152"/>
      <c r="AY709" s="152"/>
      <c r="AZ709" s="152"/>
      <c r="BA709" s="152"/>
      <c r="BB709" s="152"/>
      <c r="BC709" s="152"/>
      <c r="BD709" s="152"/>
      <c r="BE709" s="152"/>
      <c r="BF709" s="152"/>
      <c r="BG709" s="152"/>
      <c r="BH709" s="152"/>
    </row>
    <row r="710" spans="1:60" outlineLevel="1">
      <c r="A710" s="175">
        <v>603</v>
      </c>
      <c r="B710" s="176" t="s">
        <v>1682</v>
      </c>
      <c r="C710" s="185" t="s">
        <v>1683</v>
      </c>
      <c r="D710" s="177" t="s">
        <v>439</v>
      </c>
      <c r="E710" s="178">
        <v>32.409999999999997</v>
      </c>
      <c r="F710" s="179"/>
      <c r="G710" s="180">
        <f t="shared" si="182"/>
        <v>0</v>
      </c>
      <c r="H710" s="179"/>
      <c r="I710" s="180">
        <f t="shared" si="183"/>
        <v>0</v>
      </c>
      <c r="J710" s="179"/>
      <c r="K710" s="180">
        <f t="shared" si="184"/>
        <v>0</v>
      </c>
      <c r="L710" s="180">
        <v>21</v>
      </c>
      <c r="M710" s="180">
        <f t="shared" si="185"/>
        <v>0</v>
      </c>
      <c r="N710" s="178">
        <v>1.5E-3</v>
      </c>
      <c r="O710" s="178">
        <f t="shared" si="186"/>
        <v>0.05</v>
      </c>
      <c r="P710" s="178">
        <v>0</v>
      </c>
      <c r="Q710" s="178">
        <f t="shared" si="187"/>
        <v>0</v>
      </c>
      <c r="R710" s="180"/>
      <c r="S710" s="180" t="s">
        <v>430</v>
      </c>
      <c r="T710" s="181" t="s">
        <v>372</v>
      </c>
      <c r="U710" s="163">
        <v>0</v>
      </c>
      <c r="V710" s="163">
        <f t="shared" si="188"/>
        <v>0</v>
      </c>
      <c r="W710" s="163"/>
      <c r="X710" s="163" t="s">
        <v>431</v>
      </c>
      <c r="Y710" s="152"/>
      <c r="Z710" s="152"/>
      <c r="AA710" s="152"/>
      <c r="AB710" s="152"/>
      <c r="AC710" s="152"/>
      <c r="AD710" s="152"/>
      <c r="AE710" s="152"/>
      <c r="AF710" s="152"/>
      <c r="AG710" s="152" t="s">
        <v>728</v>
      </c>
      <c r="AH710" s="152"/>
      <c r="AI710" s="152"/>
      <c r="AJ710" s="152"/>
      <c r="AK710" s="152"/>
      <c r="AL710" s="152"/>
      <c r="AM710" s="152"/>
      <c r="AN710" s="152"/>
      <c r="AO710" s="152"/>
      <c r="AP710" s="152"/>
      <c r="AQ710" s="152"/>
      <c r="AR710" s="152"/>
      <c r="AS710" s="152"/>
      <c r="AT710" s="152"/>
      <c r="AU710" s="152"/>
      <c r="AV710" s="152"/>
      <c r="AW710" s="152"/>
      <c r="AX710" s="152"/>
      <c r="AY710" s="152"/>
      <c r="AZ710" s="152"/>
      <c r="BA710" s="152"/>
      <c r="BB710" s="152"/>
      <c r="BC710" s="152"/>
      <c r="BD710" s="152"/>
      <c r="BE710" s="152"/>
      <c r="BF710" s="152"/>
      <c r="BG710" s="152"/>
      <c r="BH710" s="152"/>
    </row>
    <row r="711" spans="1:60" outlineLevel="1">
      <c r="A711" s="159">
        <v>604</v>
      </c>
      <c r="B711" s="160" t="s">
        <v>1684</v>
      </c>
      <c r="C711" s="198" t="s">
        <v>1685</v>
      </c>
      <c r="D711" s="161" t="s">
        <v>0</v>
      </c>
      <c r="E711" s="196"/>
      <c r="F711" s="164"/>
      <c r="G711" s="163">
        <f t="shared" si="182"/>
        <v>0</v>
      </c>
      <c r="H711" s="164"/>
      <c r="I711" s="163">
        <f t="shared" si="183"/>
        <v>0</v>
      </c>
      <c r="J711" s="164"/>
      <c r="K711" s="163">
        <f t="shared" si="184"/>
        <v>0</v>
      </c>
      <c r="L711" s="163">
        <v>21</v>
      </c>
      <c r="M711" s="163">
        <f t="shared" si="185"/>
        <v>0</v>
      </c>
      <c r="N711" s="162">
        <v>0</v>
      </c>
      <c r="O711" s="162">
        <f t="shared" si="186"/>
        <v>0</v>
      </c>
      <c r="P711" s="162">
        <v>0</v>
      </c>
      <c r="Q711" s="162">
        <f t="shared" si="187"/>
        <v>0</v>
      </c>
      <c r="R711" s="163" t="s">
        <v>1681</v>
      </c>
      <c r="S711" s="163" t="s">
        <v>371</v>
      </c>
      <c r="T711" s="163" t="s">
        <v>371</v>
      </c>
      <c r="U711" s="163">
        <v>0</v>
      </c>
      <c r="V711" s="163">
        <f t="shared" si="188"/>
        <v>0</v>
      </c>
      <c r="W711" s="163"/>
      <c r="X711" s="163" t="s">
        <v>254</v>
      </c>
      <c r="Y711" s="152"/>
      <c r="Z711" s="152"/>
      <c r="AA711" s="152"/>
      <c r="AB711" s="152"/>
      <c r="AC711" s="152"/>
      <c r="AD711" s="152"/>
      <c r="AE711" s="152"/>
      <c r="AF711" s="152"/>
      <c r="AG711" s="152" t="s">
        <v>724</v>
      </c>
      <c r="AH711" s="152"/>
      <c r="AI711" s="152"/>
      <c r="AJ711" s="152"/>
      <c r="AK711" s="152"/>
      <c r="AL711" s="152"/>
      <c r="AM711" s="152"/>
      <c r="AN711" s="152"/>
      <c r="AO711" s="152"/>
      <c r="AP711" s="152"/>
      <c r="AQ711" s="152"/>
      <c r="AR711" s="152"/>
      <c r="AS711" s="152"/>
      <c r="AT711" s="152"/>
      <c r="AU711" s="152"/>
      <c r="AV711" s="152"/>
      <c r="AW711" s="152"/>
      <c r="AX711" s="152"/>
      <c r="AY711" s="152"/>
      <c r="AZ711" s="152"/>
      <c r="BA711" s="152"/>
      <c r="BB711" s="152"/>
      <c r="BC711" s="152"/>
      <c r="BD711" s="152"/>
      <c r="BE711" s="152"/>
      <c r="BF711" s="152"/>
      <c r="BG711" s="152"/>
      <c r="BH711" s="152"/>
    </row>
    <row r="712" spans="1:60" outlineLevel="1">
      <c r="A712" s="159"/>
      <c r="B712" s="160"/>
      <c r="C712" s="275" t="s">
        <v>763</v>
      </c>
      <c r="D712" s="276"/>
      <c r="E712" s="276"/>
      <c r="F712" s="276"/>
      <c r="G712" s="276"/>
      <c r="H712" s="163"/>
      <c r="I712" s="163"/>
      <c r="J712" s="163"/>
      <c r="K712" s="163"/>
      <c r="L712" s="163"/>
      <c r="M712" s="163"/>
      <c r="N712" s="162"/>
      <c r="O712" s="162"/>
      <c r="P712" s="162"/>
      <c r="Q712" s="162"/>
      <c r="R712" s="163"/>
      <c r="S712" s="163"/>
      <c r="T712" s="163"/>
      <c r="U712" s="163"/>
      <c r="V712" s="163"/>
      <c r="W712" s="163"/>
      <c r="X712" s="163"/>
      <c r="Y712" s="152"/>
      <c r="Z712" s="152"/>
      <c r="AA712" s="152"/>
      <c r="AB712" s="152"/>
      <c r="AC712" s="152"/>
      <c r="AD712" s="152"/>
      <c r="AE712" s="152"/>
      <c r="AF712" s="152"/>
      <c r="AG712" s="152" t="s">
        <v>444</v>
      </c>
      <c r="AH712" s="152"/>
      <c r="AI712" s="152"/>
      <c r="AJ712" s="152"/>
      <c r="AK712" s="152"/>
      <c r="AL712" s="152"/>
      <c r="AM712" s="152"/>
      <c r="AN712" s="152"/>
      <c r="AO712" s="152"/>
      <c r="AP712" s="152"/>
      <c r="AQ712" s="152"/>
      <c r="AR712" s="152"/>
      <c r="AS712" s="152"/>
      <c r="AT712" s="152"/>
      <c r="AU712" s="152"/>
      <c r="AV712" s="152"/>
      <c r="AW712" s="152"/>
      <c r="AX712" s="152"/>
      <c r="AY712" s="152"/>
      <c r="AZ712" s="152"/>
      <c r="BA712" s="152"/>
      <c r="BB712" s="152"/>
      <c r="BC712" s="152"/>
      <c r="BD712" s="152"/>
      <c r="BE712" s="152"/>
      <c r="BF712" s="152"/>
      <c r="BG712" s="152"/>
      <c r="BH712" s="152"/>
    </row>
    <row r="713" spans="1:60">
      <c r="A713" s="169" t="s">
        <v>366</v>
      </c>
      <c r="B713" s="170" t="s">
        <v>311</v>
      </c>
      <c r="C713" s="184" t="s">
        <v>312</v>
      </c>
      <c r="D713" s="171"/>
      <c r="E713" s="172"/>
      <c r="F713" s="173"/>
      <c r="G713" s="173">
        <f>SUMIF(AG714:AG725,"&lt;&gt;NOR",G714:G725)</f>
        <v>0</v>
      </c>
      <c r="H713" s="173"/>
      <c r="I713" s="173">
        <f>SUM(I714:I725)</f>
        <v>0</v>
      </c>
      <c r="J713" s="173"/>
      <c r="K713" s="173">
        <f>SUM(K714:K725)</f>
        <v>0</v>
      </c>
      <c r="L713" s="173"/>
      <c r="M713" s="173">
        <f>SUM(M714:M725)</f>
        <v>0</v>
      </c>
      <c r="N713" s="172"/>
      <c r="O713" s="172">
        <f>SUM(O714:O725)</f>
        <v>1.5899999999999999</v>
      </c>
      <c r="P713" s="172"/>
      <c r="Q713" s="172">
        <f>SUM(Q714:Q725)</f>
        <v>0.68</v>
      </c>
      <c r="R713" s="173"/>
      <c r="S713" s="173"/>
      <c r="T713" s="174"/>
      <c r="U713" s="168"/>
      <c r="V713" s="168">
        <f>SUM(V714:V725)</f>
        <v>0</v>
      </c>
      <c r="W713" s="168"/>
      <c r="X713" s="168"/>
      <c r="AG713" t="s">
        <v>367</v>
      </c>
    </row>
    <row r="714" spans="1:60" outlineLevel="1">
      <c r="A714" s="189">
        <v>605</v>
      </c>
      <c r="B714" s="190" t="s">
        <v>1686</v>
      </c>
      <c r="C714" s="197" t="s">
        <v>1687</v>
      </c>
      <c r="D714" s="191" t="s">
        <v>439</v>
      </c>
      <c r="E714" s="192">
        <v>111.3</v>
      </c>
      <c r="F714" s="193"/>
      <c r="G714" s="194">
        <f t="shared" ref="G714:G722" si="189">ROUND(E714*F714,2)</f>
        <v>0</v>
      </c>
      <c r="H714" s="193"/>
      <c r="I714" s="194">
        <f t="shared" ref="I714:I722" si="190">ROUND(E714*H714,2)</f>
        <v>0</v>
      </c>
      <c r="J714" s="193"/>
      <c r="K714" s="194">
        <f t="shared" ref="K714:K722" si="191">ROUND(E714*J714,2)</f>
        <v>0</v>
      </c>
      <c r="L714" s="194">
        <v>21</v>
      </c>
      <c r="M714" s="194">
        <f t="shared" ref="M714:M722" si="192">G714*(1+L714/100)</f>
        <v>0</v>
      </c>
      <c r="N714" s="192">
        <v>0</v>
      </c>
      <c r="O714" s="192">
        <f t="shared" ref="O714:O722" si="193">ROUND(E714*N714,2)</f>
        <v>0</v>
      </c>
      <c r="P714" s="192">
        <v>0</v>
      </c>
      <c r="Q714" s="192">
        <f t="shared" ref="Q714:Q722" si="194">ROUND(E714*P714,2)</f>
        <v>0</v>
      </c>
      <c r="R714" s="194"/>
      <c r="S714" s="194" t="s">
        <v>430</v>
      </c>
      <c r="T714" s="195" t="s">
        <v>372</v>
      </c>
      <c r="U714" s="163">
        <v>0</v>
      </c>
      <c r="V714" s="163">
        <f t="shared" ref="V714:V722" si="195">ROUND(E714*U714,2)</f>
        <v>0</v>
      </c>
      <c r="W714" s="163"/>
      <c r="X714" s="163" t="s">
        <v>431</v>
      </c>
      <c r="Y714" s="152"/>
      <c r="Z714" s="152"/>
      <c r="AA714" s="152"/>
      <c r="AB714" s="152"/>
      <c r="AC714" s="152"/>
      <c r="AD714" s="152"/>
      <c r="AE714" s="152"/>
      <c r="AF714" s="152"/>
      <c r="AG714" s="152" t="s">
        <v>728</v>
      </c>
      <c r="AH714" s="152"/>
      <c r="AI714" s="152"/>
      <c r="AJ714" s="152"/>
      <c r="AK714" s="152"/>
      <c r="AL714" s="152"/>
      <c r="AM714" s="152"/>
      <c r="AN714" s="152"/>
      <c r="AO714" s="152"/>
      <c r="AP714" s="152"/>
      <c r="AQ714" s="152"/>
      <c r="AR714" s="152"/>
      <c r="AS714" s="152"/>
      <c r="AT714" s="152"/>
      <c r="AU714" s="152"/>
      <c r="AV714" s="152"/>
      <c r="AW714" s="152"/>
      <c r="AX714" s="152"/>
      <c r="AY714" s="152"/>
      <c r="AZ714" s="152"/>
      <c r="BA714" s="152"/>
      <c r="BB714" s="152"/>
      <c r="BC714" s="152"/>
      <c r="BD714" s="152"/>
      <c r="BE714" s="152"/>
      <c r="BF714" s="152"/>
      <c r="BG714" s="152"/>
      <c r="BH714" s="152"/>
    </row>
    <row r="715" spans="1:60" outlineLevel="1">
      <c r="A715" s="189">
        <v>606</v>
      </c>
      <c r="B715" s="190" t="s">
        <v>1688</v>
      </c>
      <c r="C715" s="197" t="s">
        <v>1689</v>
      </c>
      <c r="D715" s="191" t="s">
        <v>439</v>
      </c>
      <c r="E715" s="192">
        <v>181.1</v>
      </c>
      <c r="F715" s="193"/>
      <c r="G715" s="194">
        <f t="shared" si="189"/>
        <v>0</v>
      </c>
      <c r="H715" s="193"/>
      <c r="I715" s="194">
        <f t="shared" si="190"/>
        <v>0</v>
      </c>
      <c r="J715" s="193"/>
      <c r="K715" s="194">
        <f t="shared" si="191"/>
        <v>0</v>
      </c>
      <c r="L715" s="194">
        <v>21</v>
      </c>
      <c r="M715" s="194">
        <f t="shared" si="192"/>
        <v>0</v>
      </c>
      <c r="N715" s="192">
        <v>3.0000000000000001E-5</v>
      </c>
      <c r="O715" s="192">
        <f t="shared" si="193"/>
        <v>0.01</v>
      </c>
      <c r="P715" s="192">
        <v>0</v>
      </c>
      <c r="Q715" s="192">
        <f t="shared" si="194"/>
        <v>0</v>
      </c>
      <c r="R715" s="194"/>
      <c r="S715" s="194" t="s">
        <v>430</v>
      </c>
      <c r="T715" s="195" t="s">
        <v>372</v>
      </c>
      <c r="U715" s="163">
        <v>0</v>
      </c>
      <c r="V715" s="163">
        <f t="shared" si="195"/>
        <v>0</v>
      </c>
      <c r="W715" s="163"/>
      <c r="X715" s="163" t="s">
        <v>431</v>
      </c>
      <c r="Y715" s="152"/>
      <c r="Z715" s="152"/>
      <c r="AA715" s="152"/>
      <c r="AB715" s="152"/>
      <c r="AC715" s="152"/>
      <c r="AD715" s="152"/>
      <c r="AE715" s="152"/>
      <c r="AF715" s="152"/>
      <c r="AG715" s="152" t="s">
        <v>728</v>
      </c>
      <c r="AH715" s="152"/>
      <c r="AI715" s="152"/>
      <c r="AJ715" s="152"/>
      <c r="AK715" s="152"/>
      <c r="AL715" s="152"/>
      <c r="AM715" s="152"/>
      <c r="AN715" s="152"/>
      <c r="AO715" s="152"/>
      <c r="AP715" s="152"/>
      <c r="AQ715" s="152"/>
      <c r="AR715" s="152"/>
      <c r="AS715" s="152"/>
      <c r="AT715" s="152"/>
      <c r="AU715" s="152"/>
      <c r="AV715" s="152"/>
      <c r="AW715" s="152"/>
      <c r="AX715" s="152"/>
      <c r="AY715" s="152"/>
      <c r="AZ715" s="152"/>
      <c r="BA715" s="152"/>
      <c r="BB715" s="152"/>
      <c r="BC715" s="152"/>
      <c r="BD715" s="152"/>
      <c r="BE715" s="152"/>
      <c r="BF715" s="152"/>
      <c r="BG715" s="152"/>
      <c r="BH715" s="152"/>
    </row>
    <row r="716" spans="1:60" ht="22.5" outlineLevel="1">
      <c r="A716" s="189">
        <v>607</v>
      </c>
      <c r="B716" s="190" t="s">
        <v>1690</v>
      </c>
      <c r="C716" s="197" t="s">
        <v>1691</v>
      </c>
      <c r="D716" s="191" t="s">
        <v>439</v>
      </c>
      <c r="E716" s="192">
        <v>181.1</v>
      </c>
      <c r="F716" s="193"/>
      <c r="G716" s="194">
        <f t="shared" si="189"/>
        <v>0</v>
      </c>
      <c r="H716" s="193"/>
      <c r="I716" s="194">
        <f t="shared" si="190"/>
        <v>0</v>
      </c>
      <c r="J716" s="193"/>
      <c r="K716" s="194">
        <f t="shared" si="191"/>
        <v>0</v>
      </c>
      <c r="L716" s="194">
        <v>21</v>
      </c>
      <c r="M716" s="194">
        <f t="shared" si="192"/>
        <v>0</v>
      </c>
      <c r="N716" s="192">
        <v>4.5500000000000002E-3</v>
      </c>
      <c r="O716" s="192">
        <f t="shared" si="193"/>
        <v>0.82</v>
      </c>
      <c r="P716" s="192">
        <v>0</v>
      </c>
      <c r="Q716" s="192">
        <f t="shared" si="194"/>
        <v>0</v>
      </c>
      <c r="R716" s="194"/>
      <c r="S716" s="194" t="s">
        <v>430</v>
      </c>
      <c r="T716" s="195" t="s">
        <v>372</v>
      </c>
      <c r="U716" s="163">
        <v>0</v>
      </c>
      <c r="V716" s="163">
        <f t="shared" si="195"/>
        <v>0</v>
      </c>
      <c r="W716" s="163"/>
      <c r="X716" s="163" t="s">
        <v>431</v>
      </c>
      <c r="Y716" s="152"/>
      <c r="Z716" s="152"/>
      <c r="AA716" s="152"/>
      <c r="AB716" s="152"/>
      <c r="AC716" s="152"/>
      <c r="AD716" s="152"/>
      <c r="AE716" s="152"/>
      <c r="AF716" s="152"/>
      <c r="AG716" s="152" t="s">
        <v>728</v>
      </c>
      <c r="AH716" s="152"/>
      <c r="AI716" s="152"/>
      <c r="AJ716" s="152"/>
      <c r="AK716" s="152"/>
      <c r="AL716" s="152"/>
      <c r="AM716" s="152"/>
      <c r="AN716" s="152"/>
      <c r="AO716" s="152"/>
      <c r="AP716" s="152"/>
      <c r="AQ716" s="152"/>
      <c r="AR716" s="152"/>
      <c r="AS716" s="152"/>
      <c r="AT716" s="152"/>
      <c r="AU716" s="152"/>
      <c r="AV716" s="152"/>
      <c r="AW716" s="152"/>
      <c r="AX716" s="152"/>
      <c r="AY716" s="152"/>
      <c r="AZ716" s="152"/>
      <c r="BA716" s="152"/>
      <c r="BB716" s="152"/>
      <c r="BC716" s="152"/>
      <c r="BD716" s="152"/>
      <c r="BE716" s="152"/>
      <c r="BF716" s="152"/>
      <c r="BG716" s="152"/>
      <c r="BH716" s="152"/>
    </row>
    <row r="717" spans="1:60" outlineLevel="1">
      <c r="A717" s="189">
        <v>608</v>
      </c>
      <c r="B717" s="190" t="s">
        <v>1692</v>
      </c>
      <c r="C717" s="197" t="s">
        <v>1693</v>
      </c>
      <c r="D717" s="191" t="s">
        <v>439</v>
      </c>
      <c r="E717" s="192">
        <v>95.8</v>
      </c>
      <c r="F717" s="193"/>
      <c r="G717" s="194">
        <f t="shared" si="189"/>
        <v>0</v>
      </c>
      <c r="H717" s="193"/>
      <c r="I717" s="194">
        <f t="shared" si="190"/>
        <v>0</v>
      </c>
      <c r="J717" s="193"/>
      <c r="K717" s="194">
        <f t="shared" si="191"/>
        <v>0</v>
      </c>
      <c r="L717" s="194">
        <v>21</v>
      </c>
      <c r="M717" s="194">
        <f t="shared" si="192"/>
        <v>0</v>
      </c>
      <c r="N717" s="192">
        <v>0</v>
      </c>
      <c r="O717" s="192">
        <f t="shared" si="193"/>
        <v>0</v>
      </c>
      <c r="P717" s="192">
        <v>2.5000000000000001E-3</v>
      </c>
      <c r="Q717" s="192">
        <f t="shared" si="194"/>
        <v>0.24</v>
      </c>
      <c r="R717" s="194"/>
      <c r="S717" s="194" t="s">
        <v>430</v>
      </c>
      <c r="T717" s="195" t="s">
        <v>372</v>
      </c>
      <c r="U717" s="163">
        <v>0</v>
      </c>
      <c r="V717" s="163">
        <f t="shared" si="195"/>
        <v>0</v>
      </c>
      <c r="W717" s="163"/>
      <c r="X717" s="163" t="s">
        <v>431</v>
      </c>
      <c r="Y717" s="152"/>
      <c r="Z717" s="152"/>
      <c r="AA717" s="152"/>
      <c r="AB717" s="152"/>
      <c r="AC717" s="152"/>
      <c r="AD717" s="152"/>
      <c r="AE717" s="152"/>
      <c r="AF717" s="152"/>
      <c r="AG717" s="152" t="s">
        <v>728</v>
      </c>
      <c r="AH717" s="152"/>
      <c r="AI717" s="152"/>
      <c r="AJ717" s="152"/>
      <c r="AK717" s="152"/>
      <c r="AL717" s="152"/>
      <c r="AM717" s="152"/>
      <c r="AN717" s="152"/>
      <c r="AO717" s="152"/>
      <c r="AP717" s="152"/>
      <c r="AQ717" s="152"/>
      <c r="AR717" s="152"/>
      <c r="AS717" s="152"/>
      <c r="AT717" s="152"/>
      <c r="AU717" s="152"/>
      <c r="AV717" s="152"/>
      <c r="AW717" s="152"/>
      <c r="AX717" s="152"/>
      <c r="AY717" s="152"/>
      <c r="AZ717" s="152"/>
      <c r="BA717" s="152"/>
      <c r="BB717" s="152"/>
      <c r="BC717" s="152"/>
      <c r="BD717" s="152"/>
      <c r="BE717" s="152"/>
      <c r="BF717" s="152"/>
      <c r="BG717" s="152"/>
      <c r="BH717" s="152"/>
    </row>
    <row r="718" spans="1:60" ht="22.5" outlineLevel="1">
      <c r="A718" s="189">
        <v>609</v>
      </c>
      <c r="B718" s="190" t="s">
        <v>1694</v>
      </c>
      <c r="C718" s="197" t="s">
        <v>1695</v>
      </c>
      <c r="D718" s="191" t="s">
        <v>439</v>
      </c>
      <c r="E718" s="192">
        <v>181.1</v>
      </c>
      <c r="F718" s="193"/>
      <c r="G718" s="194">
        <f t="shared" si="189"/>
        <v>0</v>
      </c>
      <c r="H718" s="193"/>
      <c r="I718" s="194">
        <f t="shared" si="190"/>
        <v>0</v>
      </c>
      <c r="J718" s="193"/>
      <c r="K718" s="194">
        <f t="shared" si="191"/>
        <v>0</v>
      </c>
      <c r="L718" s="194">
        <v>21</v>
      </c>
      <c r="M718" s="194">
        <f t="shared" si="192"/>
        <v>0</v>
      </c>
      <c r="N718" s="192">
        <v>2.9999999999999997E-4</v>
      </c>
      <c r="O718" s="192">
        <f t="shared" si="193"/>
        <v>0.05</v>
      </c>
      <c r="P718" s="192">
        <v>0</v>
      </c>
      <c r="Q718" s="192">
        <f t="shared" si="194"/>
        <v>0</v>
      </c>
      <c r="R718" s="194"/>
      <c r="S718" s="194" t="s">
        <v>430</v>
      </c>
      <c r="T718" s="195" t="s">
        <v>372</v>
      </c>
      <c r="U718" s="163">
        <v>0</v>
      </c>
      <c r="V718" s="163">
        <f t="shared" si="195"/>
        <v>0</v>
      </c>
      <c r="W718" s="163"/>
      <c r="X718" s="163" t="s">
        <v>431</v>
      </c>
      <c r="Y718" s="152"/>
      <c r="Z718" s="152"/>
      <c r="AA718" s="152"/>
      <c r="AB718" s="152"/>
      <c r="AC718" s="152"/>
      <c r="AD718" s="152"/>
      <c r="AE718" s="152"/>
      <c r="AF718" s="152"/>
      <c r="AG718" s="152" t="s">
        <v>728</v>
      </c>
      <c r="AH718" s="152"/>
      <c r="AI718" s="152"/>
      <c r="AJ718" s="152"/>
      <c r="AK718" s="152"/>
      <c r="AL718" s="152"/>
      <c r="AM718" s="152"/>
      <c r="AN718" s="152"/>
      <c r="AO718" s="152"/>
      <c r="AP718" s="152"/>
      <c r="AQ718" s="152"/>
      <c r="AR718" s="152"/>
      <c r="AS718" s="152"/>
      <c r="AT718" s="152"/>
      <c r="AU718" s="152"/>
      <c r="AV718" s="152"/>
      <c r="AW718" s="152"/>
      <c r="AX718" s="152"/>
      <c r="AY718" s="152"/>
      <c r="AZ718" s="152"/>
      <c r="BA718" s="152"/>
      <c r="BB718" s="152"/>
      <c r="BC718" s="152"/>
      <c r="BD718" s="152"/>
      <c r="BE718" s="152"/>
      <c r="BF718" s="152"/>
      <c r="BG718" s="152"/>
      <c r="BH718" s="152"/>
    </row>
    <row r="719" spans="1:60" ht="22.5" outlineLevel="1">
      <c r="A719" s="189">
        <v>610</v>
      </c>
      <c r="B719" s="190" t="s">
        <v>1696</v>
      </c>
      <c r="C719" s="197" t="s">
        <v>1697</v>
      </c>
      <c r="D719" s="191" t="s">
        <v>439</v>
      </c>
      <c r="E719" s="192">
        <v>199.21</v>
      </c>
      <c r="F719" s="193"/>
      <c r="G719" s="194">
        <f t="shared" si="189"/>
        <v>0</v>
      </c>
      <c r="H719" s="193"/>
      <c r="I719" s="194">
        <f t="shared" si="190"/>
        <v>0</v>
      </c>
      <c r="J719" s="193"/>
      <c r="K719" s="194">
        <f t="shared" si="191"/>
        <v>0</v>
      </c>
      <c r="L719" s="194">
        <v>21</v>
      </c>
      <c r="M719" s="194">
        <f t="shared" si="192"/>
        <v>0</v>
      </c>
      <c r="N719" s="192">
        <v>3.5500000000000002E-3</v>
      </c>
      <c r="O719" s="192">
        <f t="shared" si="193"/>
        <v>0.71</v>
      </c>
      <c r="P719" s="192">
        <v>0</v>
      </c>
      <c r="Q719" s="192">
        <f t="shared" si="194"/>
        <v>0</v>
      </c>
      <c r="R719" s="194"/>
      <c r="S719" s="194" t="s">
        <v>430</v>
      </c>
      <c r="T719" s="195" t="s">
        <v>372</v>
      </c>
      <c r="U719" s="163">
        <v>0</v>
      </c>
      <c r="V719" s="163">
        <f t="shared" si="195"/>
        <v>0</v>
      </c>
      <c r="W719" s="163"/>
      <c r="X719" s="163" t="s">
        <v>464</v>
      </c>
      <c r="Y719" s="152"/>
      <c r="Z719" s="152"/>
      <c r="AA719" s="152"/>
      <c r="AB719" s="152"/>
      <c r="AC719" s="152"/>
      <c r="AD719" s="152"/>
      <c r="AE719" s="152"/>
      <c r="AF719" s="152"/>
      <c r="AG719" s="152" t="s">
        <v>465</v>
      </c>
      <c r="AH719" s="152"/>
      <c r="AI719" s="152"/>
      <c r="AJ719" s="152"/>
      <c r="AK719" s="152"/>
      <c r="AL719" s="152"/>
      <c r="AM719" s="152"/>
      <c r="AN719" s="152"/>
      <c r="AO719" s="152"/>
      <c r="AP719" s="152"/>
      <c r="AQ719" s="152"/>
      <c r="AR719" s="152"/>
      <c r="AS719" s="152"/>
      <c r="AT719" s="152"/>
      <c r="AU719" s="152"/>
      <c r="AV719" s="152"/>
      <c r="AW719" s="152"/>
      <c r="AX719" s="152"/>
      <c r="AY719" s="152"/>
      <c r="AZ719" s="152"/>
      <c r="BA719" s="152"/>
      <c r="BB719" s="152"/>
      <c r="BC719" s="152"/>
      <c r="BD719" s="152"/>
      <c r="BE719" s="152"/>
      <c r="BF719" s="152"/>
      <c r="BG719" s="152"/>
      <c r="BH719" s="152"/>
    </row>
    <row r="720" spans="1:60" outlineLevel="1">
      <c r="A720" s="189">
        <v>611</v>
      </c>
      <c r="B720" s="190" t="s">
        <v>1698</v>
      </c>
      <c r="C720" s="197" t="s">
        <v>1699</v>
      </c>
      <c r="D720" s="191" t="s">
        <v>524</v>
      </c>
      <c r="E720" s="192">
        <v>168</v>
      </c>
      <c r="F720" s="193"/>
      <c r="G720" s="194">
        <f t="shared" si="189"/>
        <v>0</v>
      </c>
      <c r="H720" s="193"/>
      <c r="I720" s="194">
        <f t="shared" si="190"/>
        <v>0</v>
      </c>
      <c r="J720" s="193"/>
      <c r="K720" s="194">
        <f t="shared" si="191"/>
        <v>0</v>
      </c>
      <c r="L720" s="194">
        <v>21</v>
      </c>
      <c r="M720" s="194">
        <f t="shared" si="192"/>
        <v>0</v>
      </c>
      <c r="N720" s="192">
        <v>0</v>
      </c>
      <c r="O720" s="192">
        <f t="shared" si="193"/>
        <v>0</v>
      </c>
      <c r="P720" s="192">
        <v>2.3E-3</v>
      </c>
      <c r="Q720" s="192">
        <f t="shared" si="194"/>
        <v>0.39</v>
      </c>
      <c r="R720" s="194"/>
      <c r="S720" s="194" t="s">
        <v>430</v>
      </c>
      <c r="T720" s="195" t="s">
        <v>372</v>
      </c>
      <c r="U720" s="163">
        <v>0</v>
      </c>
      <c r="V720" s="163">
        <f t="shared" si="195"/>
        <v>0</v>
      </c>
      <c r="W720" s="163"/>
      <c r="X720" s="163" t="s">
        <v>431</v>
      </c>
      <c r="Y720" s="152"/>
      <c r="Z720" s="152"/>
      <c r="AA720" s="152"/>
      <c r="AB720" s="152"/>
      <c r="AC720" s="152"/>
      <c r="AD720" s="152"/>
      <c r="AE720" s="152"/>
      <c r="AF720" s="152"/>
      <c r="AG720" s="152" t="s">
        <v>728</v>
      </c>
      <c r="AH720" s="152"/>
      <c r="AI720" s="152"/>
      <c r="AJ720" s="152"/>
      <c r="AK720" s="152"/>
      <c r="AL720" s="152"/>
      <c r="AM720" s="152"/>
      <c r="AN720" s="152"/>
      <c r="AO720" s="152"/>
      <c r="AP720" s="152"/>
      <c r="AQ720" s="152"/>
      <c r="AR720" s="152"/>
      <c r="AS720" s="152"/>
      <c r="AT720" s="152"/>
      <c r="AU720" s="152"/>
      <c r="AV720" s="152"/>
      <c r="AW720" s="152"/>
      <c r="AX720" s="152"/>
      <c r="AY720" s="152"/>
      <c r="AZ720" s="152"/>
      <c r="BA720" s="152"/>
      <c r="BB720" s="152"/>
      <c r="BC720" s="152"/>
      <c r="BD720" s="152"/>
      <c r="BE720" s="152"/>
      <c r="BF720" s="152"/>
      <c r="BG720" s="152"/>
      <c r="BH720" s="152"/>
    </row>
    <row r="721" spans="1:60" outlineLevel="1">
      <c r="A721" s="189">
        <v>612</v>
      </c>
      <c r="B721" s="190" t="s">
        <v>1700</v>
      </c>
      <c r="C721" s="197" t="s">
        <v>1701</v>
      </c>
      <c r="D721" s="191" t="s">
        <v>524</v>
      </c>
      <c r="E721" s="192">
        <v>168</v>
      </c>
      <c r="F721" s="193"/>
      <c r="G721" s="194">
        <f t="shared" si="189"/>
        <v>0</v>
      </c>
      <c r="H721" s="193"/>
      <c r="I721" s="194">
        <f t="shared" si="190"/>
        <v>0</v>
      </c>
      <c r="J721" s="193"/>
      <c r="K721" s="194">
        <f t="shared" si="191"/>
        <v>0</v>
      </c>
      <c r="L721" s="194">
        <v>21</v>
      </c>
      <c r="M721" s="194">
        <f t="shared" si="192"/>
        <v>0</v>
      </c>
      <c r="N721" s="192">
        <v>0</v>
      </c>
      <c r="O721" s="192">
        <f t="shared" si="193"/>
        <v>0</v>
      </c>
      <c r="P721" s="192">
        <v>2.9999999999999997E-4</v>
      </c>
      <c r="Q721" s="192">
        <f t="shared" si="194"/>
        <v>0.05</v>
      </c>
      <c r="R721" s="194"/>
      <c r="S721" s="194" t="s">
        <v>430</v>
      </c>
      <c r="T721" s="195" t="s">
        <v>372</v>
      </c>
      <c r="U721" s="163">
        <v>0</v>
      </c>
      <c r="V721" s="163">
        <f t="shared" si="195"/>
        <v>0</v>
      </c>
      <c r="W721" s="163"/>
      <c r="X721" s="163" t="s">
        <v>431</v>
      </c>
      <c r="Y721" s="152"/>
      <c r="Z721" s="152"/>
      <c r="AA721" s="152"/>
      <c r="AB721" s="152"/>
      <c r="AC721" s="152"/>
      <c r="AD721" s="152"/>
      <c r="AE721" s="152"/>
      <c r="AF721" s="152"/>
      <c r="AG721" s="152" t="s">
        <v>728</v>
      </c>
      <c r="AH721" s="152"/>
      <c r="AI721" s="152"/>
      <c r="AJ721" s="152"/>
      <c r="AK721" s="152"/>
      <c r="AL721" s="152"/>
      <c r="AM721" s="152"/>
      <c r="AN721" s="152"/>
      <c r="AO721" s="152"/>
      <c r="AP721" s="152"/>
      <c r="AQ721" s="152"/>
      <c r="AR721" s="152"/>
      <c r="AS721" s="152"/>
      <c r="AT721" s="152"/>
      <c r="AU721" s="152"/>
      <c r="AV721" s="152"/>
      <c r="AW721" s="152"/>
      <c r="AX721" s="152"/>
      <c r="AY721" s="152"/>
      <c r="AZ721" s="152"/>
      <c r="BA721" s="152"/>
      <c r="BB721" s="152"/>
      <c r="BC721" s="152"/>
      <c r="BD721" s="152"/>
      <c r="BE721" s="152"/>
      <c r="BF721" s="152"/>
      <c r="BG721" s="152"/>
      <c r="BH721" s="152"/>
    </row>
    <row r="722" spans="1:60" ht="33.75" outlineLevel="1">
      <c r="A722" s="175">
        <v>613</v>
      </c>
      <c r="B722" s="176" t="s">
        <v>1702</v>
      </c>
      <c r="C722" s="185" t="s">
        <v>1703</v>
      </c>
      <c r="D722" s="177" t="s">
        <v>524</v>
      </c>
      <c r="E722" s="178">
        <v>168</v>
      </c>
      <c r="F722" s="179"/>
      <c r="G722" s="180">
        <f t="shared" si="189"/>
        <v>0</v>
      </c>
      <c r="H722" s="179"/>
      <c r="I722" s="180">
        <f t="shared" si="190"/>
        <v>0</v>
      </c>
      <c r="J722" s="179"/>
      <c r="K722" s="180">
        <f t="shared" si="191"/>
        <v>0</v>
      </c>
      <c r="L722" s="180">
        <v>21</v>
      </c>
      <c r="M722" s="180">
        <f t="shared" si="192"/>
        <v>0</v>
      </c>
      <c r="N722" s="178">
        <v>0</v>
      </c>
      <c r="O722" s="178">
        <f t="shared" si="193"/>
        <v>0</v>
      </c>
      <c r="P722" s="178">
        <v>0</v>
      </c>
      <c r="Q722" s="178">
        <f t="shared" si="194"/>
        <v>0</v>
      </c>
      <c r="R722" s="180"/>
      <c r="S722" s="180" t="s">
        <v>430</v>
      </c>
      <c r="T722" s="181" t="s">
        <v>372</v>
      </c>
      <c r="U722" s="163">
        <v>0</v>
      </c>
      <c r="V722" s="163">
        <f t="shared" si="195"/>
        <v>0</v>
      </c>
      <c r="W722" s="163"/>
      <c r="X722" s="163" t="s">
        <v>431</v>
      </c>
      <c r="Y722" s="152"/>
      <c r="Z722" s="152"/>
      <c r="AA722" s="152"/>
      <c r="AB722" s="152"/>
      <c r="AC722" s="152"/>
      <c r="AD722" s="152"/>
      <c r="AE722" s="152"/>
      <c r="AF722" s="152"/>
      <c r="AG722" s="152" t="s">
        <v>728</v>
      </c>
      <c r="AH722" s="152"/>
      <c r="AI722" s="152"/>
      <c r="AJ722" s="152"/>
      <c r="AK722" s="152"/>
      <c r="AL722" s="152"/>
      <c r="AM722" s="152"/>
      <c r="AN722" s="152"/>
      <c r="AO722" s="152"/>
      <c r="AP722" s="152"/>
      <c r="AQ722" s="152"/>
      <c r="AR722" s="152"/>
      <c r="AS722" s="152"/>
      <c r="AT722" s="152"/>
      <c r="AU722" s="152"/>
      <c r="AV722" s="152"/>
      <c r="AW722" s="152"/>
      <c r="AX722" s="152"/>
      <c r="AY722" s="152"/>
      <c r="AZ722" s="152"/>
      <c r="BA722" s="152"/>
      <c r="BB722" s="152"/>
      <c r="BC722" s="152"/>
      <c r="BD722" s="152"/>
      <c r="BE722" s="152"/>
      <c r="BF722" s="152"/>
      <c r="BG722" s="152"/>
      <c r="BH722" s="152"/>
    </row>
    <row r="723" spans="1:60" outlineLevel="1">
      <c r="A723" s="159"/>
      <c r="B723" s="160"/>
      <c r="C723" s="262" t="s">
        <v>1704</v>
      </c>
      <c r="D723" s="263"/>
      <c r="E723" s="263"/>
      <c r="F723" s="263"/>
      <c r="G723" s="263"/>
      <c r="H723" s="163"/>
      <c r="I723" s="163"/>
      <c r="J723" s="163"/>
      <c r="K723" s="163"/>
      <c r="L723" s="163"/>
      <c r="M723" s="163"/>
      <c r="N723" s="162"/>
      <c r="O723" s="162"/>
      <c r="P723" s="162"/>
      <c r="Q723" s="162"/>
      <c r="R723" s="163"/>
      <c r="S723" s="163"/>
      <c r="T723" s="163"/>
      <c r="U723" s="163"/>
      <c r="V723" s="163"/>
      <c r="W723" s="163"/>
      <c r="X723" s="163"/>
      <c r="Y723" s="152"/>
      <c r="Z723" s="152"/>
      <c r="AA723" s="152"/>
      <c r="AB723" s="152"/>
      <c r="AC723" s="152"/>
      <c r="AD723" s="152"/>
      <c r="AE723" s="152"/>
      <c r="AF723" s="152"/>
      <c r="AG723" s="152" t="s">
        <v>375</v>
      </c>
      <c r="AH723" s="152"/>
      <c r="AI723" s="152"/>
      <c r="AJ723" s="152"/>
      <c r="AK723" s="152"/>
      <c r="AL723" s="152"/>
      <c r="AM723" s="152"/>
      <c r="AN723" s="152"/>
      <c r="AO723" s="152"/>
      <c r="AP723" s="152"/>
      <c r="AQ723" s="152"/>
      <c r="AR723" s="152"/>
      <c r="AS723" s="152"/>
      <c r="AT723" s="152"/>
      <c r="AU723" s="152"/>
      <c r="AV723" s="152"/>
      <c r="AW723" s="152"/>
      <c r="AX723" s="152"/>
      <c r="AY723" s="152"/>
      <c r="AZ723" s="152"/>
      <c r="BA723" s="152"/>
      <c r="BB723" s="152"/>
      <c r="BC723" s="152"/>
      <c r="BD723" s="152"/>
      <c r="BE723" s="152"/>
      <c r="BF723" s="152"/>
      <c r="BG723" s="152"/>
      <c r="BH723" s="152"/>
    </row>
    <row r="724" spans="1:60" outlineLevel="1">
      <c r="A724" s="159">
        <v>614</v>
      </c>
      <c r="B724" s="160" t="s">
        <v>1705</v>
      </c>
      <c r="C724" s="198" t="s">
        <v>1706</v>
      </c>
      <c r="D724" s="161" t="s">
        <v>0</v>
      </c>
      <c r="E724" s="196"/>
      <c r="F724" s="164"/>
      <c r="G724" s="163">
        <f>ROUND(E724*F724,2)</f>
        <v>0</v>
      </c>
      <c r="H724" s="164"/>
      <c r="I724" s="163">
        <f>ROUND(E724*H724,2)</f>
        <v>0</v>
      </c>
      <c r="J724" s="164"/>
      <c r="K724" s="163">
        <f>ROUND(E724*J724,2)</f>
        <v>0</v>
      </c>
      <c r="L724" s="163">
        <v>21</v>
      </c>
      <c r="M724" s="163">
        <f>G724*(1+L724/100)</f>
        <v>0</v>
      </c>
      <c r="N724" s="162">
        <v>0</v>
      </c>
      <c r="O724" s="162">
        <f>ROUND(E724*N724,2)</f>
        <v>0</v>
      </c>
      <c r="P724" s="162">
        <v>0</v>
      </c>
      <c r="Q724" s="162">
        <f>ROUND(E724*P724,2)</f>
        <v>0</v>
      </c>
      <c r="R724" s="163" t="s">
        <v>1707</v>
      </c>
      <c r="S724" s="163" t="s">
        <v>371</v>
      </c>
      <c r="T724" s="163" t="s">
        <v>371</v>
      </c>
      <c r="U724" s="163">
        <v>0</v>
      </c>
      <c r="V724" s="163">
        <f>ROUND(E724*U724,2)</f>
        <v>0</v>
      </c>
      <c r="W724" s="163"/>
      <c r="X724" s="163" t="s">
        <v>254</v>
      </c>
      <c r="Y724" s="152"/>
      <c r="Z724" s="152"/>
      <c r="AA724" s="152"/>
      <c r="AB724" s="152"/>
      <c r="AC724" s="152"/>
      <c r="AD724" s="152"/>
      <c r="AE724" s="152"/>
      <c r="AF724" s="152"/>
      <c r="AG724" s="152" t="s">
        <v>724</v>
      </c>
      <c r="AH724" s="152"/>
      <c r="AI724" s="152"/>
      <c r="AJ724" s="152"/>
      <c r="AK724" s="152"/>
      <c r="AL724" s="152"/>
      <c r="AM724" s="152"/>
      <c r="AN724" s="152"/>
      <c r="AO724" s="152"/>
      <c r="AP724" s="152"/>
      <c r="AQ724" s="152"/>
      <c r="AR724" s="152"/>
      <c r="AS724" s="152"/>
      <c r="AT724" s="152"/>
      <c r="AU724" s="152"/>
      <c r="AV724" s="152"/>
      <c r="AW724" s="152"/>
      <c r="AX724" s="152"/>
      <c r="AY724" s="152"/>
      <c r="AZ724" s="152"/>
      <c r="BA724" s="152"/>
      <c r="BB724" s="152"/>
      <c r="BC724" s="152"/>
      <c r="BD724" s="152"/>
      <c r="BE724" s="152"/>
      <c r="BF724" s="152"/>
      <c r="BG724" s="152"/>
      <c r="BH724" s="152"/>
    </row>
    <row r="725" spans="1:60" outlineLevel="1">
      <c r="A725" s="159"/>
      <c r="B725" s="160"/>
      <c r="C725" s="275" t="s">
        <v>1012</v>
      </c>
      <c r="D725" s="276"/>
      <c r="E725" s="276"/>
      <c r="F725" s="276"/>
      <c r="G725" s="276"/>
      <c r="H725" s="163"/>
      <c r="I725" s="163"/>
      <c r="J725" s="163"/>
      <c r="K725" s="163"/>
      <c r="L725" s="163"/>
      <c r="M725" s="163"/>
      <c r="N725" s="162"/>
      <c r="O725" s="162"/>
      <c r="P725" s="162"/>
      <c r="Q725" s="162"/>
      <c r="R725" s="163"/>
      <c r="S725" s="163"/>
      <c r="T725" s="163"/>
      <c r="U725" s="163"/>
      <c r="V725" s="163"/>
      <c r="W725" s="163"/>
      <c r="X725" s="163"/>
      <c r="Y725" s="152"/>
      <c r="Z725" s="152"/>
      <c r="AA725" s="152"/>
      <c r="AB725" s="152"/>
      <c r="AC725" s="152"/>
      <c r="AD725" s="152"/>
      <c r="AE725" s="152"/>
      <c r="AF725" s="152"/>
      <c r="AG725" s="152" t="s">
        <v>444</v>
      </c>
      <c r="AH725" s="152"/>
      <c r="AI725" s="152"/>
      <c r="AJ725" s="152"/>
      <c r="AK725" s="152"/>
      <c r="AL725" s="152"/>
      <c r="AM725" s="152"/>
      <c r="AN725" s="152"/>
      <c r="AO725" s="152"/>
      <c r="AP725" s="152"/>
      <c r="AQ725" s="152"/>
      <c r="AR725" s="152"/>
      <c r="AS725" s="152"/>
      <c r="AT725" s="152"/>
      <c r="AU725" s="152"/>
      <c r="AV725" s="152"/>
      <c r="AW725" s="152"/>
      <c r="AX725" s="152"/>
      <c r="AY725" s="152"/>
      <c r="AZ725" s="152"/>
      <c r="BA725" s="152"/>
      <c r="BB725" s="152"/>
      <c r="BC725" s="152"/>
      <c r="BD725" s="152"/>
      <c r="BE725" s="152"/>
      <c r="BF725" s="152"/>
      <c r="BG725" s="152"/>
      <c r="BH725" s="152"/>
    </row>
    <row r="726" spans="1:60">
      <c r="A726" s="169" t="s">
        <v>366</v>
      </c>
      <c r="B726" s="170" t="s">
        <v>313</v>
      </c>
      <c r="C726" s="184" t="s">
        <v>314</v>
      </c>
      <c r="D726" s="171"/>
      <c r="E726" s="172"/>
      <c r="F726" s="173"/>
      <c r="G726" s="173">
        <f>SUMIF(AG727:AG734,"&lt;&gt;NOR",G727:G734)</f>
        <v>0</v>
      </c>
      <c r="H726" s="173"/>
      <c r="I726" s="173">
        <f>SUM(I727:I734)</f>
        <v>0</v>
      </c>
      <c r="J726" s="173"/>
      <c r="K726" s="173">
        <f>SUM(K727:K734)</f>
        <v>0</v>
      </c>
      <c r="L726" s="173"/>
      <c r="M726" s="173">
        <f>SUM(M727:M734)</f>
        <v>0</v>
      </c>
      <c r="N726" s="172"/>
      <c r="O726" s="172">
        <f>SUM(O727:O734)</f>
        <v>0.63</v>
      </c>
      <c r="P726" s="172"/>
      <c r="Q726" s="172">
        <f>SUM(Q727:Q734)</f>
        <v>2.89</v>
      </c>
      <c r="R726" s="173"/>
      <c r="S726" s="173"/>
      <c r="T726" s="174"/>
      <c r="U726" s="168"/>
      <c r="V726" s="168">
        <f>SUM(V727:V734)</f>
        <v>0</v>
      </c>
      <c r="W726" s="168"/>
      <c r="X726" s="168"/>
      <c r="AG726" t="s">
        <v>367</v>
      </c>
    </row>
    <row r="727" spans="1:60" outlineLevel="1">
      <c r="A727" s="189">
        <v>615</v>
      </c>
      <c r="B727" s="190" t="s">
        <v>1708</v>
      </c>
      <c r="C727" s="197" t="s">
        <v>1709</v>
      </c>
      <c r="D727" s="191" t="s">
        <v>439</v>
      </c>
      <c r="E727" s="192">
        <v>24.6</v>
      </c>
      <c r="F727" s="193"/>
      <c r="G727" s="194">
        <f t="shared" ref="G727:G734" si="196">ROUND(E727*F727,2)</f>
        <v>0</v>
      </c>
      <c r="H727" s="193"/>
      <c r="I727" s="194">
        <f t="shared" ref="I727:I734" si="197">ROUND(E727*H727,2)</f>
        <v>0</v>
      </c>
      <c r="J727" s="193"/>
      <c r="K727" s="194">
        <f t="shared" ref="K727:K734" si="198">ROUND(E727*J727,2)</f>
        <v>0</v>
      </c>
      <c r="L727" s="194">
        <v>21</v>
      </c>
      <c r="M727" s="194">
        <f t="shared" ref="M727:M734" si="199">G727*(1+L727/100)</f>
        <v>0</v>
      </c>
      <c r="N727" s="192">
        <v>2.9999999999999997E-4</v>
      </c>
      <c r="O727" s="192">
        <f t="shared" ref="O727:O734" si="200">ROUND(E727*N727,2)</f>
        <v>0.01</v>
      </c>
      <c r="P727" s="192">
        <v>0</v>
      </c>
      <c r="Q727" s="192">
        <f t="shared" ref="Q727:Q734" si="201">ROUND(E727*P727,2)</f>
        <v>0</v>
      </c>
      <c r="R727" s="194"/>
      <c r="S727" s="194" t="s">
        <v>430</v>
      </c>
      <c r="T727" s="195" t="s">
        <v>372</v>
      </c>
      <c r="U727" s="163">
        <v>0</v>
      </c>
      <c r="V727" s="163">
        <f t="shared" ref="V727:V734" si="202">ROUND(E727*U727,2)</f>
        <v>0</v>
      </c>
      <c r="W727" s="163"/>
      <c r="X727" s="163" t="s">
        <v>431</v>
      </c>
      <c r="Y727" s="152"/>
      <c r="Z727" s="152"/>
      <c r="AA727" s="152"/>
      <c r="AB727" s="152"/>
      <c r="AC727" s="152"/>
      <c r="AD727" s="152"/>
      <c r="AE727" s="152"/>
      <c r="AF727" s="152"/>
      <c r="AG727" s="152" t="s">
        <v>728</v>
      </c>
      <c r="AH727" s="152"/>
      <c r="AI727" s="152"/>
      <c r="AJ727" s="152"/>
      <c r="AK727" s="152"/>
      <c r="AL727" s="152"/>
      <c r="AM727" s="152"/>
      <c r="AN727" s="152"/>
      <c r="AO727" s="152"/>
      <c r="AP727" s="152"/>
      <c r="AQ727" s="152"/>
      <c r="AR727" s="152"/>
      <c r="AS727" s="152"/>
      <c r="AT727" s="152"/>
      <c r="AU727" s="152"/>
      <c r="AV727" s="152"/>
      <c r="AW727" s="152"/>
      <c r="AX727" s="152"/>
      <c r="AY727" s="152"/>
      <c r="AZ727" s="152"/>
      <c r="BA727" s="152"/>
      <c r="BB727" s="152"/>
      <c r="BC727" s="152"/>
      <c r="BD727" s="152"/>
      <c r="BE727" s="152"/>
      <c r="BF727" s="152"/>
      <c r="BG727" s="152"/>
      <c r="BH727" s="152"/>
    </row>
    <row r="728" spans="1:60" outlineLevel="1">
      <c r="A728" s="189">
        <v>616</v>
      </c>
      <c r="B728" s="190" t="s">
        <v>1710</v>
      </c>
      <c r="C728" s="197" t="s">
        <v>1711</v>
      </c>
      <c r="D728" s="191" t="s">
        <v>439</v>
      </c>
      <c r="E728" s="192">
        <v>24.6</v>
      </c>
      <c r="F728" s="193"/>
      <c r="G728" s="194">
        <f t="shared" si="196"/>
        <v>0</v>
      </c>
      <c r="H728" s="193"/>
      <c r="I728" s="194">
        <f t="shared" si="197"/>
        <v>0</v>
      </c>
      <c r="J728" s="193"/>
      <c r="K728" s="194">
        <f t="shared" si="198"/>
        <v>0</v>
      </c>
      <c r="L728" s="194">
        <v>21</v>
      </c>
      <c r="M728" s="194">
        <f t="shared" si="199"/>
        <v>0</v>
      </c>
      <c r="N728" s="192">
        <v>1.5E-3</v>
      </c>
      <c r="O728" s="192">
        <f t="shared" si="200"/>
        <v>0.04</v>
      </c>
      <c r="P728" s="192">
        <v>0</v>
      </c>
      <c r="Q728" s="192">
        <f t="shared" si="201"/>
        <v>0</v>
      </c>
      <c r="R728" s="194"/>
      <c r="S728" s="194" t="s">
        <v>430</v>
      </c>
      <c r="T728" s="195" t="s">
        <v>372</v>
      </c>
      <c r="U728" s="163">
        <v>0</v>
      </c>
      <c r="V728" s="163">
        <f t="shared" si="202"/>
        <v>0</v>
      </c>
      <c r="W728" s="163"/>
      <c r="X728" s="163" t="s">
        <v>431</v>
      </c>
      <c r="Y728" s="152"/>
      <c r="Z728" s="152"/>
      <c r="AA728" s="152"/>
      <c r="AB728" s="152"/>
      <c r="AC728" s="152"/>
      <c r="AD728" s="152"/>
      <c r="AE728" s="152"/>
      <c r="AF728" s="152"/>
      <c r="AG728" s="152" t="s">
        <v>728</v>
      </c>
      <c r="AH728" s="152"/>
      <c r="AI728" s="152"/>
      <c r="AJ728" s="152"/>
      <c r="AK728" s="152"/>
      <c r="AL728" s="152"/>
      <c r="AM728" s="152"/>
      <c r="AN728" s="152"/>
      <c r="AO728" s="152"/>
      <c r="AP728" s="152"/>
      <c r="AQ728" s="152"/>
      <c r="AR728" s="152"/>
      <c r="AS728" s="152"/>
      <c r="AT728" s="152"/>
      <c r="AU728" s="152"/>
      <c r="AV728" s="152"/>
      <c r="AW728" s="152"/>
      <c r="AX728" s="152"/>
      <c r="AY728" s="152"/>
      <c r="AZ728" s="152"/>
      <c r="BA728" s="152"/>
      <c r="BB728" s="152"/>
      <c r="BC728" s="152"/>
      <c r="BD728" s="152"/>
      <c r="BE728" s="152"/>
      <c r="BF728" s="152"/>
      <c r="BG728" s="152"/>
      <c r="BH728" s="152"/>
    </row>
    <row r="729" spans="1:60" outlineLevel="1">
      <c r="A729" s="189">
        <v>617</v>
      </c>
      <c r="B729" s="190" t="s">
        <v>1712</v>
      </c>
      <c r="C729" s="197" t="s">
        <v>1713</v>
      </c>
      <c r="D729" s="191" t="s">
        <v>439</v>
      </c>
      <c r="E729" s="192">
        <v>24.6</v>
      </c>
      <c r="F729" s="193"/>
      <c r="G729" s="194">
        <f t="shared" si="196"/>
        <v>0</v>
      </c>
      <c r="H729" s="193"/>
      <c r="I729" s="194">
        <f t="shared" si="197"/>
        <v>0</v>
      </c>
      <c r="J729" s="193"/>
      <c r="K729" s="194">
        <f t="shared" si="198"/>
        <v>0</v>
      </c>
      <c r="L729" s="194">
        <v>21</v>
      </c>
      <c r="M729" s="194">
        <f t="shared" si="199"/>
        <v>0</v>
      </c>
      <c r="N729" s="192">
        <v>4.4999999999999997E-3</v>
      </c>
      <c r="O729" s="192">
        <f t="shared" si="200"/>
        <v>0.11</v>
      </c>
      <c r="P729" s="192">
        <v>0</v>
      </c>
      <c r="Q729" s="192">
        <f t="shared" si="201"/>
        <v>0</v>
      </c>
      <c r="R729" s="194"/>
      <c r="S729" s="194" t="s">
        <v>430</v>
      </c>
      <c r="T729" s="195" t="s">
        <v>372</v>
      </c>
      <c r="U729" s="163">
        <v>0</v>
      </c>
      <c r="V729" s="163">
        <f t="shared" si="202"/>
        <v>0</v>
      </c>
      <c r="W729" s="163"/>
      <c r="X729" s="163" t="s">
        <v>431</v>
      </c>
      <c r="Y729" s="152"/>
      <c r="Z729" s="152"/>
      <c r="AA729" s="152"/>
      <c r="AB729" s="152"/>
      <c r="AC729" s="152"/>
      <c r="AD729" s="152"/>
      <c r="AE729" s="152"/>
      <c r="AF729" s="152"/>
      <c r="AG729" s="152" t="s">
        <v>728</v>
      </c>
      <c r="AH729" s="152"/>
      <c r="AI729" s="152"/>
      <c r="AJ729" s="152"/>
      <c r="AK729" s="152"/>
      <c r="AL729" s="152"/>
      <c r="AM729" s="152"/>
      <c r="AN729" s="152"/>
      <c r="AO729" s="152"/>
      <c r="AP729" s="152"/>
      <c r="AQ729" s="152"/>
      <c r="AR729" s="152"/>
      <c r="AS729" s="152"/>
      <c r="AT729" s="152"/>
      <c r="AU729" s="152"/>
      <c r="AV729" s="152"/>
      <c r="AW729" s="152"/>
      <c r="AX729" s="152"/>
      <c r="AY729" s="152"/>
      <c r="AZ729" s="152"/>
      <c r="BA729" s="152"/>
      <c r="BB729" s="152"/>
      <c r="BC729" s="152"/>
      <c r="BD729" s="152"/>
      <c r="BE729" s="152"/>
      <c r="BF729" s="152"/>
      <c r="BG729" s="152"/>
      <c r="BH729" s="152"/>
    </row>
    <row r="730" spans="1:60" outlineLevel="1">
      <c r="A730" s="189">
        <v>618</v>
      </c>
      <c r="B730" s="190" t="s">
        <v>1714</v>
      </c>
      <c r="C730" s="197" t="s">
        <v>1715</v>
      </c>
      <c r="D730" s="191" t="s">
        <v>439</v>
      </c>
      <c r="E730" s="192">
        <v>106.25</v>
      </c>
      <c r="F730" s="193"/>
      <c r="G730" s="194">
        <f t="shared" si="196"/>
        <v>0</v>
      </c>
      <c r="H730" s="193"/>
      <c r="I730" s="194">
        <f t="shared" si="197"/>
        <v>0</v>
      </c>
      <c r="J730" s="193"/>
      <c r="K730" s="194">
        <f t="shared" si="198"/>
        <v>0</v>
      </c>
      <c r="L730" s="194">
        <v>21</v>
      </c>
      <c r="M730" s="194">
        <f t="shared" si="199"/>
        <v>0</v>
      </c>
      <c r="N730" s="192">
        <v>0</v>
      </c>
      <c r="O730" s="192">
        <f t="shared" si="200"/>
        <v>0</v>
      </c>
      <c r="P730" s="192">
        <v>2.7199999999999998E-2</v>
      </c>
      <c r="Q730" s="192">
        <f t="shared" si="201"/>
        <v>2.89</v>
      </c>
      <c r="R730" s="194"/>
      <c r="S730" s="194" t="s">
        <v>430</v>
      </c>
      <c r="T730" s="195" t="s">
        <v>372</v>
      </c>
      <c r="U730" s="163">
        <v>0</v>
      </c>
      <c r="V730" s="163">
        <f t="shared" si="202"/>
        <v>0</v>
      </c>
      <c r="W730" s="163"/>
      <c r="X730" s="163" t="s">
        <v>431</v>
      </c>
      <c r="Y730" s="152"/>
      <c r="Z730" s="152"/>
      <c r="AA730" s="152"/>
      <c r="AB730" s="152"/>
      <c r="AC730" s="152"/>
      <c r="AD730" s="152"/>
      <c r="AE730" s="152"/>
      <c r="AF730" s="152"/>
      <c r="AG730" s="152" t="s">
        <v>728</v>
      </c>
      <c r="AH730" s="152"/>
      <c r="AI730" s="152"/>
      <c r="AJ730" s="152"/>
      <c r="AK730" s="152"/>
      <c r="AL730" s="152"/>
      <c r="AM730" s="152"/>
      <c r="AN730" s="152"/>
      <c r="AO730" s="152"/>
      <c r="AP730" s="152"/>
      <c r="AQ730" s="152"/>
      <c r="AR730" s="152"/>
      <c r="AS730" s="152"/>
      <c r="AT730" s="152"/>
      <c r="AU730" s="152"/>
      <c r="AV730" s="152"/>
      <c r="AW730" s="152"/>
      <c r="AX730" s="152"/>
      <c r="AY730" s="152"/>
      <c r="AZ730" s="152"/>
      <c r="BA730" s="152"/>
      <c r="BB730" s="152"/>
      <c r="BC730" s="152"/>
      <c r="BD730" s="152"/>
      <c r="BE730" s="152"/>
      <c r="BF730" s="152"/>
      <c r="BG730" s="152"/>
      <c r="BH730" s="152"/>
    </row>
    <row r="731" spans="1:60" ht="22.5" outlineLevel="1">
      <c r="A731" s="189">
        <v>619</v>
      </c>
      <c r="B731" s="190" t="s">
        <v>1716</v>
      </c>
      <c r="C731" s="197" t="s">
        <v>1717</v>
      </c>
      <c r="D731" s="191" t="s">
        <v>439</v>
      </c>
      <c r="E731" s="192">
        <v>24.6</v>
      </c>
      <c r="F731" s="193"/>
      <c r="G731" s="194">
        <f t="shared" si="196"/>
        <v>0</v>
      </c>
      <c r="H731" s="193"/>
      <c r="I731" s="194">
        <f t="shared" si="197"/>
        <v>0</v>
      </c>
      <c r="J731" s="193"/>
      <c r="K731" s="194">
        <f t="shared" si="198"/>
        <v>0</v>
      </c>
      <c r="L731" s="194">
        <v>21</v>
      </c>
      <c r="M731" s="194">
        <f t="shared" si="199"/>
        <v>0</v>
      </c>
      <c r="N731" s="192">
        <v>6.0000000000000001E-3</v>
      </c>
      <c r="O731" s="192">
        <f t="shared" si="200"/>
        <v>0.15</v>
      </c>
      <c r="P731" s="192">
        <v>0</v>
      </c>
      <c r="Q731" s="192">
        <f t="shared" si="201"/>
        <v>0</v>
      </c>
      <c r="R731" s="194"/>
      <c r="S731" s="194" t="s">
        <v>430</v>
      </c>
      <c r="T731" s="195" t="s">
        <v>372</v>
      </c>
      <c r="U731" s="163">
        <v>0</v>
      </c>
      <c r="V731" s="163">
        <f t="shared" si="202"/>
        <v>0</v>
      </c>
      <c r="W731" s="163"/>
      <c r="X731" s="163" t="s">
        <v>431</v>
      </c>
      <c r="Y731" s="152"/>
      <c r="Z731" s="152"/>
      <c r="AA731" s="152"/>
      <c r="AB731" s="152"/>
      <c r="AC731" s="152"/>
      <c r="AD731" s="152"/>
      <c r="AE731" s="152"/>
      <c r="AF731" s="152"/>
      <c r="AG731" s="152" t="s">
        <v>728</v>
      </c>
      <c r="AH731" s="152"/>
      <c r="AI731" s="152"/>
      <c r="AJ731" s="152"/>
      <c r="AK731" s="152"/>
      <c r="AL731" s="152"/>
      <c r="AM731" s="152"/>
      <c r="AN731" s="152"/>
      <c r="AO731" s="152"/>
      <c r="AP731" s="152"/>
      <c r="AQ731" s="152"/>
      <c r="AR731" s="152"/>
      <c r="AS731" s="152"/>
      <c r="AT731" s="152"/>
      <c r="AU731" s="152"/>
      <c r="AV731" s="152"/>
      <c r="AW731" s="152"/>
      <c r="AX731" s="152"/>
      <c r="AY731" s="152"/>
      <c r="AZ731" s="152"/>
      <c r="BA731" s="152"/>
      <c r="BB731" s="152"/>
      <c r="BC731" s="152"/>
      <c r="BD731" s="152"/>
      <c r="BE731" s="152"/>
      <c r="BF731" s="152"/>
      <c r="BG731" s="152"/>
      <c r="BH731" s="152"/>
    </row>
    <row r="732" spans="1:60" outlineLevel="1">
      <c r="A732" s="189">
        <v>620</v>
      </c>
      <c r="B732" s="190" t="s">
        <v>1718</v>
      </c>
      <c r="C732" s="197" t="s">
        <v>1719</v>
      </c>
      <c r="D732" s="191" t="s">
        <v>439</v>
      </c>
      <c r="E732" s="192">
        <v>27.06</v>
      </c>
      <c r="F732" s="193"/>
      <c r="G732" s="194">
        <f t="shared" si="196"/>
        <v>0</v>
      </c>
      <c r="H732" s="193"/>
      <c r="I732" s="194">
        <f t="shared" si="197"/>
        <v>0</v>
      </c>
      <c r="J732" s="193"/>
      <c r="K732" s="194">
        <f t="shared" si="198"/>
        <v>0</v>
      </c>
      <c r="L732" s="194">
        <v>21</v>
      </c>
      <c r="M732" s="194">
        <f t="shared" si="199"/>
        <v>0</v>
      </c>
      <c r="N732" s="192">
        <v>1.18E-2</v>
      </c>
      <c r="O732" s="192">
        <f t="shared" si="200"/>
        <v>0.32</v>
      </c>
      <c r="P732" s="192">
        <v>0</v>
      </c>
      <c r="Q732" s="192">
        <f t="shared" si="201"/>
        <v>0</v>
      </c>
      <c r="R732" s="194"/>
      <c r="S732" s="194" t="s">
        <v>430</v>
      </c>
      <c r="T732" s="195" t="s">
        <v>372</v>
      </c>
      <c r="U732" s="163">
        <v>0</v>
      </c>
      <c r="V732" s="163">
        <f t="shared" si="202"/>
        <v>0</v>
      </c>
      <c r="W732" s="163"/>
      <c r="X732" s="163" t="s">
        <v>464</v>
      </c>
      <c r="Y732" s="152"/>
      <c r="Z732" s="152"/>
      <c r="AA732" s="152"/>
      <c r="AB732" s="152"/>
      <c r="AC732" s="152"/>
      <c r="AD732" s="152"/>
      <c r="AE732" s="152"/>
      <c r="AF732" s="152"/>
      <c r="AG732" s="152" t="s">
        <v>465</v>
      </c>
      <c r="AH732" s="152"/>
      <c r="AI732" s="152"/>
      <c r="AJ732" s="152"/>
      <c r="AK732" s="152"/>
      <c r="AL732" s="152"/>
      <c r="AM732" s="152"/>
      <c r="AN732" s="152"/>
      <c r="AO732" s="152"/>
      <c r="AP732" s="152"/>
      <c r="AQ732" s="152"/>
      <c r="AR732" s="152"/>
      <c r="AS732" s="152"/>
      <c r="AT732" s="152"/>
      <c r="AU732" s="152"/>
      <c r="AV732" s="152"/>
      <c r="AW732" s="152"/>
      <c r="AX732" s="152"/>
      <c r="AY732" s="152"/>
      <c r="AZ732" s="152"/>
      <c r="BA732" s="152"/>
      <c r="BB732" s="152"/>
      <c r="BC732" s="152"/>
      <c r="BD732" s="152"/>
      <c r="BE732" s="152"/>
      <c r="BF732" s="152"/>
      <c r="BG732" s="152"/>
      <c r="BH732" s="152"/>
    </row>
    <row r="733" spans="1:60" outlineLevel="1">
      <c r="A733" s="175">
        <v>621</v>
      </c>
      <c r="B733" s="176" t="s">
        <v>1720</v>
      </c>
      <c r="C733" s="185" t="s">
        <v>1721</v>
      </c>
      <c r="D733" s="177" t="s">
        <v>633</v>
      </c>
      <c r="E733" s="178">
        <v>1</v>
      </c>
      <c r="F733" s="179"/>
      <c r="G733" s="180">
        <f t="shared" si="196"/>
        <v>0</v>
      </c>
      <c r="H733" s="179"/>
      <c r="I733" s="180">
        <f t="shared" si="197"/>
        <v>0</v>
      </c>
      <c r="J733" s="179"/>
      <c r="K733" s="180">
        <f t="shared" si="198"/>
        <v>0</v>
      </c>
      <c r="L733" s="180">
        <v>21</v>
      </c>
      <c r="M733" s="180">
        <f t="shared" si="199"/>
        <v>0</v>
      </c>
      <c r="N733" s="178">
        <v>5.5000000000000003E-4</v>
      </c>
      <c r="O733" s="178">
        <f t="shared" si="200"/>
        <v>0</v>
      </c>
      <c r="P733" s="178">
        <v>0</v>
      </c>
      <c r="Q733" s="178">
        <f t="shared" si="201"/>
        <v>0</v>
      </c>
      <c r="R733" s="180"/>
      <c r="S733" s="180" t="s">
        <v>430</v>
      </c>
      <c r="T733" s="181" t="s">
        <v>372</v>
      </c>
      <c r="U733" s="163">
        <v>0</v>
      </c>
      <c r="V733" s="163">
        <f t="shared" si="202"/>
        <v>0</v>
      </c>
      <c r="W733" s="163"/>
      <c r="X733" s="163" t="s">
        <v>431</v>
      </c>
      <c r="Y733" s="152"/>
      <c r="Z733" s="152"/>
      <c r="AA733" s="152"/>
      <c r="AB733" s="152"/>
      <c r="AC733" s="152"/>
      <c r="AD733" s="152"/>
      <c r="AE733" s="152"/>
      <c r="AF733" s="152"/>
      <c r="AG733" s="152" t="s">
        <v>728</v>
      </c>
      <c r="AH733" s="152"/>
      <c r="AI733" s="152"/>
      <c r="AJ733" s="152"/>
      <c r="AK733" s="152"/>
      <c r="AL733" s="152"/>
      <c r="AM733" s="152"/>
      <c r="AN733" s="152"/>
      <c r="AO733" s="152"/>
      <c r="AP733" s="152"/>
      <c r="AQ733" s="152"/>
      <c r="AR733" s="152"/>
      <c r="AS733" s="152"/>
      <c r="AT733" s="152"/>
      <c r="AU733" s="152"/>
      <c r="AV733" s="152"/>
      <c r="AW733" s="152"/>
      <c r="AX733" s="152"/>
      <c r="AY733" s="152"/>
      <c r="AZ733" s="152"/>
      <c r="BA733" s="152"/>
      <c r="BB733" s="152"/>
      <c r="BC733" s="152"/>
      <c r="BD733" s="152"/>
      <c r="BE733" s="152"/>
      <c r="BF733" s="152"/>
      <c r="BG733" s="152"/>
      <c r="BH733" s="152"/>
    </row>
    <row r="734" spans="1:60" outlineLevel="1">
      <c r="A734" s="159">
        <v>622</v>
      </c>
      <c r="B734" s="160" t="s">
        <v>1722</v>
      </c>
      <c r="C734" s="198" t="s">
        <v>1723</v>
      </c>
      <c r="D734" s="161" t="s">
        <v>0</v>
      </c>
      <c r="E734" s="196"/>
      <c r="F734" s="164"/>
      <c r="G734" s="163">
        <f t="shared" si="196"/>
        <v>0</v>
      </c>
      <c r="H734" s="164"/>
      <c r="I734" s="163">
        <f t="shared" si="197"/>
        <v>0</v>
      </c>
      <c r="J734" s="164"/>
      <c r="K734" s="163">
        <f t="shared" si="198"/>
        <v>0</v>
      </c>
      <c r="L734" s="163">
        <v>21</v>
      </c>
      <c r="M734" s="163">
        <f t="shared" si="199"/>
        <v>0</v>
      </c>
      <c r="N734" s="162">
        <v>0</v>
      </c>
      <c r="O734" s="162">
        <f t="shared" si="200"/>
        <v>0</v>
      </c>
      <c r="P734" s="162">
        <v>0</v>
      </c>
      <c r="Q734" s="162">
        <f t="shared" si="201"/>
        <v>0</v>
      </c>
      <c r="R734" s="163" t="s">
        <v>1681</v>
      </c>
      <c r="S734" s="163" t="s">
        <v>371</v>
      </c>
      <c r="T734" s="163" t="s">
        <v>371</v>
      </c>
      <c r="U734" s="163">
        <v>0</v>
      </c>
      <c r="V734" s="163">
        <f t="shared" si="202"/>
        <v>0</v>
      </c>
      <c r="W734" s="163"/>
      <c r="X734" s="163" t="s">
        <v>254</v>
      </c>
      <c r="Y734" s="152"/>
      <c r="Z734" s="152"/>
      <c r="AA734" s="152"/>
      <c r="AB734" s="152"/>
      <c r="AC734" s="152"/>
      <c r="AD734" s="152"/>
      <c r="AE734" s="152"/>
      <c r="AF734" s="152"/>
      <c r="AG734" s="152" t="s">
        <v>724</v>
      </c>
      <c r="AH734" s="152"/>
      <c r="AI734" s="152"/>
      <c r="AJ734" s="152"/>
      <c r="AK734" s="152"/>
      <c r="AL734" s="152"/>
      <c r="AM734" s="152"/>
      <c r="AN734" s="152"/>
      <c r="AO734" s="152"/>
      <c r="AP734" s="152"/>
      <c r="AQ734" s="152"/>
      <c r="AR734" s="152"/>
      <c r="AS734" s="152"/>
      <c r="AT734" s="152"/>
      <c r="AU734" s="152"/>
      <c r="AV734" s="152"/>
      <c r="AW734" s="152"/>
      <c r="AX734" s="152"/>
      <c r="AY734" s="152"/>
      <c r="AZ734" s="152"/>
      <c r="BA734" s="152"/>
      <c r="BB734" s="152"/>
      <c r="BC734" s="152"/>
      <c r="BD734" s="152"/>
      <c r="BE734" s="152"/>
      <c r="BF734" s="152"/>
      <c r="BG734" s="152"/>
      <c r="BH734" s="152"/>
    </row>
    <row r="735" spans="1:60">
      <c r="A735" s="169" t="s">
        <v>366</v>
      </c>
      <c r="B735" s="170" t="s">
        <v>315</v>
      </c>
      <c r="C735" s="184" t="s">
        <v>316</v>
      </c>
      <c r="D735" s="171"/>
      <c r="E735" s="172"/>
      <c r="F735" s="173"/>
      <c r="G735" s="173">
        <f>SUMIF(AG736:AG737,"&lt;&gt;NOR",G736:G737)</f>
        <v>0</v>
      </c>
      <c r="H735" s="173"/>
      <c r="I735" s="173">
        <f>SUM(I736:I737)</f>
        <v>0</v>
      </c>
      <c r="J735" s="173"/>
      <c r="K735" s="173">
        <f>SUM(K736:K737)</f>
        <v>0</v>
      </c>
      <c r="L735" s="173"/>
      <c r="M735" s="173">
        <f>SUM(M736:M737)</f>
        <v>0</v>
      </c>
      <c r="N735" s="172"/>
      <c r="O735" s="172">
        <f>SUM(O736:O737)</f>
        <v>0.03</v>
      </c>
      <c r="P735" s="172"/>
      <c r="Q735" s="172">
        <f>SUM(Q736:Q737)</f>
        <v>0</v>
      </c>
      <c r="R735" s="173"/>
      <c r="S735" s="173"/>
      <c r="T735" s="174"/>
      <c r="U735" s="168"/>
      <c r="V735" s="168">
        <f>SUM(V736:V737)</f>
        <v>0</v>
      </c>
      <c r="W735" s="168"/>
      <c r="X735" s="168"/>
      <c r="AG735" t="s">
        <v>367</v>
      </c>
    </row>
    <row r="736" spans="1:60" outlineLevel="1">
      <c r="A736" s="189">
        <v>623</v>
      </c>
      <c r="B736" s="190" t="s">
        <v>1724</v>
      </c>
      <c r="C736" s="197" t="s">
        <v>1725</v>
      </c>
      <c r="D736" s="191" t="s">
        <v>508</v>
      </c>
      <c r="E736" s="192">
        <v>42</v>
      </c>
      <c r="F736" s="193"/>
      <c r="G736" s="194">
        <f>ROUND(E736*F736,2)</f>
        <v>0</v>
      </c>
      <c r="H736" s="193"/>
      <c r="I736" s="194">
        <f>ROUND(E736*H736,2)</f>
        <v>0</v>
      </c>
      <c r="J736" s="193"/>
      <c r="K736" s="194">
        <f>ROUND(E736*J736,2)</f>
        <v>0</v>
      </c>
      <c r="L736" s="194">
        <v>21</v>
      </c>
      <c r="M736" s="194">
        <f>G736*(1+L736/100)</f>
        <v>0</v>
      </c>
      <c r="N736" s="192">
        <v>1.2E-4</v>
      </c>
      <c r="O736" s="192">
        <f>ROUND(E736*N736,2)</f>
        <v>0.01</v>
      </c>
      <c r="P736" s="192">
        <v>0</v>
      </c>
      <c r="Q736" s="192">
        <f>ROUND(E736*P736,2)</f>
        <v>0</v>
      </c>
      <c r="R736" s="194"/>
      <c r="S736" s="194" t="s">
        <v>430</v>
      </c>
      <c r="T736" s="195" t="s">
        <v>372</v>
      </c>
      <c r="U736" s="163">
        <v>0</v>
      </c>
      <c r="V736" s="163">
        <f>ROUND(E736*U736,2)</f>
        <v>0</v>
      </c>
      <c r="W736" s="163"/>
      <c r="X736" s="163" t="s">
        <v>431</v>
      </c>
      <c r="Y736" s="152"/>
      <c r="Z736" s="152"/>
      <c r="AA736" s="152"/>
      <c r="AB736" s="152"/>
      <c r="AC736" s="152"/>
      <c r="AD736" s="152"/>
      <c r="AE736" s="152"/>
      <c r="AF736" s="152"/>
      <c r="AG736" s="152" t="s">
        <v>728</v>
      </c>
      <c r="AH736" s="152"/>
      <c r="AI736" s="152"/>
      <c r="AJ736" s="152"/>
      <c r="AK736" s="152"/>
      <c r="AL736" s="152"/>
      <c r="AM736" s="152"/>
      <c r="AN736" s="152"/>
      <c r="AO736" s="152"/>
      <c r="AP736" s="152"/>
      <c r="AQ736" s="152"/>
      <c r="AR736" s="152"/>
      <c r="AS736" s="152"/>
      <c r="AT736" s="152"/>
      <c r="AU736" s="152"/>
      <c r="AV736" s="152"/>
      <c r="AW736" s="152"/>
      <c r="AX736" s="152"/>
      <c r="AY736" s="152"/>
      <c r="AZ736" s="152"/>
      <c r="BA736" s="152"/>
      <c r="BB736" s="152"/>
      <c r="BC736" s="152"/>
      <c r="BD736" s="152"/>
      <c r="BE736" s="152"/>
      <c r="BF736" s="152"/>
      <c r="BG736" s="152"/>
      <c r="BH736" s="152"/>
    </row>
    <row r="737" spans="1:60" outlineLevel="1">
      <c r="A737" s="189">
        <v>624</v>
      </c>
      <c r="B737" s="190" t="s">
        <v>1726</v>
      </c>
      <c r="C737" s="197" t="s">
        <v>1727</v>
      </c>
      <c r="D737" s="191" t="s">
        <v>439</v>
      </c>
      <c r="E737" s="192">
        <v>38.299999999999997</v>
      </c>
      <c r="F737" s="193"/>
      <c r="G737" s="194">
        <f>ROUND(E737*F737,2)</f>
        <v>0</v>
      </c>
      <c r="H737" s="193"/>
      <c r="I737" s="194">
        <f>ROUND(E737*H737,2)</f>
        <v>0</v>
      </c>
      <c r="J737" s="193"/>
      <c r="K737" s="194">
        <f>ROUND(E737*J737,2)</f>
        <v>0</v>
      </c>
      <c r="L737" s="194">
        <v>21</v>
      </c>
      <c r="M737" s="194">
        <f>G737*(1+L737/100)</f>
        <v>0</v>
      </c>
      <c r="N737" s="192">
        <v>6.4999999999999997E-4</v>
      </c>
      <c r="O737" s="192">
        <f>ROUND(E737*N737,2)</f>
        <v>0.02</v>
      </c>
      <c r="P737" s="192">
        <v>0</v>
      </c>
      <c r="Q737" s="192">
        <f>ROUND(E737*P737,2)</f>
        <v>0</v>
      </c>
      <c r="R737" s="194"/>
      <c r="S737" s="194" t="s">
        <v>430</v>
      </c>
      <c r="T737" s="195" t="s">
        <v>372</v>
      </c>
      <c r="U737" s="163">
        <v>0</v>
      </c>
      <c r="V737" s="163">
        <f>ROUND(E737*U737,2)</f>
        <v>0</v>
      </c>
      <c r="W737" s="163"/>
      <c r="X737" s="163" t="s">
        <v>431</v>
      </c>
      <c r="Y737" s="152"/>
      <c r="Z737" s="152"/>
      <c r="AA737" s="152"/>
      <c r="AB737" s="152"/>
      <c r="AC737" s="152"/>
      <c r="AD737" s="152"/>
      <c r="AE737" s="152"/>
      <c r="AF737" s="152"/>
      <c r="AG737" s="152" t="s">
        <v>728</v>
      </c>
      <c r="AH737" s="152"/>
      <c r="AI737" s="152"/>
      <c r="AJ737" s="152"/>
      <c r="AK737" s="152"/>
      <c r="AL737" s="152"/>
      <c r="AM737" s="152"/>
      <c r="AN737" s="152"/>
      <c r="AO737" s="152"/>
      <c r="AP737" s="152"/>
      <c r="AQ737" s="152"/>
      <c r="AR737" s="152"/>
      <c r="AS737" s="152"/>
      <c r="AT737" s="152"/>
      <c r="AU737" s="152"/>
      <c r="AV737" s="152"/>
      <c r="AW737" s="152"/>
      <c r="AX737" s="152"/>
      <c r="AY737" s="152"/>
      <c r="AZ737" s="152"/>
      <c r="BA737" s="152"/>
      <c r="BB737" s="152"/>
      <c r="BC737" s="152"/>
      <c r="BD737" s="152"/>
      <c r="BE737" s="152"/>
      <c r="BF737" s="152"/>
      <c r="BG737" s="152"/>
      <c r="BH737" s="152"/>
    </row>
    <row r="738" spans="1:60">
      <c r="A738" s="169" t="s">
        <v>366</v>
      </c>
      <c r="B738" s="170" t="s">
        <v>318</v>
      </c>
      <c r="C738" s="184" t="s">
        <v>319</v>
      </c>
      <c r="D738" s="171"/>
      <c r="E738" s="172"/>
      <c r="F738" s="173"/>
      <c r="G738" s="173">
        <f>SUMIF(AG739:AG741,"&lt;&gt;NOR",G739:G741)</f>
        <v>0</v>
      </c>
      <c r="H738" s="173"/>
      <c r="I738" s="173">
        <f>SUM(I739:I741)</f>
        <v>0</v>
      </c>
      <c r="J738" s="173"/>
      <c r="K738" s="173">
        <f>SUM(K739:K741)</f>
        <v>0</v>
      </c>
      <c r="L738" s="173"/>
      <c r="M738" s="173">
        <f>SUM(M739:M741)</f>
        <v>0</v>
      </c>
      <c r="N738" s="172"/>
      <c r="O738" s="172">
        <f>SUM(O739:O741)</f>
        <v>3.11</v>
      </c>
      <c r="P738" s="172"/>
      <c r="Q738" s="172">
        <f>SUM(Q739:Q741)</f>
        <v>0.7</v>
      </c>
      <c r="R738" s="173"/>
      <c r="S738" s="173"/>
      <c r="T738" s="174"/>
      <c r="U738" s="168"/>
      <c r="V738" s="168">
        <f>SUM(V739:V741)</f>
        <v>0</v>
      </c>
      <c r="W738" s="168"/>
      <c r="X738" s="168"/>
      <c r="AG738" t="s">
        <v>367</v>
      </c>
    </row>
    <row r="739" spans="1:60" outlineLevel="1">
      <c r="A739" s="189">
        <v>625</v>
      </c>
      <c r="B739" s="190" t="s">
        <v>1728</v>
      </c>
      <c r="C739" s="197" t="s">
        <v>1729</v>
      </c>
      <c r="D739" s="191" t="s">
        <v>439</v>
      </c>
      <c r="E739" s="192">
        <v>2264.6</v>
      </c>
      <c r="F739" s="193"/>
      <c r="G739" s="194">
        <f>ROUND(E739*F739,2)</f>
        <v>0</v>
      </c>
      <c r="H739" s="193"/>
      <c r="I739" s="194">
        <f>ROUND(E739*H739,2)</f>
        <v>0</v>
      </c>
      <c r="J739" s="193"/>
      <c r="K739" s="194">
        <f>ROUND(E739*J739,2)</f>
        <v>0</v>
      </c>
      <c r="L739" s="194">
        <v>21</v>
      </c>
      <c r="M739" s="194">
        <f>G739*(1+L739/100)</f>
        <v>0</v>
      </c>
      <c r="N739" s="192">
        <v>1E-3</v>
      </c>
      <c r="O739" s="192">
        <f>ROUND(E739*N739,2)</f>
        <v>2.2599999999999998</v>
      </c>
      <c r="P739" s="192">
        <v>3.1E-4</v>
      </c>
      <c r="Q739" s="192">
        <f>ROUND(E739*P739,2)</f>
        <v>0.7</v>
      </c>
      <c r="R739" s="194"/>
      <c r="S739" s="194" t="s">
        <v>430</v>
      </c>
      <c r="T739" s="195" t="s">
        <v>372</v>
      </c>
      <c r="U739" s="163">
        <v>0</v>
      </c>
      <c r="V739" s="163">
        <f>ROUND(E739*U739,2)</f>
        <v>0</v>
      </c>
      <c r="W739" s="163"/>
      <c r="X739" s="163" t="s">
        <v>431</v>
      </c>
      <c r="Y739" s="152"/>
      <c r="Z739" s="152"/>
      <c r="AA739" s="152"/>
      <c r="AB739" s="152"/>
      <c r="AC739" s="152"/>
      <c r="AD739" s="152"/>
      <c r="AE739" s="152"/>
      <c r="AF739" s="152"/>
      <c r="AG739" s="152" t="s">
        <v>728</v>
      </c>
      <c r="AH739" s="152"/>
      <c r="AI739" s="152"/>
      <c r="AJ739" s="152"/>
      <c r="AK739" s="152"/>
      <c r="AL739" s="152"/>
      <c r="AM739" s="152"/>
      <c r="AN739" s="152"/>
      <c r="AO739" s="152"/>
      <c r="AP739" s="152"/>
      <c r="AQ739" s="152"/>
      <c r="AR739" s="152"/>
      <c r="AS739" s="152"/>
      <c r="AT739" s="152"/>
      <c r="AU739" s="152"/>
      <c r="AV739" s="152"/>
      <c r="AW739" s="152"/>
      <c r="AX739" s="152"/>
      <c r="AY739" s="152"/>
      <c r="AZ739" s="152"/>
      <c r="BA739" s="152"/>
      <c r="BB739" s="152"/>
      <c r="BC739" s="152"/>
      <c r="BD739" s="152"/>
      <c r="BE739" s="152"/>
      <c r="BF739" s="152"/>
      <c r="BG739" s="152"/>
      <c r="BH739" s="152"/>
    </row>
    <row r="740" spans="1:60" outlineLevel="1">
      <c r="A740" s="189">
        <v>626</v>
      </c>
      <c r="B740" s="190" t="s">
        <v>1730</v>
      </c>
      <c r="C740" s="197" t="s">
        <v>1731</v>
      </c>
      <c r="D740" s="191" t="s">
        <v>439</v>
      </c>
      <c r="E740" s="192">
        <v>2775.9</v>
      </c>
      <c r="F740" s="193"/>
      <c r="G740" s="194">
        <f>ROUND(E740*F740,2)</f>
        <v>0</v>
      </c>
      <c r="H740" s="193"/>
      <c r="I740" s="194">
        <f>ROUND(E740*H740,2)</f>
        <v>0</v>
      </c>
      <c r="J740" s="193"/>
      <c r="K740" s="194">
        <f>ROUND(E740*J740,2)</f>
        <v>0</v>
      </c>
      <c r="L740" s="194">
        <v>21</v>
      </c>
      <c r="M740" s="194">
        <f>G740*(1+L740/100)</f>
        <v>0</v>
      </c>
      <c r="N740" s="192">
        <v>2.9E-4</v>
      </c>
      <c r="O740" s="192">
        <f>ROUND(E740*N740,2)</f>
        <v>0.81</v>
      </c>
      <c r="P740" s="192">
        <v>0</v>
      </c>
      <c r="Q740" s="192">
        <f>ROUND(E740*P740,2)</f>
        <v>0</v>
      </c>
      <c r="R740" s="194"/>
      <c r="S740" s="194" t="s">
        <v>430</v>
      </c>
      <c r="T740" s="195" t="s">
        <v>372</v>
      </c>
      <c r="U740" s="163">
        <v>0</v>
      </c>
      <c r="V740" s="163">
        <f>ROUND(E740*U740,2)</f>
        <v>0</v>
      </c>
      <c r="W740" s="163"/>
      <c r="X740" s="163" t="s">
        <v>431</v>
      </c>
      <c r="Y740" s="152"/>
      <c r="Z740" s="152"/>
      <c r="AA740" s="152"/>
      <c r="AB740" s="152"/>
      <c r="AC740" s="152"/>
      <c r="AD740" s="152"/>
      <c r="AE740" s="152"/>
      <c r="AF740" s="152"/>
      <c r="AG740" s="152" t="s">
        <v>728</v>
      </c>
      <c r="AH740" s="152"/>
      <c r="AI740" s="152"/>
      <c r="AJ740" s="152"/>
      <c r="AK740" s="152"/>
      <c r="AL740" s="152"/>
      <c r="AM740" s="152"/>
      <c r="AN740" s="152"/>
      <c r="AO740" s="152"/>
      <c r="AP740" s="152"/>
      <c r="AQ740" s="152"/>
      <c r="AR740" s="152"/>
      <c r="AS740" s="152"/>
      <c r="AT740" s="152"/>
      <c r="AU740" s="152"/>
      <c r="AV740" s="152"/>
      <c r="AW740" s="152"/>
      <c r="AX740" s="152"/>
      <c r="AY740" s="152"/>
      <c r="AZ740" s="152"/>
      <c r="BA740" s="152"/>
      <c r="BB740" s="152"/>
      <c r="BC740" s="152"/>
      <c r="BD740" s="152"/>
      <c r="BE740" s="152"/>
      <c r="BF740" s="152"/>
      <c r="BG740" s="152"/>
      <c r="BH740" s="152"/>
    </row>
    <row r="741" spans="1:60" outlineLevel="1">
      <c r="A741" s="189">
        <v>627</v>
      </c>
      <c r="B741" s="190" t="s">
        <v>1732</v>
      </c>
      <c r="C741" s="197" t="s">
        <v>1733</v>
      </c>
      <c r="D741" s="191" t="s">
        <v>439</v>
      </c>
      <c r="E741" s="192">
        <v>135.4</v>
      </c>
      <c r="F741" s="193"/>
      <c r="G741" s="194">
        <f>ROUND(E741*F741,2)</f>
        <v>0</v>
      </c>
      <c r="H741" s="193"/>
      <c r="I741" s="194">
        <f>ROUND(E741*H741,2)</f>
        <v>0</v>
      </c>
      <c r="J741" s="193"/>
      <c r="K741" s="194">
        <f>ROUND(E741*J741,2)</f>
        <v>0</v>
      </c>
      <c r="L741" s="194">
        <v>21</v>
      </c>
      <c r="M741" s="194">
        <f>G741*(1+L741/100)</f>
        <v>0</v>
      </c>
      <c r="N741" s="192">
        <v>2.9E-4</v>
      </c>
      <c r="O741" s="192">
        <f>ROUND(E741*N741,2)</f>
        <v>0.04</v>
      </c>
      <c r="P741" s="192">
        <v>0</v>
      </c>
      <c r="Q741" s="192">
        <f>ROUND(E741*P741,2)</f>
        <v>0</v>
      </c>
      <c r="R741" s="194"/>
      <c r="S741" s="194" t="s">
        <v>430</v>
      </c>
      <c r="T741" s="195" t="s">
        <v>372</v>
      </c>
      <c r="U741" s="163">
        <v>0</v>
      </c>
      <c r="V741" s="163">
        <f>ROUND(E741*U741,2)</f>
        <v>0</v>
      </c>
      <c r="W741" s="163"/>
      <c r="X741" s="163" t="s">
        <v>431</v>
      </c>
      <c r="Y741" s="152"/>
      <c r="Z741" s="152"/>
      <c r="AA741" s="152"/>
      <c r="AB741" s="152"/>
      <c r="AC741" s="152"/>
      <c r="AD741" s="152"/>
      <c r="AE741" s="152"/>
      <c r="AF741" s="152"/>
      <c r="AG741" s="152" t="s">
        <v>728</v>
      </c>
      <c r="AH741" s="152"/>
      <c r="AI741" s="152"/>
      <c r="AJ741" s="152"/>
      <c r="AK741" s="152"/>
      <c r="AL741" s="152"/>
      <c r="AM741" s="152"/>
      <c r="AN741" s="152"/>
      <c r="AO741" s="152"/>
      <c r="AP741" s="152"/>
      <c r="AQ741" s="152"/>
      <c r="AR741" s="152"/>
      <c r="AS741" s="152"/>
      <c r="AT741" s="152"/>
      <c r="AU741" s="152"/>
      <c r="AV741" s="152"/>
      <c r="AW741" s="152"/>
      <c r="AX741" s="152"/>
      <c r="AY741" s="152"/>
      <c r="AZ741" s="152"/>
      <c r="BA741" s="152"/>
      <c r="BB741" s="152"/>
      <c r="BC741" s="152"/>
      <c r="BD741" s="152"/>
      <c r="BE741" s="152"/>
      <c r="BF741" s="152"/>
      <c r="BG741" s="152"/>
      <c r="BH741" s="152"/>
    </row>
    <row r="742" spans="1:60">
      <c r="A742" s="169" t="s">
        <v>366</v>
      </c>
      <c r="B742" s="170" t="s">
        <v>321</v>
      </c>
      <c r="C742" s="184" t="s">
        <v>322</v>
      </c>
      <c r="D742" s="171"/>
      <c r="E742" s="172"/>
      <c r="F742" s="173"/>
      <c r="G742" s="173">
        <f>SUMIF(AG743:AG745,"&lt;&gt;NOR",G743:G745)</f>
        <v>0</v>
      </c>
      <c r="H742" s="173"/>
      <c r="I742" s="173">
        <f>SUM(I743:I745)</f>
        <v>0</v>
      </c>
      <c r="J742" s="173"/>
      <c r="K742" s="173">
        <f>SUM(K743:K745)</f>
        <v>0</v>
      </c>
      <c r="L742" s="173"/>
      <c r="M742" s="173">
        <f>SUM(M743:M745)</f>
        <v>0</v>
      </c>
      <c r="N742" s="172"/>
      <c r="O742" s="172">
        <f>SUM(O743:O745)</f>
        <v>0</v>
      </c>
      <c r="P742" s="172"/>
      <c r="Q742" s="172">
        <f>SUM(Q743:Q745)</f>
        <v>0</v>
      </c>
      <c r="R742" s="173"/>
      <c r="S742" s="173"/>
      <c r="T742" s="174"/>
      <c r="U742" s="168"/>
      <c r="V742" s="168">
        <f>SUM(V743:V745)</f>
        <v>0</v>
      </c>
      <c r="W742" s="168"/>
      <c r="X742" s="168"/>
      <c r="AG742" t="s">
        <v>367</v>
      </c>
    </row>
    <row r="743" spans="1:60" outlineLevel="1">
      <c r="A743" s="189">
        <v>628</v>
      </c>
      <c r="B743" s="190" t="s">
        <v>1734</v>
      </c>
      <c r="C743" s="197" t="s">
        <v>1735</v>
      </c>
      <c r="D743" s="191" t="s">
        <v>439</v>
      </c>
      <c r="E743" s="192">
        <v>6</v>
      </c>
      <c r="F743" s="193"/>
      <c r="G743" s="194">
        <f>ROUND(E743*F743,2)</f>
        <v>0</v>
      </c>
      <c r="H743" s="193"/>
      <c r="I743" s="194">
        <f>ROUND(E743*H743,2)</f>
        <v>0</v>
      </c>
      <c r="J743" s="193"/>
      <c r="K743" s="194">
        <f>ROUND(E743*J743,2)</f>
        <v>0</v>
      </c>
      <c r="L743" s="194">
        <v>21</v>
      </c>
      <c r="M743" s="194">
        <f>G743*(1+L743/100)</f>
        <v>0</v>
      </c>
      <c r="N743" s="192">
        <v>0</v>
      </c>
      <c r="O743" s="192">
        <f>ROUND(E743*N743,2)</f>
        <v>0</v>
      </c>
      <c r="P743" s="192">
        <v>0</v>
      </c>
      <c r="Q743" s="192">
        <f>ROUND(E743*P743,2)</f>
        <v>0</v>
      </c>
      <c r="R743" s="194"/>
      <c r="S743" s="194" t="s">
        <v>430</v>
      </c>
      <c r="T743" s="195" t="s">
        <v>372</v>
      </c>
      <c r="U743" s="163">
        <v>0</v>
      </c>
      <c r="V743" s="163">
        <f>ROUND(E743*U743,2)</f>
        <v>0</v>
      </c>
      <c r="W743" s="163"/>
      <c r="X743" s="163" t="s">
        <v>431</v>
      </c>
      <c r="Y743" s="152"/>
      <c r="Z743" s="152"/>
      <c r="AA743" s="152"/>
      <c r="AB743" s="152"/>
      <c r="AC743" s="152"/>
      <c r="AD743" s="152"/>
      <c r="AE743" s="152"/>
      <c r="AF743" s="152"/>
      <c r="AG743" s="152" t="s">
        <v>728</v>
      </c>
      <c r="AH743" s="152"/>
      <c r="AI743" s="152"/>
      <c r="AJ743" s="152"/>
      <c r="AK743" s="152"/>
      <c r="AL743" s="152"/>
      <c r="AM743" s="152"/>
      <c r="AN743" s="152"/>
      <c r="AO743" s="152"/>
      <c r="AP743" s="152"/>
      <c r="AQ743" s="152"/>
      <c r="AR743" s="152"/>
      <c r="AS743" s="152"/>
      <c r="AT743" s="152"/>
      <c r="AU743" s="152"/>
      <c r="AV743" s="152"/>
      <c r="AW743" s="152"/>
      <c r="AX743" s="152"/>
      <c r="AY743" s="152"/>
      <c r="AZ743" s="152"/>
      <c r="BA743" s="152"/>
      <c r="BB743" s="152"/>
      <c r="BC743" s="152"/>
      <c r="BD743" s="152"/>
      <c r="BE743" s="152"/>
      <c r="BF743" s="152"/>
      <c r="BG743" s="152"/>
      <c r="BH743" s="152"/>
    </row>
    <row r="744" spans="1:60" outlineLevel="1">
      <c r="A744" s="175">
        <v>629</v>
      </c>
      <c r="B744" s="176" t="s">
        <v>1736</v>
      </c>
      <c r="C744" s="185" t="s">
        <v>1737</v>
      </c>
      <c r="D744" s="177" t="s">
        <v>439</v>
      </c>
      <c r="E744" s="178">
        <v>6.3</v>
      </c>
      <c r="F744" s="179"/>
      <c r="G744" s="180">
        <f>ROUND(E744*F744,2)</f>
        <v>0</v>
      </c>
      <c r="H744" s="179"/>
      <c r="I744" s="180">
        <f>ROUND(E744*H744,2)</f>
        <v>0</v>
      </c>
      <c r="J744" s="179"/>
      <c r="K744" s="180">
        <f>ROUND(E744*J744,2)</f>
        <v>0</v>
      </c>
      <c r="L744" s="180">
        <v>21</v>
      </c>
      <c r="M744" s="180">
        <f>G744*(1+L744/100)</f>
        <v>0</v>
      </c>
      <c r="N744" s="178">
        <v>1E-4</v>
      </c>
      <c r="O744" s="178">
        <f>ROUND(E744*N744,2)</f>
        <v>0</v>
      </c>
      <c r="P744" s="178">
        <v>0</v>
      </c>
      <c r="Q744" s="178">
        <f>ROUND(E744*P744,2)</f>
        <v>0</v>
      </c>
      <c r="R744" s="180"/>
      <c r="S744" s="180" t="s">
        <v>430</v>
      </c>
      <c r="T744" s="181" t="s">
        <v>372</v>
      </c>
      <c r="U744" s="163">
        <v>0</v>
      </c>
      <c r="V744" s="163">
        <f>ROUND(E744*U744,2)</f>
        <v>0</v>
      </c>
      <c r="W744" s="163"/>
      <c r="X744" s="163" t="s">
        <v>464</v>
      </c>
      <c r="Y744" s="152"/>
      <c r="Z744" s="152"/>
      <c r="AA744" s="152"/>
      <c r="AB744" s="152"/>
      <c r="AC744" s="152"/>
      <c r="AD744" s="152"/>
      <c r="AE744" s="152"/>
      <c r="AF744" s="152"/>
      <c r="AG744" s="152" t="s">
        <v>465</v>
      </c>
      <c r="AH744" s="152"/>
      <c r="AI744" s="152"/>
      <c r="AJ744" s="152"/>
      <c r="AK744" s="152"/>
      <c r="AL744" s="152"/>
      <c r="AM744" s="152"/>
      <c r="AN744" s="152"/>
      <c r="AO744" s="152"/>
      <c r="AP744" s="152"/>
      <c r="AQ744" s="152"/>
      <c r="AR744" s="152"/>
      <c r="AS744" s="152"/>
      <c r="AT744" s="152"/>
      <c r="AU744" s="152"/>
      <c r="AV744" s="152"/>
      <c r="AW744" s="152"/>
      <c r="AX744" s="152"/>
      <c r="AY744" s="152"/>
      <c r="AZ744" s="152"/>
      <c r="BA744" s="152"/>
      <c r="BB744" s="152"/>
      <c r="BC744" s="152"/>
      <c r="BD744" s="152"/>
      <c r="BE744" s="152"/>
      <c r="BF744" s="152"/>
      <c r="BG744" s="152"/>
      <c r="BH744" s="152"/>
    </row>
    <row r="745" spans="1:60" outlineLevel="1">
      <c r="A745" s="159">
        <v>630</v>
      </c>
      <c r="B745" s="160" t="s">
        <v>1738</v>
      </c>
      <c r="C745" s="198" t="s">
        <v>1739</v>
      </c>
      <c r="D745" s="161" t="s">
        <v>0</v>
      </c>
      <c r="E745" s="196"/>
      <c r="F745" s="164"/>
      <c r="G745" s="163">
        <f>ROUND(E745*F745,2)</f>
        <v>0</v>
      </c>
      <c r="H745" s="164"/>
      <c r="I745" s="163">
        <f>ROUND(E745*H745,2)</f>
        <v>0</v>
      </c>
      <c r="J745" s="164"/>
      <c r="K745" s="163">
        <f>ROUND(E745*J745,2)</f>
        <v>0</v>
      </c>
      <c r="L745" s="163">
        <v>21</v>
      </c>
      <c r="M745" s="163">
        <f>G745*(1+L745/100)</f>
        <v>0</v>
      </c>
      <c r="N745" s="162">
        <v>0</v>
      </c>
      <c r="O745" s="162">
        <f>ROUND(E745*N745,2)</f>
        <v>0</v>
      </c>
      <c r="P745" s="162">
        <v>0</v>
      </c>
      <c r="Q745" s="162">
        <f>ROUND(E745*P745,2)</f>
        <v>0</v>
      </c>
      <c r="R745" s="163"/>
      <c r="S745" s="163" t="s">
        <v>430</v>
      </c>
      <c r="T745" s="163" t="s">
        <v>372</v>
      </c>
      <c r="U745" s="163">
        <v>0</v>
      </c>
      <c r="V745" s="163">
        <f>ROUND(E745*U745,2)</f>
        <v>0</v>
      </c>
      <c r="W745" s="163"/>
      <c r="X745" s="163" t="s">
        <v>254</v>
      </c>
      <c r="Y745" s="152"/>
      <c r="Z745" s="152"/>
      <c r="AA745" s="152"/>
      <c r="AB745" s="152"/>
      <c r="AC745" s="152"/>
      <c r="AD745" s="152"/>
      <c r="AE745" s="152"/>
      <c r="AF745" s="152"/>
      <c r="AG745" s="152" t="s">
        <v>724</v>
      </c>
      <c r="AH745" s="152"/>
      <c r="AI745" s="152"/>
      <c r="AJ745" s="152"/>
      <c r="AK745" s="152"/>
      <c r="AL745" s="152"/>
      <c r="AM745" s="152"/>
      <c r="AN745" s="152"/>
      <c r="AO745" s="152"/>
      <c r="AP745" s="152"/>
      <c r="AQ745" s="152"/>
      <c r="AR745" s="152"/>
      <c r="AS745" s="152"/>
      <c r="AT745" s="152"/>
      <c r="AU745" s="152"/>
      <c r="AV745" s="152"/>
      <c r="AW745" s="152"/>
      <c r="AX745" s="152"/>
      <c r="AY745" s="152"/>
      <c r="AZ745" s="152"/>
      <c r="BA745" s="152"/>
      <c r="BB745" s="152"/>
      <c r="BC745" s="152"/>
      <c r="BD745" s="152"/>
      <c r="BE745" s="152"/>
      <c r="BF745" s="152"/>
      <c r="BG745" s="152"/>
      <c r="BH745" s="152"/>
    </row>
    <row r="746" spans="1:60">
      <c r="A746" s="169" t="s">
        <v>366</v>
      </c>
      <c r="B746" s="170" t="s">
        <v>328</v>
      </c>
      <c r="C746" s="184" t="s">
        <v>329</v>
      </c>
      <c r="D746" s="171"/>
      <c r="E746" s="172"/>
      <c r="F746" s="173"/>
      <c r="G746" s="173">
        <f>SUMIF(AG747:AG747,"&lt;&gt;NOR",G747:G747)</f>
        <v>0</v>
      </c>
      <c r="H746" s="173"/>
      <c r="I746" s="173">
        <f>SUM(I747:I747)</f>
        <v>0</v>
      </c>
      <c r="J746" s="173"/>
      <c r="K746" s="173">
        <f>SUM(K747:K747)</f>
        <v>0</v>
      </c>
      <c r="L746" s="173"/>
      <c r="M746" s="173">
        <f>SUM(M747:M747)</f>
        <v>0</v>
      </c>
      <c r="N746" s="172"/>
      <c r="O746" s="172">
        <f>SUM(O747:O747)</f>
        <v>0</v>
      </c>
      <c r="P746" s="172"/>
      <c r="Q746" s="172">
        <f>SUM(Q747:Q747)</f>
        <v>0</v>
      </c>
      <c r="R746" s="173"/>
      <c r="S746" s="173"/>
      <c r="T746" s="174"/>
      <c r="U746" s="168"/>
      <c r="V746" s="168">
        <f>SUM(V747:V747)</f>
        <v>0</v>
      </c>
      <c r="W746" s="168"/>
      <c r="X746" s="168"/>
      <c r="AG746" t="s">
        <v>367</v>
      </c>
    </row>
    <row r="747" spans="1:60" outlineLevel="1">
      <c r="A747" s="175">
        <v>631</v>
      </c>
      <c r="B747" s="176" t="s">
        <v>1740</v>
      </c>
      <c r="C747" s="185" t="s">
        <v>1741</v>
      </c>
      <c r="D747" s="177" t="s">
        <v>633</v>
      </c>
      <c r="E747" s="178">
        <v>1</v>
      </c>
      <c r="F747" s="179"/>
      <c r="G747" s="180">
        <f>ROUND(E747*F747,2)</f>
        <v>0</v>
      </c>
      <c r="H747" s="179"/>
      <c r="I747" s="180">
        <f>ROUND(E747*H747,2)</f>
        <v>0</v>
      </c>
      <c r="J747" s="179"/>
      <c r="K747" s="180">
        <f>ROUND(E747*J747,2)</f>
        <v>0</v>
      </c>
      <c r="L747" s="180">
        <v>21</v>
      </c>
      <c r="M747" s="180">
        <f>G747*(1+L747/100)</f>
        <v>0</v>
      </c>
      <c r="N747" s="178">
        <v>0</v>
      </c>
      <c r="O747" s="178">
        <f>ROUND(E747*N747,2)</f>
        <v>0</v>
      </c>
      <c r="P747" s="178">
        <v>0</v>
      </c>
      <c r="Q747" s="178">
        <f>ROUND(E747*P747,2)</f>
        <v>0</v>
      </c>
      <c r="R747" s="180"/>
      <c r="S747" s="180" t="s">
        <v>430</v>
      </c>
      <c r="T747" s="181" t="s">
        <v>372</v>
      </c>
      <c r="U747" s="163">
        <v>0</v>
      </c>
      <c r="V747" s="163">
        <f>ROUND(E747*U747,2)</f>
        <v>0</v>
      </c>
      <c r="W747" s="163"/>
      <c r="X747" s="163" t="s">
        <v>431</v>
      </c>
      <c r="Y747" s="152"/>
      <c r="Z747" s="152"/>
      <c r="AA747" s="152"/>
      <c r="AB747" s="152"/>
      <c r="AC747" s="152"/>
      <c r="AD747" s="152"/>
      <c r="AE747" s="152"/>
      <c r="AF747" s="152"/>
      <c r="AG747" s="152" t="s">
        <v>432</v>
      </c>
      <c r="AH747" s="152"/>
      <c r="AI747" s="152"/>
      <c r="AJ747" s="152"/>
      <c r="AK747" s="152"/>
      <c r="AL747" s="152"/>
      <c r="AM747" s="152"/>
      <c r="AN747" s="152"/>
      <c r="AO747" s="152"/>
      <c r="AP747" s="152"/>
      <c r="AQ747" s="152"/>
      <c r="AR747" s="152"/>
      <c r="AS747" s="152"/>
      <c r="AT747" s="152"/>
      <c r="AU747" s="152"/>
      <c r="AV747" s="152"/>
      <c r="AW747" s="152"/>
      <c r="AX747" s="152"/>
      <c r="AY747" s="152"/>
      <c r="AZ747" s="152"/>
      <c r="BA747" s="152"/>
      <c r="BB747" s="152"/>
      <c r="BC747" s="152"/>
      <c r="BD747" s="152"/>
      <c r="BE747" s="152"/>
      <c r="BF747" s="152"/>
      <c r="BG747" s="152"/>
      <c r="BH747" s="152"/>
    </row>
    <row r="748" spans="1:60">
      <c r="A748" s="3"/>
      <c r="B748" s="4"/>
      <c r="C748" s="186"/>
      <c r="D748" s="6"/>
      <c r="E748" s="3"/>
      <c r="F748" s="3"/>
      <c r="G748" s="3"/>
      <c r="H748" s="3"/>
      <c r="I748" s="3"/>
      <c r="J748" s="3"/>
      <c r="K748" s="3"/>
      <c r="L748" s="3"/>
      <c r="M748" s="3"/>
      <c r="N748" s="3"/>
      <c r="O748" s="3"/>
      <c r="P748" s="3"/>
      <c r="Q748" s="3"/>
      <c r="R748" s="3"/>
      <c r="S748" s="3"/>
      <c r="T748" s="3"/>
      <c r="U748" s="3"/>
      <c r="V748" s="3"/>
      <c r="W748" s="3"/>
      <c r="X748" s="3"/>
      <c r="AE748">
        <v>15</v>
      </c>
      <c r="AF748">
        <v>21</v>
      </c>
      <c r="AG748" t="s">
        <v>353</v>
      </c>
    </row>
    <row r="749" spans="1:60">
      <c r="A749" s="155"/>
      <c r="B749" s="156" t="s">
        <v>29</v>
      </c>
      <c r="C749" s="187"/>
      <c r="D749" s="157"/>
      <c r="E749" s="158"/>
      <c r="F749" s="158"/>
      <c r="G749" s="183">
        <f>G8+G23+G39+G76+G93+G121+G176+G181+G183+G192+G205+G214+G245+G295+G348+G367+G405+G407+G409+G415+G435+G445+G476+G620+G624+G638+G643+G647+G672+G702+G713+G726+G735+G738+G742+G746</f>
        <v>0</v>
      </c>
      <c r="H749" s="3"/>
      <c r="I749" s="3"/>
      <c r="J749" s="3"/>
      <c r="K749" s="3"/>
      <c r="L749" s="3"/>
      <c r="M749" s="3"/>
      <c r="N749" s="3"/>
      <c r="O749" s="3"/>
      <c r="P749" s="3"/>
      <c r="Q749" s="3"/>
      <c r="R749" s="3"/>
      <c r="S749" s="3"/>
      <c r="T749" s="3"/>
      <c r="U749" s="3"/>
      <c r="V749" s="3"/>
      <c r="W749" s="3"/>
      <c r="X749" s="3"/>
      <c r="AE749">
        <f>SUMIF(L7:L747,AE748,G7:G747)</f>
        <v>0</v>
      </c>
      <c r="AF749">
        <f>SUMIF(L7:L747,AF748,G7:G747)</f>
        <v>0</v>
      </c>
      <c r="AG749" t="s">
        <v>423</v>
      </c>
    </row>
    <row r="750" spans="1:60">
      <c r="C750" s="188"/>
      <c r="D750" s="10"/>
      <c r="AG750" t="s">
        <v>425</v>
      </c>
    </row>
    <row r="751" spans="1:60">
      <c r="D751" s="10"/>
    </row>
    <row r="752" spans="1:60">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5E1yJonCjBCiN09RwwwaIDpOPaCMjCSIgfm5vtEJoiaOSGrKhcmTIqhumXEZUXTya+a1n8+/1HQqHEZs2QCPag==" saltValue="xiSvxaeKT2mGhx3Cqy0/IA==" spinCount="100000" sheet="1"/>
  <mergeCells count="77">
    <mergeCell ref="C689:G689"/>
    <mergeCell ref="C701:G701"/>
    <mergeCell ref="C712:G712"/>
    <mergeCell ref="C723:G723"/>
    <mergeCell ref="C725:G725"/>
    <mergeCell ref="C687:G687"/>
    <mergeCell ref="C347:G347"/>
    <mergeCell ref="C366:G366"/>
    <mergeCell ref="C480:G480"/>
    <mergeCell ref="C482:G482"/>
    <mergeCell ref="C484:G484"/>
    <mergeCell ref="C486:G486"/>
    <mergeCell ref="C532:G532"/>
    <mergeCell ref="C623:G623"/>
    <mergeCell ref="C642:G642"/>
    <mergeCell ref="C646:G646"/>
    <mergeCell ref="C671:G671"/>
    <mergeCell ref="C345:G345"/>
    <mergeCell ref="C240:G240"/>
    <mergeCell ref="C244:G244"/>
    <mergeCell ref="C263:G263"/>
    <mergeCell ref="C265:G265"/>
    <mergeCell ref="C267:G267"/>
    <mergeCell ref="C285:G285"/>
    <mergeCell ref="C287:G287"/>
    <mergeCell ref="C289:G289"/>
    <mergeCell ref="C292:G292"/>
    <mergeCell ref="C294:G294"/>
    <mergeCell ref="C342:G342"/>
    <mergeCell ref="C235:G235"/>
    <mergeCell ref="C158:G158"/>
    <mergeCell ref="C160:G160"/>
    <mergeCell ref="C162:G162"/>
    <mergeCell ref="C164:G164"/>
    <mergeCell ref="C166:G166"/>
    <mergeCell ref="C191:G191"/>
    <mergeCell ref="C204:G204"/>
    <mergeCell ref="C213:G213"/>
    <mergeCell ref="C216:G216"/>
    <mergeCell ref="C218:G218"/>
    <mergeCell ref="C230:G230"/>
    <mergeCell ref="C156:G156"/>
    <mergeCell ref="C117:G117"/>
    <mergeCell ref="C129:G129"/>
    <mergeCell ref="C131:G131"/>
    <mergeCell ref="C133:G133"/>
    <mergeCell ref="C136:G136"/>
    <mergeCell ref="C139:G139"/>
    <mergeCell ref="C142:G142"/>
    <mergeCell ref="C148:G148"/>
    <mergeCell ref="C150:G150"/>
    <mergeCell ref="C152:G152"/>
    <mergeCell ref="C154:G154"/>
    <mergeCell ref="C111:G111"/>
    <mergeCell ref="C43:G43"/>
    <mergeCell ref="C49:G49"/>
    <mergeCell ref="C56:G56"/>
    <mergeCell ref="C63:G63"/>
    <mergeCell ref="C65:G65"/>
    <mergeCell ref="C68:G68"/>
    <mergeCell ref="C70:G70"/>
    <mergeCell ref="C75:G75"/>
    <mergeCell ref="C87:G87"/>
    <mergeCell ref="C89:G89"/>
    <mergeCell ref="C91:G91"/>
    <mergeCell ref="C41:G41"/>
    <mergeCell ref="A1:G1"/>
    <mergeCell ref="C2:G2"/>
    <mergeCell ref="C3:G3"/>
    <mergeCell ref="C4:G4"/>
    <mergeCell ref="C14:G14"/>
    <mergeCell ref="C16:G16"/>
    <mergeCell ref="C18:G18"/>
    <mergeCell ref="C28:G28"/>
    <mergeCell ref="C31:G31"/>
    <mergeCell ref="C33:G33"/>
    <mergeCell ref="C38:G3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47</v>
      </c>
      <c r="C3" s="265" t="s">
        <v>50</v>
      </c>
      <c r="D3" s="266"/>
      <c r="E3" s="266"/>
      <c r="F3" s="266"/>
      <c r="G3" s="267"/>
      <c r="AC3" s="126" t="s">
        <v>339</v>
      </c>
      <c r="AG3" t="s">
        <v>343</v>
      </c>
    </row>
    <row r="4" spans="1:60" ht="24.95" customHeight="1">
      <c r="A4" s="145" t="s">
        <v>9</v>
      </c>
      <c r="B4" s="146" t="s">
        <v>53</v>
      </c>
      <c r="C4" s="268" t="s">
        <v>54</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220</v>
      </c>
      <c r="C8" s="184" t="s">
        <v>221</v>
      </c>
      <c r="D8" s="171"/>
      <c r="E8" s="172"/>
      <c r="F8" s="173"/>
      <c r="G8" s="173">
        <f>SUMIF(AG9:AG35,"&lt;&gt;NOR",G9:G35)</f>
        <v>0</v>
      </c>
      <c r="H8" s="173"/>
      <c r="I8" s="173">
        <f>SUM(I9:I35)</f>
        <v>0</v>
      </c>
      <c r="J8" s="173"/>
      <c r="K8" s="173">
        <f>SUM(K9:K35)</f>
        <v>0</v>
      </c>
      <c r="L8" s="173"/>
      <c r="M8" s="173">
        <f>SUM(M9:M35)</f>
        <v>0</v>
      </c>
      <c r="N8" s="172"/>
      <c r="O8" s="172">
        <f>SUM(O9:O35)</f>
        <v>0.18</v>
      </c>
      <c r="P8" s="172"/>
      <c r="Q8" s="172">
        <f>SUM(Q9:Q35)</f>
        <v>93.75</v>
      </c>
      <c r="R8" s="173"/>
      <c r="S8" s="173"/>
      <c r="T8" s="174"/>
      <c r="U8" s="168"/>
      <c r="V8" s="168">
        <f>SUM(V9:V35)</f>
        <v>52.79</v>
      </c>
      <c r="W8" s="168"/>
      <c r="X8" s="168"/>
      <c r="AG8" t="s">
        <v>367</v>
      </c>
    </row>
    <row r="9" spans="1:60" outlineLevel="1">
      <c r="A9" s="189">
        <v>1</v>
      </c>
      <c r="B9" s="190" t="s">
        <v>1742</v>
      </c>
      <c r="C9" s="197" t="s">
        <v>1743</v>
      </c>
      <c r="D9" s="191" t="s">
        <v>633</v>
      </c>
      <c r="E9" s="192">
        <v>1</v>
      </c>
      <c r="F9" s="193"/>
      <c r="G9" s="194">
        <f>ROUND(E9*F9,2)</f>
        <v>0</v>
      </c>
      <c r="H9" s="193"/>
      <c r="I9" s="194">
        <f>ROUND(E9*H9,2)</f>
        <v>0</v>
      </c>
      <c r="J9" s="193"/>
      <c r="K9" s="194">
        <f>ROUND(E9*J9,2)</f>
        <v>0</v>
      </c>
      <c r="L9" s="194">
        <v>21</v>
      </c>
      <c r="M9" s="194">
        <f>G9*(1+L9/100)</f>
        <v>0</v>
      </c>
      <c r="N9" s="192">
        <v>0</v>
      </c>
      <c r="O9" s="192">
        <f>ROUND(E9*N9,2)</f>
        <v>0</v>
      </c>
      <c r="P9" s="192">
        <v>0</v>
      </c>
      <c r="Q9" s="192">
        <f>ROUND(E9*P9,2)</f>
        <v>0</v>
      </c>
      <c r="R9" s="194"/>
      <c r="S9" s="194" t="s">
        <v>430</v>
      </c>
      <c r="T9" s="195" t="s">
        <v>372</v>
      </c>
      <c r="U9" s="163">
        <v>0</v>
      </c>
      <c r="V9" s="163">
        <f>ROUND(E9*U9,2)</f>
        <v>0</v>
      </c>
      <c r="W9" s="163"/>
      <c r="X9" s="163" t="s">
        <v>431</v>
      </c>
      <c r="Y9" s="152"/>
      <c r="Z9" s="152"/>
      <c r="AA9" s="152"/>
      <c r="AB9" s="152"/>
      <c r="AC9" s="152"/>
      <c r="AD9" s="152"/>
      <c r="AE9" s="152"/>
      <c r="AF9" s="152"/>
      <c r="AG9" s="152" t="s">
        <v>432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2.5" outlineLevel="1">
      <c r="A10" s="175">
        <v>2</v>
      </c>
      <c r="B10" s="176" t="s">
        <v>1744</v>
      </c>
      <c r="C10" s="185" t="s">
        <v>1745</v>
      </c>
      <c r="D10" s="177" t="s">
        <v>439</v>
      </c>
      <c r="E10" s="178">
        <v>175</v>
      </c>
      <c r="F10" s="179"/>
      <c r="G10" s="180">
        <f>ROUND(E10*F10,2)</f>
        <v>0</v>
      </c>
      <c r="H10" s="179"/>
      <c r="I10" s="180">
        <f>ROUND(E10*H10,2)</f>
        <v>0</v>
      </c>
      <c r="J10" s="179"/>
      <c r="K10" s="180">
        <f>ROUND(E10*J10,2)</f>
        <v>0</v>
      </c>
      <c r="L10" s="180">
        <v>21</v>
      </c>
      <c r="M10" s="180">
        <f>G10*(1+L10/100)</f>
        <v>0</v>
      </c>
      <c r="N10" s="178">
        <v>0</v>
      </c>
      <c r="O10" s="178">
        <f>ROUND(E10*N10,2)</f>
        <v>0</v>
      </c>
      <c r="P10" s="178">
        <v>0.13800000000000001</v>
      </c>
      <c r="Q10" s="178">
        <f>ROUND(E10*P10,2)</f>
        <v>24.15</v>
      </c>
      <c r="R10" s="180" t="s">
        <v>1746</v>
      </c>
      <c r="S10" s="180" t="s">
        <v>371</v>
      </c>
      <c r="T10" s="181" t="s">
        <v>371</v>
      </c>
      <c r="U10" s="163">
        <v>0.16</v>
      </c>
      <c r="V10" s="163">
        <f>ROUND(E10*U10,2)</f>
        <v>28</v>
      </c>
      <c r="W10" s="163"/>
      <c r="X10" s="163" t="s">
        <v>431</v>
      </c>
      <c r="Y10" s="152"/>
      <c r="Z10" s="152"/>
      <c r="AA10" s="152"/>
      <c r="AB10" s="152"/>
      <c r="AC10" s="152"/>
      <c r="AD10" s="152"/>
      <c r="AE10" s="152"/>
      <c r="AF10" s="152"/>
      <c r="AG10" s="152" t="s">
        <v>432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59"/>
      <c r="B11" s="160"/>
      <c r="C11" s="273" t="s">
        <v>1747</v>
      </c>
      <c r="D11" s="274"/>
      <c r="E11" s="274"/>
      <c r="F11" s="274"/>
      <c r="G11" s="274"/>
      <c r="H11" s="163"/>
      <c r="I11" s="163"/>
      <c r="J11" s="163"/>
      <c r="K11" s="163"/>
      <c r="L11" s="163"/>
      <c r="M11" s="163"/>
      <c r="N11" s="162"/>
      <c r="O11" s="162"/>
      <c r="P11" s="162"/>
      <c r="Q11" s="162"/>
      <c r="R11" s="163"/>
      <c r="S11" s="163"/>
      <c r="T11" s="163"/>
      <c r="U11" s="163"/>
      <c r="V11" s="163"/>
      <c r="W11" s="163"/>
      <c r="X11" s="163"/>
      <c r="Y11" s="152"/>
      <c r="Z11" s="152"/>
      <c r="AA11" s="152"/>
      <c r="AB11" s="152"/>
      <c r="AC11" s="152"/>
      <c r="AD11" s="152"/>
      <c r="AE11" s="152"/>
      <c r="AF11" s="152"/>
      <c r="AG11" s="152" t="s">
        <v>444</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2.5" outlineLevel="1">
      <c r="A12" s="175">
        <v>3</v>
      </c>
      <c r="B12" s="176" t="s">
        <v>1748</v>
      </c>
      <c r="C12" s="185" t="s">
        <v>1749</v>
      </c>
      <c r="D12" s="177" t="s">
        <v>439</v>
      </c>
      <c r="E12" s="178">
        <v>53.5</v>
      </c>
      <c r="F12" s="179"/>
      <c r="G12" s="180">
        <f>ROUND(E12*F12,2)</f>
        <v>0</v>
      </c>
      <c r="H12" s="179"/>
      <c r="I12" s="180">
        <f>ROUND(E12*H12,2)</f>
        <v>0</v>
      </c>
      <c r="J12" s="179"/>
      <c r="K12" s="180">
        <f>ROUND(E12*J12,2)</f>
        <v>0</v>
      </c>
      <c r="L12" s="180">
        <v>21</v>
      </c>
      <c r="M12" s="180">
        <f>G12*(1+L12/100)</f>
        <v>0</v>
      </c>
      <c r="N12" s="178">
        <v>0</v>
      </c>
      <c r="O12" s="178">
        <f>ROUND(E12*N12,2)</f>
        <v>0</v>
      </c>
      <c r="P12" s="178">
        <v>0.22500000000000001</v>
      </c>
      <c r="Q12" s="178">
        <f>ROUND(E12*P12,2)</f>
        <v>12.04</v>
      </c>
      <c r="R12" s="180" t="s">
        <v>1746</v>
      </c>
      <c r="S12" s="180" t="s">
        <v>371</v>
      </c>
      <c r="T12" s="181" t="s">
        <v>371</v>
      </c>
      <c r="U12" s="163">
        <v>0.14199999999999999</v>
      </c>
      <c r="V12" s="163">
        <f>ROUND(E12*U12,2)</f>
        <v>7.6</v>
      </c>
      <c r="W12" s="163"/>
      <c r="X12" s="163" t="s">
        <v>431</v>
      </c>
      <c r="Y12" s="152"/>
      <c r="Z12" s="152"/>
      <c r="AA12" s="152"/>
      <c r="AB12" s="152"/>
      <c r="AC12" s="152"/>
      <c r="AD12" s="152"/>
      <c r="AE12" s="152"/>
      <c r="AF12" s="152"/>
      <c r="AG12" s="152" t="s">
        <v>432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59"/>
      <c r="B13" s="160"/>
      <c r="C13" s="273" t="s">
        <v>1747</v>
      </c>
      <c r="D13" s="274"/>
      <c r="E13" s="274"/>
      <c r="F13" s="274"/>
      <c r="G13" s="274"/>
      <c r="H13" s="163"/>
      <c r="I13" s="163"/>
      <c r="J13" s="163"/>
      <c r="K13" s="163"/>
      <c r="L13" s="163"/>
      <c r="M13" s="163"/>
      <c r="N13" s="162"/>
      <c r="O13" s="162"/>
      <c r="P13" s="162"/>
      <c r="Q13" s="162"/>
      <c r="R13" s="163"/>
      <c r="S13" s="163"/>
      <c r="T13" s="163"/>
      <c r="U13" s="163"/>
      <c r="V13" s="163"/>
      <c r="W13" s="163"/>
      <c r="X13" s="163"/>
      <c r="Y13" s="152"/>
      <c r="Z13" s="152"/>
      <c r="AA13" s="152"/>
      <c r="AB13" s="152"/>
      <c r="AC13" s="152"/>
      <c r="AD13" s="152"/>
      <c r="AE13" s="152"/>
      <c r="AF13" s="152"/>
      <c r="AG13" s="152" t="s">
        <v>444</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89">
        <v>4</v>
      </c>
      <c r="B14" s="190" t="s">
        <v>1750</v>
      </c>
      <c r="C14" s="197" t="s">
        <v>1751</v>
      </c>
      <c r="D14" s="191" t="s">
        <v>439</v>
      </c>
      <c r="E14" s="192">
        <v>105</v>
      </c>
      <c r="F14" s="193"/>
      <c r="G14" s="194">
        <f>ROUND(E14*F14,2)</f>
        <v>0</v>
      </c>
      <c r="H14" s="193"/>
      <c r="I14" s="194">
        <f>ROUND(E14*H14,2)</f>
        <v>0</v>
      </c>
      <c r="J14" s="193"/>
      <c r="K14" s="194">
        <f>ROUND(E14*J14,2)</f>
        <v>0</v>
      </c>
      <c r="L14" s="194">
        <v>21</v>
      </c>
      <c r="M14" s="194">
        <f>G14*(1+L14/100)</f>
        <v>0</v>
      </c>
      <c r="N14" s="192">
        <v>0</v>
      </c>
      <c r="O14" s="192">
        <f>ROUND(E14*N14,2)</f>
        <v>0</v>
      </c>
      <c r="P14" s="192">
        <v>0.29499999999999998</v>
      </c>
      <c r="Q14" s="192">
        <f>ROUND(E14*P14,2)</f>
        <v>30.98</v>
      </c>
      <c r="R14" s="194"/>
      <c r="S14" s="194" t="s">
        <v>430</v>
      </c>
      <c r="T14" s="195" t="s">
        <v>372</v>
      </c>
      <c r="U14" s="163">
        <v>0</v>
      </c>
      <c r="V14" s="163">
        <f>ROUND(E14*U14,2)</f>
        <v>0</v>
      </c>
      <c r="W14" s="163"/>
      <c r="X14" s="163" t="s">
        <v>431</v>
      </c>
      <c r="Y14" s="152"/>
      <c r="Z14" s="152"/>
      <c r="AA14" s="152"/>
      <c r="AB14" s="152"/>
      <c r="AC14" s="152"/>
      <c r="AD14" s="152"/>
      <c r="AE14" s="152"/>
      <c r="AF14" s="152"/>
      <c r="AG14" s="152" t="s">
        <v>432</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89">
        <v>5</v>
      </c>
      <c r="B15" s="190" t="s">
        <v>1752</v>
      </c>
      <c r="C15" s="197" t="s">
        <v>1753</v>
      </c>
      <c r="D15" s="191" t="s">
        <v>439</v>
      </c>
      <c r="E15" s="192">
        <v>53</v>
      </c>
      <c r="F15" s="193"/>
      <c r="G15" s="194">
        <f>ROUND(E15*F15,2)</f>
        <v>0</v>
      </c>
      <c r="H15" s="193"/>
      <c r="I15" s="194">
        <f>ROUND(E15*H15,2)</f>
        <v>0</v>
      </c>
      <c r="J15" s="193"/>
      <c r="K15" s="194">
        <f>ROUND(E15*J15,2)</f>
        <v>0</v>
      </c>
      <c r="L15" s="194">
        <v>21</v>
      </c>
      <c r="M15" s="194">
        <f>G15*(1+L15/100)</f>
        <v>0</v>
      </c>
      <c r="N15" s="192">
        <v>0</v>
      </c>
      <c r="O15" s="192">
        <f>ROUND(E15*N15,2)</f>
        <v>0</v>
      </c>
      <c r="P15" s="192">
        <v>0</v>
      </c>
      <c r="Q15" s="192">
        <f>ROUND(E15*P15,2)</f>
        <v>0</v>
      </c>
      <c r="R15" s="194"/>
      <c r="S15" s="194" t="s">
        <v>430</v>
      </c>
      <c r="T15" s="195" t="s">
        <v>372</v>
      </c>
      <c r="U15" s="163">
        <v>0</v>
      </c>
      <c r="V15" s="163">
        <f>ROUND(E15*U15,2)</f>
        <v>0</v>
      </c>
      <c r="W15" s="163"/>
      <c r="X15" s="163" t="s">
        <v>431</v>
      </c>
      <c r="Y15" s="152"/>
      <c r="Z15" s="152"/>
      <c r="AA15" s="152"/>
      <c r="AB15" s="152"/>
      <c r="AC15" s="152"/>
      <c r="AD15" s="152"/>
      <c r="AE15" s="152"/>
      <c r="AF15" s="152"/>
      <c r="AG15" s="152" t="s">
        <v>432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89">
        <v>6</v>
      </c>
      <c r="B16" s="190" t="s">
        <v>1752</v>
      </c>
      <c r="C16" s="197" t="s">
        <v>1753</v>
      </c>
      <c r="D16" s="191" t="s">
        <v>439</v>
      </c>
      <c r="E16" s="192">
        <v>105</v>
      </c>
      <c r="F16" s="193"/>
      <c r="G16" s="194">
        <f>ROUND(E16*F16,2)</f>
        <v>0</v>
      </c>
      <c r="H16" s="193"/>
      <c r="I16" s="194">
        <f>ROUND(E16*H16,2)</f>
        <v>0</v>
      </c>
      <c r="J16" s="193"/>
      <c r="K16" s="194">
        <f>ROUND(E16*J16,2)</f>
        <v>0</v>
      </c>
      <c r="L16" s="194">
        <v>21</v>
      </c>
      <c r="M16" s="194">
        <f>G16*(1+L16/100)</f>
        <v>0</v>
      </c>
      <c r="N16" s="192">
        <v>0</v>
      </c>
      <c r="O16" s="192">
        <f>ROUND(E16*N16,2)</f>
        <v>0</v>
      </c>
      <c r="P16" s="192">
        <v>0</v>
      </c>
      <c r="Q16" s="192">
        <f>ROUND(E16*P16,2)</f>
        <v>0</v>
      </c>
      <c r="R16" s="194"/>
      <c r="S16" s="194" t="s">
        <v>430</v>
      </c>
      <c r="T16" s="195" t="s">
        <v>372</v>
      </c>
      <c r="U16" s="163">
        <v>0</v>
      </c>
      <c r="V16" s="163">
        <f>ROUND(E16*U16,2)</f>
        <v>0</v>
      </c>
      <c r="W16" s="163"/>
      <c r="X16" s="163" t="s">
        <v>431</v>
      </c>
      <c r="Y16" s="152"/>
      <c r="Z16" s="152"/>
      <c r="AA16" s="152"/>
      <c r="AB16" s="152"/>
      <c r="AC16" s="152"/>
      <c r="AD16" s="152"/>
      <c r="AE16" s="152"/>
      <c r="AF16" s="152"/>
      <c r="AG16" s="152" t="s">
        <v>432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75">
        <v>7</v>
      </c>
      <c r="B17" s="176" t="s">
        <v>1754</v>
      </c>
      <c r="C17" s="185" t="s">
        <v>1755</v>
      </c>
      <c r="D17" s="177" t="s">
        <v>524</v>
      </c>
      <c r="E17" s="178">
        <v>78.5</v>
      </c>
      <c r="F17" s="179"/>
      <c r="G17" s="180">
        <f>ROUND(E17*F17,2)</f>
        <v>0</v>
      </c>
      <c r="H17" s="179"/>
      <c r="I17" s="180">
        <f>ROUND(E17*H17,2)</f>
        <v>0</v>
      </c>
      <c r="J17" s="179"/>
      <c r="K17" s="180">
        <f>ROUND(E17*J17,2)</f>
        <v>0</v>
      </c>
      <c r="L17" s="180">
        <v>21</v>
      </c>
      <c r="M17" s="180">
        <f>G17*(1+L17/100)</f>
        <v>0</v>
      </c>
      <c r="N17" s="178">
        <v>0</v>
      </c>
      <c r="O17" s="178">
        <f>ROUND(E17*N17,2)</f>
        <v>0</v>
      </c>
      <c r="P17" s="178">
        <v>0.22</v>
      </c>
      <c r="Q17" s="178">
        <f>ROUND(E17*P17,2)</f>
        <v>17.27</v>
      </c>
      <c r="R17" s="180" t="s">
        <v>1746</v>
      </c>
      <c r="S17" s="180" t="s">
        <v>371</v>
      </c>
      <c r="T17" s="181" t="s">
        <v>371</v>
      </c>
      <c r="U17" s="163">
        <v>0.14299999999999999</v>
      </c>
      <c r="V17" s="163">
        <f>ROUND(E17*U17,2)</f>
        <v>11.23</v>
      </c>
      <c r="W17" s="163"/>
      <c r="X17" s="163" t="s">
        <v>431</v>
      </c>
      <c r="Y17" s="152"/>
      <c r="Z17" s="152"/>
      <c r="AA17" s="152"/>
      <c r="AB17" s="152"/>
      <c r="AC17" s="152"/>
      <c r="AD17" s="152"/>
      <c r="AE17" s="152"/>
      <c r="AF17" s="152"/>
      <c r="AG17" s="152" t="s">
        <v>432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59"/>
      <c r="B18" s="160"/>
      <c r="C18" s="273" t="s">
        <v>1756</v>
      </c>
      <c r="D18" s="274"/>
      <c r="E18" s="274"/>
      <c r="F18" s="274"/>
      <c r="G18" s="274"/>
      <c r="H18" s="163"/>
      <c r="I18" s="163"/>
      <c r="J18" s="163"/>
      <c r="K18" s="163"/>
      <c r="L18" s="163"/>
      <c r="M18" s="163"/>
      <c r="N18" s="162"/>
      <c r="O18" s="162"/>
      <c r="P18" s="162"/>
      <c r="Q18" s="162"/>
      <c r="R18" s="163"/>
      <c r="S18" s="163"/>
      <c r="T18" s="163"/>
      <c r="U18" s="163"/>
      <c r="V18" s="163"/>
      <c r="W18" s="163"/>
      <c r="X18" s="163"/>
      <c r="Y18" s="152"/>
      <c r="Z18" s="152"/>
      <c r="AA18" s="152"/>
      <c r="AB18" s="152"/>
      <c r="AC18" s="152"/>
      <c r="AD18" s="152"/>
      <c r="AE18" s="152"/>
      <c r="AF18" s="152"/>
      <c r="AG18" s="152" t="s">
        <v>444</v>
      </c>
      <c r="AH18" s="152"/>
      <c r="AI18" s="152"/>
      <c r="AJ18" s="152"/>
      <c r="AK18" s="152"/>
      <c r="AL18" s="152"/>
      <c r="AM18" s="152"/>
      <c r="AN18" s="152"/>
      <c r="AO18" s="152"/>
      <c r="AP18" s="152"/>
      <c r="AQ18" s="152"/>
      <c r="AR18" s="152"/>
      <c r="AS18" s="152"/>
      <c r="AT18" s="152"/>
      <c r="AU18" s="152"/>
      <c r="AV18" s="152"/>
      <c r="AW18" s="152"/>
      <c r="AX18" s="152"/>
      <c r="AY18" s="152"/>
      <c r="AZ18" s="152"/>
      <c r="BA18" s="182" t="str">
        <f>C18</f>
        <v>s vybouráním lože, s přemístěním hmot na skládku na vzdálenost do 3 m nebo naložením na dopravní prostředek</v>
      </c>
      <c r="BB18" s="152"/>
      <c r="BC18" s="152"/>
      <c r="BD18" s="152"/>
      <c r="BE18" s="152"/>
      <c r="BF18" s="152"/>
      <c r="BG18" s="152"/>
      <c r="BH18" s="152"/>
    </row>
    <row r="19" spans="1:60" ht="22.5" outlineLevel="1">
      <c r="A19" s="189">
        <v>8</v>
      </c>
      <c r="B19" s="190" t="s">
        <v>1757</v>
      </c>
      <c r="C19" s="197" t="s">
        <v>1758</v>
      </c>
      <c r="D19" s="191" t="s">
        <v>524</v>
      </c>
      <c r="E19" s="192">
        <v>14.5</v>
      </c>
      <c r="F19" s="193"/>
      <c r="G19" s="194">
        <f>ROUND(E19*F19,2)</f>
        <v>0</v>
      </c>
      <c r="H19" s="193"/>
      <c r="I19" s="194">
        <f>ROUND(E19*H19,2)</f>
        <v>0</v>
      </c>
      <c r="J19" s="193"/>
      <c r="K19" s="194">
        <f>ROUND(E19*J19,2)</f>
        <v>0</v>
      </c>
      <c r="L19" s="194">
        <v>21</v>
      </c>
      <c r="M19" s="194">
        <f>G19*(1+L19/100)</f>
        <v>0</v>
      </c>
      <c r="N19" s="192">
        <v>0</v>
      </c>
      <c r="O19" s="192">
        <f>ROUND(E19*N19,2)</f>
        <v>0</v>
      </c>
      <c r="P19" s="192">
        <v>0</v>
      </c>
      <c r="Q19" s="192">
        <f>ROUND(E19*P19,2)</f>
        <v>0</v>
      </c>
      <c r="R19" s="194"/>
      <c r="S19" s="194" t="s">
        <v>430</v>
      </c>
      <c r="T19" s="195" t="s">
        <v>372</v>
      </c>
      <c r="U19" s="163">
        <v>0</v>
      </c>
      <c r="V19" s="163">
        <f>ROUND(E19*U19,2)</f>
        <v>0</v>
      </c>
      <c r="W19" s="163"/>
      <c r="X19" s="163" t="s">
        <v>431</v>
      </c>
      <c r="Y19" s="152"/>
      <c r="Z19" s="152"/>
      <c r="AA19" s="152"/>
      <c r="AB19" s="152"/>
      <c r="AC19" s="152"/>
      <c r="AD19" s="152"/>
      <c r="AE19" s="152"/>
      <c r="AF19" s="152"/>
      <c r="AG19" s="152" t="s">
        <v>432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c r="A20" s="175">
        <v>9</v>
      </c>
      <c r="B20" s="176" t="s">
        <v>1759</v>
      </c>
      <c r="C20" s="185" t="s">
        <v>1760</v>
      </c>
      <c r="D20" s="177" t="s">
        <v>524</v>
      </c>
      <c r="E20" s="178">
        <v>74.5</v>
      </c>
      <c r="F20" s="179"/>
      <c r="G20" s="180">
        <f>ROUND(E20*F20,2)</f>
        <v>0</v>
      </c>
      <c r="H20" s="179"/>
      <c r="I20" s="180">
        <f>ROUND(E20*H20,2)</f>
        <v>0</v>
      </c>
      <c r="J20" s="179"/>
      <c r="K20" s="180">
        <f>ROUND(E20*J20,2)</f>
        <v>0</v>
      </c>
      <c r="L20" s="180">
        <v>21</v>
      </c>
      <c r="M20" s="180">
        <f>G20*(1+L20/100)</f>
        <v>0</v>
      </c>
      <c r="N20" s="178">
        <v>0</v>
      </c>
      <c r="O20" s="178">
        <f>ROUND(E20*N20,2)</f>
        <v>0</v>
      </c>
      <c r="P20" s="178">
        <v>0.125</v>
      </c>
      <c r="Q20" s="178">
        <f>ROUND(E20*P20,2)</f>
        <v>9.31</v>
      </c>
      <c r="R20" s="180" t="s">
        <v>1746</v>
      </c>
      <c r="S20" s="180" t="s">
        <v>371</v>
      </c>
      <c r="T20" s="181" t="s">
        <v>371</v>
      </c>
      <c r="U20" s="163">
        <v>0.08</v>
      </c>
      <c r="V20" s="163">
        <f>ROUND(E20*U20,2)</f>
        <v>5.96</v>
      </c>
      <c r="W20" s="163"/>
      <c r="X20" s="163" t="s">
        <v>431</v>
      </c>
      <c r="Y20" s="152"/>
      <c r="Z20" s="152"/>
      <c r="AA20" s="152"/>
      <c r="AB20" s="152"/>
      <c r="AC20" s="152"/>
      <c r="AD20" s="152"/>
      <c r="AE20" s="152"/>
      <c r="AF20" s="152"/>
      <c r="AG20" s="152" t="s">
        <v>432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c r="A21" s="159"/>
      <c r="B21" s="160"/>
      <c r="C21" s="273" t="s">
        <v>1756</v>
      </c>
      <c r="D21" s="274"/>
      <c r="E21" s="274"/>
      <c r="F21" s="274"/>
      <c r="G21" s="274"/>
      <c r="H21" s="163"/>
      <c r="I21" s="163"/>
      <c r="J21" s="163"/>
      <c r="K21" s="163"/>
      <c r="L21" s="163"/>
      <c r="M21" s="163"/>
      <c r="N21" s="162"/>
      <c r="O21" s="162"/>
      <c r="P21" s="162"/>
      <c r="Q21" s="162"/>
      <c r="R21" s="163"/>
      <c r="S21" s="163"/>
      <c r="T21" s="163"/>
      <c r="U21" s="163"/>
      <c r="V21" s="163"/>
      <c r="W21" s="163"/>
      <c r="X21" s="163"/>
      <c r="Y21" s="152"/>
      <c r="Z21" s="152"/>
      <c r="AA21" s="152"/>
      <c r="AB21" s="152"/>
      <c r="AC21" s="152"/>
      <c r="AD21" s="152"/>
      <c r="AE21" s="152"/>
      <c r="AF21" s="152"/>
      <c r="AG21" s="152" t="s">
        <v>444</v>
      </c>
      <c r="AH21" s="152"/>
      <c r="AI21" s="152"/>
      <c r="AJ21" s="152"/>
      <c r="AK21" s="152"/>
      <c r="AL21" s="152"/>
      <c r="AM21" s="152"/>
      <c r="AN21" s="152"/>
      <c r="AO21" s="152"/>
      <c r="AP21" s="152"/>
      <c r="AQ21" s="152"/>
      <c r="AR21" s="152"/>
      <c r="AS21" s="152"/>
      <c r="AT21" s="152"/>
      <c r="AU21" s="152"/>
      <c r="AV21" s="152"/>
      <c r="AW21" s="152"/>
      <c r="AX21" s="152"/>
      <c r="AY21" s="152"/>
      <c r="AZ21" s="152"/>
      <c r="BA21" s="182" t="str">
        <f>C21</f>
        <v>s vybouráním lože, s přemístěním hmot na skládku na vzdálenost do 3 m nebo naložením na dopravní prostředek</v>
      </c>
      <c r="BB21" s="152"/>
      <c r="BC21" s="152"/>
      <c r="BD21" s="152"/>
      <c r="BE21" s="152"/>
      <c r="BF21" s="152"/>
      <c r="BG21" s="152"/>
      <c r="BH21" s="152"/>
    </row>
    <row r="22" spans="1:60" outlineLevel="1">
      <c r="A22" s="189">
        <v>10</v>
      </c>
      <c r="B22" s="190" t="s">
        <v>1761</v>
      </c>
      <c r="C22" s="197" t="s">
        <v>1762</v>
      </c>
      <c r="D22" s="191" t="s">
        <v>439</v>
      </c>
      <c r="E22" s="192">
        <v>11</v>
      </c>
      <c r="F22" s="193"/>
      <c r="G22" s="194">
        <f t="shared" ref="G22:G35" si="0">ROUND(E22*F22,2)</f>
        <v>0</v>
      </c>
      <c r="H22" s="193"/>
      <c r="I22" s="194">
        <f t="shared" ref="I22:I35" si="1">ROUND(E22*H22,2)</f>
        <v>0</v>
      </c>
      <c r="J22" s="193"/>
      <c r="K22" s="194">
        <f t="shared" ref="K22:K35" si="2">ROUND(E22*J22,2)</f>
        <v>0</v>
      </c>
      <c r="L22" s="194">
        <v>21</v>
      </c>
      <c r="M22" s="194">
        <f t="shared" ref="M22:M35" si="3">G22*(1+L22/100)</f>
        <v>0</v>
      </c>
      <c r="N22" s="192">
        <v>0</v>
      </c>
      <c r="O22" s="192">
        <f t="shared" ref="O22:O35" si="4">ROUND(E22*N22,2)</f>
        <v>0</v>
      </c>
      <c r="P22" s="192">
        <v>0</v>
      </c>
      <c r="Q22" s="192">
        <f t="shared" ref="Q22:Q35" si="5">ROUND(E22*P22,2)</f>
        <v>0</v>
      </c>
      <c r="R22" s="194"/>
      <c r="S22" s="194" t="s">
        <v>430</v>
      </c>
      <c r="T22" s="195" t="s">
        <v>372</v>
      </c>
      <c r="U22" s="163">
        <v>0</v>
      </c>
      <c r="V22" s="163">
        <f t="shared" ref="V22:V35" si="6">ROUND(E22*U22,2)</f>
        <v>0</v>
      </c>
      <c r="W22" s="163"/>
      <c r="X22" s="163" t="s">
        <v>431</v>
      </c>
      <c r="Y22" s="152"/>
      <c r="Z22" s="152"/>
      <c r="AA22" s="152"/>
      <c r="AB22" s="152"/>
      <c r="AC22" s="152"/>
      <c r="AD22" s="152"/>
      <c r="AE22" s="152"/>
      <c r="AF22" s="152"/>
      <c r="AG22" s="152" t="s">
        <v>432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89">
        <v>11</v>
      </c>
      <c r="B23" s="190" t="s">
        <v>1763</v>
      </c>
      <c r="C23" s="197" t="s">
        <v>1764</v>
      </c>
      <c r="D23" s="191" t="s">
        <v>439</v>
      </c>
      <c r="E23" s="192">
        <v>50</v>
      </c>
      <c r="F23" s="193"/>
      <c r="G23" s="194">
        <f t="shared" si="0"/>
        <v>0</v>
      </c>
      <c r="H23" s="193"/>
      <c r="I23" s="194">
        <f t="shared" si="1"/>
        <v>0</v>
      </c>
      <c r="J23" s="193"/>
      <c r="K23" s="194">
        <f t="shared" si="2"/>
        <v>0</v>
      </c>
      <c r="L23" s="194">
        <v>21</v>
      </c>
      <c r="M23" s="194">
        <f t="shared" si="3"/>
        <v>0</v>
      </c>
      <c r="N23" s="192">
        <v>0</v>
      </c>
      <c r="O23" s="192">
        <f t="shared" si="4"/>
        <v>0</v>
      </c>
      <c r="P23" s="192">
        <v>0</v>
      </c>
      <c r="Q23" s="192">
        <f t="shared" si="5"/>
        <v>0</v>
      </c>
      <c r="R23" s="194"/>
      <c r="S23" s="194" t="s">
        <v>430</v>
      </c>
      <c r="T23" s="195" t="s">
        <v>372</v>
      </c>
      <c r="U23" s="163">
        <v>0</v>
      </c>
      <c r="V23" s="163">
        <f t="shared" si="6"/>
        <v>0</v>
      </c>
      <c r="W23" s="163"/>
      <c r="X23" s="163" t="s">
        <v>431</v>
      </c>
      <c r="Y23" s="152"/>
      <c r="Z23" s="152"/>
      <c r="AA23" s="152"/>
      <c r="AB23" s="152"/>
      <c r="AC23" s="152"/>
      <c r="AD23" s="152"/>
      <c r="AE23" s="152"/>
      <c r="AF23" s="152"/>
      <c r="AG23" s="152" t="s">
        <v>432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89">
        <v>12</v>
      </c>
      <c r="B24" s="190" t="s">
        <v>1765</v>
      </c>
      <c r="C24" s="197" t="s">
        <v>1766</v>
      </c>
      <c r="D24" s="191" t="s">
        <v>429</v>
      </c>
      <c r="E24" s="192">
        <v>3.3</v>
      </c>
      <c r="F24" s="193"/>
      <c r="G24" s="194">
        <f t="shared" si="0"/>
        <v>0</v>
      </c>
      <c r="H24" s="193"/>
      <c r="I24" s="194">
        <f t="shared" si="1"/>
        <v>0</v>
      </c>
      <c r="J24" s="193"/>
      <c r="K24" s="194">
        <f t="shared" si="2"/>
        <v>0</v>
      </c>
      <c r="L24" s="194">
        <v>21</v>
      </c>
      <c r="M24" s="194">
        <f t="shared" si="3"/>
        <v>0</v>
      </c>
      <c r="N24" s="192">
        <v>0</v>
      </c>
      <c r="O24" s="192">
        <f t="shared" si="4"/>
        <v>0</v>
      </c>
      <c r="P24" s="192">
        <v>0</v>
      </c>
      <c r="Q24" s="192">
        <f t="shared" si="5"/>
        <v>0</v>
      </c>
      <c r="R24" s="194"/>
      <c r="S24" s="194" t="s">
        <v>430</v>
      </c>
      <c r="T24" s="195" t="s">
        <v>372</v>
      </c>
      <c r="U24" s="163">
        <v>0</v>
      </c>
      <c r="V24" s="163">
        <f t="shared" si="6"/>
        <v>0</v>
      </c>
      <c r="W24" s="163"/>
      <c r="X24" s="163" t="s">
        <v>431</v>
      </c>
      <c r="Y24" s="152"/>
      <c r="Z24" s="152"/>
      <c r="AA24" s="152"/>
      <c r="AB24" s="152"/>
      <c r="AC24" s="152"/>
      <c r="AD24" s="152"/>
      <c r="AE24" s="152"/>
      <c r="AF24" s="152"/>
      <c r="AG24" s="152" t="s">
        <v>432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ht="22.5" outlineLevel="1">
      <c r="A25" s="189">
        <v>13</v>
      </c>
      <c r="B25" s="190" t="s">
        <v>1767</v>
      </c>
      <c r="C25" s="197" t="s">
        <v>1768</v>
      </c>
      <c r="D25" s="191" t="s">
        <v>429</v>
      </c>
      <c r="E25" s="192">
        <v>15</v>
      </c>
      <c r="F25" s="193"/>
      <c r="G25" s="194">
        <f t="shared" si="0"/>
        <v>0</v>
      </c>
      <c r="H25" s="193"/>
      <c r="I25" s="194">
        <f t="shared" si="1"/>
        <v>0</v>
      </c>
      <c r="J25" s="193"/>
      <c r="K25" s="194">
        <f t="shared" si="2"/>
        <v>0</v>
      </c>
      <c r="L25" s="194">
        <v>21</v>
      </c>
      <c r="M25" s="194">
        <f t="shared" si="3"/>
        <v>0</v>
      </c>
      <c r="N25" s="192">
        <v>0</v>
      </c>
      <c r="O25" s="192">
        <f t="shared" si="4"/>
        <v>0</v>
      </c>
      <c r="P25" s="192">
        <v>0</v>
      </c>
      <c r="Q25" s="192">
        <f t="shared" si="5"/>
        <v>0</v>
      </c>
      <c r="R25" s="194"/>
      <c r="S25" s="194" t="s">
        <v>430</v>
      </c>
      <c r="T25" s="195" t="s">
        <v>372</v>
      </c>
      <c r="U25" s="163">
        <v>0</v>
      </c>
      <c r="V25" s="163">
        <f t="shared" si="6"/>
        <v>0</v>
      </c>
      <c r="W25" s="163"/>
      <c r="X25" s="163" t="s">
        <v>431</v>
      </c>
      <c r="Y25" s="152"/>
      <c r="Z25" s="152"/>
      <c r="AA25" s="152"/>
      <c r="AB25" s="152"/>
      <c r="AC25" s="152"/>
      <c r="AD25" s="152"/>
      <c r="AE25" s="152"/>
      <c r="AF25" s="152"/>
      <c r="AG25" s="152" t="s">
        <v>432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ht="22.5" outlineLevel="1">
      <c r="A26" s="189">
        <v>14</v>
      </c>
      <c r="B26" s="190" t="s">
        <v>453</v>
      </c>
      <c r="C26" s="197" t="s">
        <v>454</v>
      </c>
      <c r="D26" s="191" t="s">
        <v>429</v>
      </c>
      <c r="E26" s="192">
        <v>18.3</v>
      </c>
      <c r="F26" s="193"/>
      <c r="G26" s="194">
        <f t="shared" si="0"/>
        <v>0</v>
      </c>
      <c r="H26" s="193"/>
      <c r="I26" s="194">
        <f t="shared" si="1"/>
        <v>0</v>
      </c>
      <c r="J26" s="193"/>
      <c r="K26" s="194">
        <f t="shared" si="2"/>
        <v>0</v>
      </c>
      <c r="L26" s="194">
        <v>21</v>
      </c>
      <c r="M26" s="194">
        <f t="shared" si="3"/>
        <v>0</v>
      </c>
      <c r="N26" s="192">
        <v>0</v>
      </c>
      <c r="O26" s="192">
        <f t="shared" si="4"/>
        <v>0</v>
      </c>
      <c r="P26" s="192">
        <v>0</v>
      </c>
      <c r="Q26" s="192">
        <f t="shared" si="5"/>
        <v>0</v>
      </c>
      <c r="R26" s="194"/>
      <c r="S26" s="194" t="s">
        <v>430</v>
      </c>
      <c r="T26" s="195" t="s">
        <v>372</v>
      </c>
      <c r="U26" s="163">
        <v>0</v>
      </c>
      <c r="V26" s="163">
        <f t="shared" si="6"/>
        <v>0</v>
      </c>
      <c r="W26" s="163"/>
      <c r="X26" s="163" t="s">
        <v>431</v>
      </c>
      <c r="Y26" s="152"/>
      <c r="Z26" s="152"/>
      <c r="AA26" s="152"/>
      <c r="AB26" s="152"/>
      <c r="AC26" s="152"/>
      <c r="AD26" s="152"/>
      <c r="AE26" s="152"/>
      <c r="AF26" s="152"/>
      <c r="AG26" s="152" t="s">
        <v>432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ht="22.5" outlineLevel="1">
      <c r="A27" s="189">
        <v>15</v>
      </c>
      <c r="B27" s="190" t="s">
        <v>455</v>
      </c>
      <c r="C27" s="197" t="s">
        <v>456</v>
      </c>
      <c r="D27" s="191" t="s">
        <v>429</v>
      </c>
      <c r="E27" s="192">
        <v>366</v>
      </c>
      <c r="F27" s="193"/>
      <c r="G27" s="194">
        <f t="shared" si="0"/>
        <v>0</v>
      </c>
      <c r="H27" s="193"/>
      <c r="I27" s="194">
        <f t="shared" si="1"/>
        <v>0</v>
      </c>
      <c r="J27" s="193"/>
      <c r="K27" s="194">
        <f t="shared" si="2"/>
        <v>0</v>
      </c>
      <c r="L27" s="194">
        <v>21</v>
      </c>
      <c r="M27" s="194">
        <f t="shared" si="3"/>
        <v>0</v>
      </c>
      <c r="N27" s="192">
        <v>0</v>
      </c>
      <c r="O27" s="192">
        <f t="shared" si="4"/>
        <v>0</v>
      </c>
      <c r="P27" s="192">
        <v>0</v>
      </c>
      <c r="Q27" s="192">
        <f t="shared" si="5"/>
        <v>0</v>
      </c>
      <c r="R27" s="194"/>
      <c r="S27" s="194" t="s">
        <v>430</v>
      </c>
      <c r="T27" s="195" t="s">
        <v>372</v>
      </c>
      <c r="U27" s="163">
        <v>0</v>
      </c>
      <c r="V27" s="163">
        <f t="shared" si="6"/>
        <v>0</v>
      </c>
      <c r="W27" s="163"/>
      <c r="X27" s="163" t="s">
        <v>431</v>
      </c>
      <c r="Y27" s="152"/>
      <c r="Z27" s="152"/>
      <c r="AA27" s="152"/>
      <c r="AB27" s="152"/>
      <c r="AC27" s="152"/>
      <c r="AD27" s="152"/>
      <c r="AE27" s="152"/>
      <c r="AF27" s="152"/>
      <c r="AG27" s="152" t="s">
        <v>432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ht="22.5" outlineLevel="1">
      <c r="A28" s="189">
        <v>16</v>
      </c>
      <c r="B28" s="190" t="s">
        <v>457</v>
      </c>
      <c r="C28" s="197" t="s">
        <v>458</v>
      </c>
      <c r="D28" s="191" t="s">
        <v>459</v>
      </c>
      <c r="E28" s="192">
        <v>32.94</v>
      </c>
      <c r="F28" s="193"/>
      <c r="G28" s="194">
        <f t="shared" si="0"/>
        <v>0</v>
      </c>
      <c r="H28" s="193"/>
      <c r="I28" s="194">
        <f t="shared" si="1"/>
        <v>0</v>
      </c>
      <c r="J28" s="193"/>
      <c r="K28" s="194">
        <f t="shared" si="2"/>
        <v>0</v>
      </c>
      <c r="L28" s="194">
        <v>21</v>
      </c>
      <c r="M28" s="194">
        <f t="shared" si="3"/>
        <v>0</v>
      </c>
      <c r="N28" s="192">
        <v>0</v>
      </c>
      <c r="O28" s="192">
        <f t="shared" si="4"/>
        <v>0</v>
      </c>
      <c r="P28" s="192">
        <v>0</v>
      </c>
      <c r="Q28" s="192">
        <f t="shared" si="5"/>
        <v>0</v>
      </c>
      <c r="R28" s="194"/>
      <c r="S28" s="194" t="s">
        <v>430</v>
      </c>
      <c r="T28" s="195" t="s">
        <v>372</v>
      </c>
      <c r="U28" s="163">
        <v>0</v>
      </c>
      <c r="V28" s="163">
        <f t="shared" si="6"/>
        <v>0</v>
      </c>
      <c r="W28" s="163"/>
      <c r="X28" s="163" t="s">
        <v>431</v>
      </c>
      <c r="Y28" s="152"/>
      <c r="Z28" s="152"/>
      <c r="AA28" s="152"/>
      <c r="AB28" s="152"/>
      <c r="AC28" s="152"/>
      <c r="AD28" s="152"/>
      <c r="AE28" s="152"/>
      <c r="AF28" s="152"/>
      <c r="AG28" s="152" t="s">
        <v>432</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89">
        <v>17</v>
      </c>
      <c r="B29" s="190" t="s">
        <v>1769</v>
      </c>
      <c r="C29" s="197" t="s">
        <v>1770</v>
      </c>
      <c r="D29" s="191" t="s">
        <v>439</v>
      </c>
      <c r="E29" s="192">
        <v>7</v>
      </c>
      <c r="F29" s="193"/>
      <c r="G29" s="194">
        <f t="shared" si="0"/>
        <v>0</v>
      </c>
      <c r="H29" s="193"/>
      <c r="I29" s="194">
        <f t="shared" si="1"/>
        <v>0</v>
      </c>
      <c r="J29" s="193"/>
      <c r="K29" s="194">
        <f t="shared" si="2"/>
        <v>0</v>
      </c>
      <c r="L29" s="194">
        <v>21</v>
      </c>
      <c r="M29" s="194">
        <f t="shared" si="3"/>
        <v>0</v>
      </c>
      <c r="N29" s="192">
        <v>0</v>
      </c>
      <c r="O29" s="192">
        <f t="shared" si="4"/>
        <v>0</v>
      </c>
      <c r="P29" s="192">
        <v>0</v>
      </c>
      <c r="Q29" s="192">
        <f t="shared" si="5"/>
        <v>0</v>
      </c>
      <c r="R29" s="194"/>
      <c r="S29" s="194" t="s">
        <v>430</v>
      </c>
      <c r="T29" s="195" t="s">
        <v>372</v>
      </c>
      <c r="U29" s="163">
        <v>0</v>
      </c>
      <c r="V29" s="163">
        <f t="shared" si="6"/>
        <v>0</v>
      </c>
      <c r="W29" s="163"/>
      <c r="X29" s="163" t="s">
        <v>431</v>
      </c>
      <c r="Y29" s="152"/>
      <c r="Z29" s="152"/>
      <c r="AA29" s="152"/>
      <c r="AB29" s="152"/>
      <c r="AC29" s="152"/>
      <c r="AD29" s="152"/>
      <c r="AE29" s="152"/>
      <c r="AF29" s="152"/>
      <c r="AG29" s="152" t="s">
        <v>432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c r="A30" s="189">
        <v>18</v>
      </c>
      <c r="B30" s="190" t="s">
        <v>1771</v>
      </c>
      <c r="C30" s="197" t="s">
        <v>1772</v>
      </c>
      <c r="D30" s="191" t="s">
        <v>439</v>
      </c>
      <c r="E30" s="192">
        <v>7</v>
      </c>
      <c r="F30" s="193"/>
      <c r="G30" s="194">
        <f t="shared" si="0"/>
        <v>0</v>
      </c>
      <c r="H30" s="193"/>
      <c r="I30" s="194">
        <f t="shared" si="1"/>
        <v>0</v>
      </c>
      <c r="J30" s="193"/>
      <c r="K30" s="194">
        <f t="shared" si="2"/>
        <v>0</v>
      </c>
      <c r="L30" s="194">
        <v>21</v>
      </c>
      <c r="M30" s="194">
        <f t="shared" si="3"/>
        <v>0</v>
      </c>
      <c r="N30" s="192">
        <v>0</v>
      </c>
      <c r="O30" s="192">
        <f t="shared" si="4"/>
        <v>0</v>
      </c>
      <c r="P30" s="192">
        <v>0</v>
      </c>
      <c r="Q30" s="192">
        <f t="shared" si="5"/>
        <v>0</v>
      </c>
      <c r="R30" s="194"/>
      <c r="S30" s="194" t="s">
        <v>430</v>
      </c>
      <c r="T30" s="195" t="s">
        <v>372</v>
      </c>
      <c r="U30" s="163">
        <v>0</v>
      </c>
      <c r="V30" s="163">
        <f t="shared" si="6"/>
        <v>0</v>
      </c>
      <c r="W30" s="163"/>
      <c r="X30" s="163" t="s">
        <v>431</v>
      </c>
      <c r="Y30" s="152"/>
      <c r="Z30" s="152"/>
      <c r="AA30" s="152"/>
      <c r="AB30" s="152"/>
      <c r="AC30" s="152"/>
      <c r="AD30" s="152"/>
      <c r="AE30" s="152"/>
      <c r="AF30" s="152"/>
      <c r="AG30" s="152" t="s">
        <v>432</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89">
        <v>19</v>
      </c>
      <c r="B31" s="190" t="s">
        <v>1773</v>
      </c>
      <c r="C31" s="197" t="s">
        <v>1774</v>
      </c>
      <c r="D31" s="191" t="s">
        <v>1775</v>
      </c>
      <c r="E31" s="192">
        <v>0.28000000000000003</v>
      </c>
      <c r="F31" s="193"/>
      <c r="G31" s="194">
        <f t="shared" si="0"/>
        <v>0</v>
      </c>
      <c r="H31" s="193"/>
      <c r="I31" s="194">
        <f t="shared" si="1"/>
        <v>0</v>
      </c>
      <c r="J31" s="193"/>
      <c r="K31" s="194">
        <f t="shared" si="2"/>
        <v>0</v>
      </c>
      <c r="L31" s="194">
        <v>21</v>
      </c>
      <c r="M31" s="194">
        <f t="shared" si="3"/>
        <v>0</v>
      </c>
      <c r="N31" s="192">
        <v>1E-3</v>
      </c>
      <c r="O31" s="192">
        <f t="shared" si="4"/>
        <v>0</v>
      </c>
      <c r="P31" s="192">
        <v>0</v>
      </c>
      <c r="Q31" s="192">
        <f t="shared" si="5"/>
        <v>0</v>
      </c>
      <c r="R31" s="194" t="s">
        <v>731</v>
      </c>
      <c r="S31" s="194" t="s">
        <v>371</v>
      </c>
      <c r="T31" s="195" t="s">
        <v>371</v>
      </c>
      <c r="U31" s="163">
        <v>0</v>
      </c>
      <c r="V31" s="163">
        <f t="shared" si="6"/>
        <v>0</v>
      </c>
      <c r="W31" s="163"/>
      <c r="X31" s="163" t="s">
        <v>464</v>
      </c>
      <c r="Y31" s="152"/>
      <c r="Z31" s="152"/>
      <c r="AA31" s="152"/>
      <c r="AB31" s="152"/>
      <c r="AC31" s="152"/>
      <c r="AD31" s="152"/>
      <c r="AE31" s="152"/>
      <c r="AF31" s="152"/>
      <c r="AG31" s="152" t="s">
        <v>465</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ht="22.5" outlineLevel="1">
      <c r="A32" s="189">
        <v>20</v>
      </c>
      <c r="B32" s="190" t="s">
        <v>1776</v>
      </c>
      <c r="C32" s="197" t="s">
        <v>1777</v>
      </c>
      <c r="D32" s="191" t="s">
        <v>508</v>
      </c>
      <c r="E32" s="192">
        <v>2</v>
      </c>
      <c r="F32" s="193"/>
      <c r="G32" s="194">
        <f t="shared" si="0"/>
        <v>0</v>
      </c>
      <c r="H32" s="193"/>
      <c r="I32" s="194">
        <f t="shared" si="1"/>
        <v>0</v>
      </c>
      <c r="J32" s="193"/>
      <c r="K32" s="194">
        <f t="shared" si="2"/>
        <v>0</v>
      </c>
      <c r="L32" s="194">
        <v>21</v>
      </c>
      <c r="M32" s="194">
        <f t="shared" si="3"/>
        <v>0</v>
      </c>
      <c r="N32" s="192">
        <v>0</v>
      </c>
      <c r="O32" s="192">
        <f t="shared" si="4"/>
        <v>0</v>
      </c>
      <c r="P32" s="192">
        <v>0</v>
      </c>
      <c r="Q32" s="192">
        <f t="shared" si="5"/>
        <v>0</v>
      </c>
      <c r="R32" s="194"/>
      <c r="S32" s="194" t="s">
        <v>430</v>
      </c>
      <c r="T32" s="195" t="s">
        <v>372</v>
      </c>
      <c r="U32" s="163">
        <v>0</v>
      </c>
      <c r="V32" s="163">
        <f t="shared" si="6"/>
        <v>0</v>
      </c>
      <c r="W32" s="163"/>
      <c r="X32" s="163" t="s">
        <v>431</v>
      </c>
      <c r="Y32" s="152"/>
      <c r="Z32" s="152"/>
      <c r="AA32" s="152"/>
      <c r="AB32" s="152"/>
      <c r="AC32" s="152"/>
      <c r="AD32" s="152"/>
      <c r="AE32" s="152"/>
      <c r="AF32" s="152"/>
      <c r="AG32" s="152" t="s">
        <v>432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89">
        <v>21</v>
      </c>
      <c r="B33" s="190" t="s">
        <v>1778</v>
      </c>
      <c r="C33" s="197" t="s">
        <v>1779</v>
      </c>
      <c r="D33" s="191" t="s">
        <v>508</v>
      </c>
      <c r="E33" s="192">
        <v>2</v>
      </c>
      <c r="F33" s="193"/>
      <c r="G33" s="194">
        <f t="shared" si="0"/>
        <v>0</v>
      </c>
      <c r="H33" s="193"/>
      <c r="I33" s="194">
        <f t="shared" si="1"/>
        <v>0</v>
      </c>
      <c r="J33" s="193"/>
      <c r="K33" s="194">
        <f t="shared" si="2"/>
        <v>0</v>
      </c>
      <c r="L33" s="194">
        <v>21</v>
      </c>
      <c r="M33" s="194">
        <f t="shared" si="3"/>
        <v>0</v>
      </c>
      <c r="N33" s="192">
        <v>0</v>
      </c>
      <c r="O33" s="192">
        <f t="shared" si="4"/>
        <v>0</v>
      </c>
      <c r="P33" s="192">
        <v>0</v>
      </c>
      <c r="Q33" s="192">
        <f t="shared" si="5"/>
        <v>0</v>
      </c>
      <c r="R33" s="194"/>
      <c r="S33" s="194" t="s">
        <v>430</v>
      </c>
      <c r="T33" s="195" t="s">
        <v>372</v>
      </c>
      <c r="U33" s="163">
        <v>0</v>
      </c>
      <c r="V33" s="163">
        <f t="shared" si="6"/>
        <v>0</v>
      </c>
      <c r="W33" s="163"/>
      <c r="X33" s="163" t="s">
        <v>431</v>
      </c>
      <c r="Y33" s="152"/>
      <c r="Z33" s="152"/>
      <c r="AA33" s="152"/>
      <c r="AB33" s="152"/>
      <c r="AC33" s="152"/>
      <c r="AD33" s="152"/>
      <c r="AE33" s="152"/>
      <c r="AF33" s="152"/>
      <c r="AG33" s="152" t="s">
        <v>432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89">
        <v>22</v>
      </c>
      <c r="B34" s="190" t="s">
        <v>1780</v>
      </c>
      <c r="C34" s="197" t="s">
        <v>1781</v>
      </c>
      <c r="D34" s="191" t="s">
        <v>439</v>
      </c>
      <c r="E34" s="192">
        <v>2</v>
      </c>
      <c r="F34" s="193"/>
      <c r="G34" s="194">
        <f t="shared" si="0"/>
        <v>0</v>
      </c>
      <c r="H34" s="193"/>
      <c r="I34" s="194">
        <f t="shared" si="1"/>
        <v>0</v>
      </c>
      <c r="J34" s="193"/>
      <c r="K34" s="194">
        <f t="shared" si="2"/>
        <v>0</v>
      </c>
      <c r="L34" s="194">
        <v>21</v>
      </c>
      <c r="M34" s="194">
        <f t="shared" si="3"/>
        <v>0</v>
      </c>
      <c r="N34" s="192">
        <v>0</v>
      </c>
      <c r="O34" s="192">
        <f t="shared" si="4"/>
        <v>0</v>
      </c>
      <c r="P34" s="192">
        <v>0</v>
      </c>
      <c r="Q34" s="192">
        <f t="shared" si="5"/>
        <v>0</v>
      </c>
      <c r="R34" s="194"/>
      <c r="S34" s="194" t="s">
        <v>430</v>
      </c>
      <c r="T34" s="195" t="s">
        <v>372</v>
      </c>
      <c r="U34" s="163">
        <v>0</v>
      </c>
      <c r="V34" s="163">
        <f t="shared" si="6"/>
        <v>0</v>
      </c>
      <c r="W34" s="163"/>
      <c r="X34" s="163" t="s">
        <v>431</v>
      </c>
      <c r="Y34" s="152"/>
      <c r="Z34" s="152"/>
      <c r="AA34" s="152"/>
      <c r="AB34" s="152"/>
      <c r="AC34" s="152"/>
      <c r="AD34" s="152"/>
      <c r="AE34" s="152"/>
      <c r="AF34" s="152"/>
      <c r="AG34" s="152" t="s">
        <v>432</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89">
        <v>23</v>
      </c>
      <c r="B35" s="190" t="s">
        <v>1782</v>
      </c>
      <c r="C35" s="197" t="s">
        <v>1783</v>
      </c>
      <c r="D35" s="191" t="s">
        <v>429</v>
      </c>
      <c r="E35" s="192">
        <v>0.30599999999999999</v>
      </c>
      <c r="F35" s="193"/>
      <c r="G35" s="194">
        <f t="shared" si="0"/>
        <v>0</v>
      </c>
      <c r="H35" s="193"/>
      <c r="I35" s="194">
        <f t="shared" si="1"/>
        <v>0</v>
      </c>
      <c r="J35" s="193"/>
      <c r="K35" s="194">
        <f t="shared" si="2"/>
        <v>0</v>
      </c>
      <c r="L35" s="194">
        <v>21</v>
      </c>
      <c r="M35" s="194">
        <f t="shared" si="3"/>
        <v>0</v>
      </c>
      <c r="N35" s="192">
        <v>0.6</v>
      </c>
      <c r="O35" s="192">
        <f t="shared" si="4"/>
        <v>0.18</v>
      </c>
      <c r="P35" s="192">
        <v>0</v>
      </c>
      <c r="Q35" s="192">
        <f t="shared" si="5"/>
        <v>0</v>
      </c>
      <c r="R35" s="194" t="s">
        <v>731</v>
      </c>
      <c r="S35" s="194" t="s">
        <v>371</v>
      </c>
      <c r="T35" s="195" t="s">
        <v>371</v>
      </c>
      <c r="U35" s="163">
        <v>0</v>
      </c>
      <c r="V35" s="163">
        <f t="shared" si="6"/>
        <v>0</v>
      </c>
      <c r="W35" s="163"/>
      <c r="X35" s="163" t="s">
        <v>464</v>
      </c>
      <c r="Y35" s="152"/>
      <c r="Z35" s="152"/>
      <c r="AA35" s="152"/>
      <c r="AB35" s="152"/>
      <c r="AC35" s="152"/>
      <c r="AD35" s="152"/>
      <c r="AE35" s="152"/>
      <c r="AF35" s="152"/>
      <c r="AG35" s="152" t="s">
        <v>465</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c r="A36" s="169" t="s">
        <v>366</v>
      </c>
      <c r="B36" s="170" t="s">
        <v>227</v>
      </c>
      <c r="C36" s="184" t="s">
        <v>229</v>
      </c>
      <c r="D36" s="171"/>
      <c r="E36" s="172"/>
      <c r="F36" s="173"/>
      <c r="G36" s="173">
        <f>SUMIF(AG37:AG45,"&lt;&gt;NOR",G37:G45)</f>
        <v>0</v>
      </c>
      <c r="H36" s="173"/>
      <c r="I36" s="173">
        <f>SUM(I37:I45)</f>
        <v>0</v>
      </c>
      <c r="J36" s="173"/>
      <c r="K36" s="173">
        <f>SUM(K37:K45)</f>
        <v>0</v>
      </c>
      <c r="L36" s="173"/>
      <c r="M36" s="173">
        <f>SUM(M37:M45)</f>
        <v>0</v>
      </c>
      <c r="N36" s="172"/>
      <c r="O36" s="172">
        <f>SUM(O37:O45)</f>
        <v>61.45</v>
      </c>
      <c r="P36" s="172"/>
      <c r="Q36" s="172">
        <f>SUM(Q37:Q45)</f>
        <v>0</v>
      </c>
      <c r="R36" s="173"/>
      <c r="S36" s="173"/>
      <c r="T36" s="174"/>
      <c r="U36" s="168"/>
      <c r="V36" s="168">
        <f>SUM(V37:V45)</f>
        <v>0</v>
      </c>
      <c r="W36" s="168"/>
      <c r="X36" s="168"/>
      <c r="AG36" t="s">
        <v>367</v>
      </c>
    </row>
    <row r="37" spans="1:60" outlineLevel="1">
      <c r="A37" s="189">
        <v>24</v>
      </c>
      <c r="B37" s="190" t="s">
        <v>1784</v>
      </c>
      <c r="C37" s="197" t="s">
        <v>1785</v>
      </c>
      <c r="D37" s="191" t="s">
        <v>439</v>
      </c>
      <c r="E37" s="192">
        <v>53</v>
      </c>
      <c r="F37" s="193"/>
      <c r="G37" s="194">
        <f t="shared" ref="G37:G45" si="7">ROUND(E37*F37,2)</f>
        <v>0</v>
      </c>
      <c r="H37" s="193"/>
      <c r="I37" s="194">
        <f t="shared" ref="I37:I45" si="8">ROUND(E37*H37,2)</f>
        <v>0</v>
      </c>
      <c r="J37" s="193"/>
      <c r="K37" s="194">
        <f t="shared" ref="K37:K45" si="9">ROUND(E37*J37,2)</f>
        <v>0</v>
      </c>
      <c r="L37" s="194">
        <v>21</v>
      </c>
      <c r="M37" s="194">
        <f t="shared" ref="M37:M45" si="10">G37*(1+L37/100)</f>
        <v>0</v>
      </c>
      <c r="N37" s="192">
        <v>0</v>
      </c>
      <c r="O37" s="192">
        <f t="shared" ref="O37:O45" si="11">ROUND(E37*N37,2)</f>
        <v>0</v>
      </c>
      <c r="P37" s="192">
        <v>0</v>
      </c>
      <c r="Q37" s="192">
        <f t="shared" ref="Q37:Q45" si="12">ROUND(E37*P37,2)</f>
        <v>0</v>
      </c>
      <c r="R37" s="194"/>
      <c r="S37" s="194" t="s">
        <v>430</v>
      </c>
      <c r="T37" s="195" t="s">
        <v>372</v>
      </c>
      <c r="U37" s="163">
        <v>0</v>
      </c>
      <c r="V37" s="163">
        <f t="shared" ref="V37:V45" si="13">ROUND(E37*U37,2)</f>
        <v>0</v>
      </c>
      <c r="W37" s="163"/>
      <c r="X37" s="163" t="s">
        <v>431</v>
      </c>
      <c r="Y37" s="152"/>
      <c r="Z37" s="152"/>
      <c r="AA37" s="152"/>
      <c r="AB37" s="152"/>
      <c r="AC37" s="152"/>
      <c r="AD37" s="152"/>
      <c r="AE37" s="152"/>
      <c r="AF37" s="152"/>
      <c r="AG37" s="152" t="s">
        <v>432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c r="A38" s="189">
        <v>25</v>
      </c>
      <c r="B38" s="190" t="s">
        <v>1786</v>
      </c>
      <c r="C38" s="197" t="s">
        <v>1787</v>
      </c>
      <c r="D38" s="191" t="s">
        <v>439</v>
      </c>
      <c r="E38" s="192">
        <v>100</v>
      </c>
      <c r="F38" s="193"/>
      <c r="G38" s="194">
        <f t="shared" si="7"/>
        <v>0</v>
      </c>
      <c r="H38" s="193"/>
      <c r="I38" s="194">
        <f t="shared" si="8"/>
        <v>0</v>
      </c>
      <c r="J38" s="193"/>
      <c r="K38" s="194">
        <f t="shared" si="9"/>
        <v>0</v>
      </c>
      <c r="L38" s="194">
        <v>21</v>
      </c>
      <c r="M38" s="194">
        <f t="shared" si="10"/>
        <v>0</v>
      </c>
      <c r="N38" s="192">
        <v>0</v>
      </c>
      <c r="O38" s="192">
        <f t="shared" si="11"/>
        <v>0</v>
      </c>
      <c r="P38" s="192">
        <v>0</v>
      </c>
      <c r="Q38" s="192">
        <f t="shared" si="12"/>
        <v>0</v>
      </c>
      <c r="R38" s="194"/>
      <c r="S38" s="194" t="s">
        <v>430</v>
      </c>
      <c r="T38" s="195" t="s">
        <v>372</v>
      </c>
      <c r="U38" s="163">
        <v>0</v>
      </c>
      <c r="V38" s="163">
        <f t="shared" si="13"/>
        <v>0</v>
      </c>
      <c r="W38" s="163"/>
      <c r="X38" s="163" t="s">
        <v>431</v>
      </c>
      <c r="Y38" s="152"/>
      <c r="Z38" s="152"/>
      <c r="AA38" s="152"/>
      <c r="AB38" s="152"/>
      <c r="AC38" s="152"/>
      <c r="AD38" s="152"/>
      <c r="AE38" s="152"/>
      <c r="AF38" s="152"/>
      <c r="AG38" s="152" t="s">
        <v>432</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c r="A39" s="189">
        <v>26</v>
      </c>
      <c r="B39" s="190" t="s">
        <v>1788</v>
      </c>
      <c r="C39" s="197" t="s">
        <v>1789</v>
      </c>
      <c r="D39" s="191" t="s">
        <v>439</v>
      </c>
      <c r="E39" s="192">
        <v>12.5</v>
      </c>
      <c r="F39" s="193"/>
      <c r="G39" s="194">
        <f t="shared" si="7"/>
        <v>0</v>
      </c>
      <c r="H39" s="193"/>
      <c r="I39" s="194">
        <f t="shared" si="8"/>
        <v>0</v>
      </c>
      <c r="J39" s="193"/>
      <c r="K39" s="194">
        <f t="shared" si="9"/>
        <v>0</v>
      </c>
      <c r="L39" s="194">
        <v>21</v>
      </c>
      <c r="M39" s="194">
        <f t="shared" si="10"/>
        <v>0</v>
      </c>
      <c r="N39" s="192">
        <v>0.1837</v>
      </c>
      <c r="O39" s="192">
        <f t="shared" si="11"/>
        <v>2.2999999999999998</v>
      </c>
      <c r="P39" s="192">
        <v>0</v>
      </c>
      <c r="Q39" s="192">
        <f t="shared" si="12"/>
        <v>0</v>
      </c>
      <c r="R39" s="194"/>
      <c r="S39" s="194" t="s">
        <v>430</v>
      </c>
      <c r="T39" s="195" t="s">
        <v>372</v>
      </c>
      <c r="U39" s="163">
        <v>0</v>
      </c>
      <c r="V39" s="163">
        <f t="shared" si="13"/>
        <v>0</v>
      </c>
      <c r="W39" s="163"/>
      <c r="X39" s="163" t="s">
        <v>431</v>
      </c>
      <c r="Y39" s="152"/>
      <c r="Z39" s="152"/>
      <c r="AA39" s="152"/>
      <c r="AB39" s="152"/>
      <c r="AC39" s="152"/>
      <c r="AD39" s="152"/>
      <c r="AE39" s="152"/>
      <c r="AF39" s="152"/>
      <c r="AG39" s="152" t="s">
        <v>432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c r="A40" s="189">
        <v>27</v>
      </c>
      <c r="B40" s="190" t="s">
        <v>1790</v>
      </c>
      <c r="C40" s="197" t="s">
        <v>1791</v>
      </c>
      <c r="D40" s="191" t="s">
        <v>439</v>
      </c>
      <c r="E40" s="192">
        <v>53</v>
      </c>
      <c r="F40" s="193"/>
      <c r="G40" s="194">
        <f t="shared" si="7"/>
        <v>0</v>
      </c>
      <c r="H40" s="193"/>
      <c r="I40" s="194">
        <f t="shared" si="8"/>
        <v>0</v>
      </c>
      <c r="J40" s="193"/>
      <c r="K40" s="194">
        <f t="shared" si="9"/>
        <v>0</v>
      </c>
      <c r="L40" s="194">
        <v>21</v>
      </c>
      <c r="M40" s="194">
        <f t="shared" si="10"/>
        <v>0</v>
      </c>
      <c r="N40" s="192">
        <v>8.9219999999999994E-2</v>
      </c>
      <c r="O40" s="192">
        <f t="shared" si="11"/>
        <v>4.7300000000000004</v>
      </c>
      <c r="P40" s="192">
        <v>0</v>
      </c>
      <c r="Q40" s="192">
        <f t="shared" si="12"/>
        <v>0</v>
      </c>
      <c r="R40" s="194"/>
      <c r="S40" s="194" t="s">
        <v>430</v>
      </c>
      <c r="T40" s="195" t="s">
        <v>372</v>
      </c>
      <c r="U40" s="163">
        <v>0</v>
      </c>
      <c r="V40" s="163">
        <f t="shared" si="13"/>
        <v>0</v>
      </c>
      <c r="W40" s="163"/>
      <c r="X40" s="163" t="s">
        <v>431</v>
      </c>
      <c r="Y40" s="152"/>
      <c r="Z40" s="152"/>
      <c r="AA40" s="152"/>
      <c r="AB40" s="152"/>
      <c r="AC40" s="152"/>
      <c r="AD40" s="152"/>
      <c r="AE40" s="152"/>
      <c r="AF40" s="152"/>
      <c r="AG40" s="152" t="s">
        <v>432</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c r="A41" s="189">
        <v>28</v>
      </c>
      <c r="B41" s="190" t="s">
        <v>1792</v>
      </c>
      <c r="C41" s="197" t="s">
        <v>1793</v>
      </c>
      <c r="D41" s="191" t="s">
        <v>439</v>
      </c>
      <c r="E41" s="192">
        <v>11</v>
      </c>
      <c r="F41" s="193"/>
      <c r="G41" s="194">
        <f t="shared" si="7"/>
        <v>0</v>
      </c>
      <c r="H41" s="193"/>
      <c r="I41" s="194">
        <f t="shared" si="8"/>
        <v>0</v>
      </c>
      <c r="J41" s="193"/>
      <c r="K41" s="194">
        <f t="shared" si="9"/>
        <v>0</v>
      </c>
      <c r="L41" s="194">
        <v>21</v>
      </c>
      <c r="M41" s="194">
        <f t="shared" si="10"/>
        <v>0</v>
      </c>
      <c r="N41" s="192">
        <v>0.14000000000000001</v>
      </c>
      <c r="O41" s="192">
        <f t="shared" si="11"/>
        <v>1.54</v>
      </c>
      <c r="P41" s="192">
        <v>0</v>
      </c>
      <c r="Q41" s="192">
        <f t="shared" si="12"/>
        <v>0</v>
      </c>
      <c r="R41" s="194"/>
      <c r="S41" s="194" t="s">
        <v>430</v>
      </c>
      <c r="T41" s="195" t="s">
        <v>372</v>
      </c>
      <c r="U41" s="163">
        <v>0</v>
      </c>
      <c r="V41" s="163">
        <f t="shared" si="13"/>
        <v>0</v>
      </c>
      <c r="W41" s="163"/>
      <c r="X41" s="163" t="s">
        <v>464</v>
      </c>
      <c r="Y41" s="152"/>
      <c r="Z41" s="152"/>
      <c r="AA41" s="152"/>
      <c r="AB41" s="152"/>
      <c r="AC41" s="152"/>
      <c r="AD41" s="152"/>
      <c r="AE41" s="152"/>
      <c r="AF41" s="152"/>
      <c r="AG41" s="152" t="s">
        <v>465</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c r="A42" s="189">
        <v>29</v>
      </c>
      <c r="B42" s="190" t="s">
        <v>1794</v>
      </c>
      <c r="C42" s="197" t="s">
        <v>1795</v>
      </c>
      <c r="D42" s="191" t="s">
        <v>439</v>
      </c>
      <c r="E42" s="192">
        <v>47.3</v>
      </c>
      <c r="F42" s="193"/>
      <c r="G42" s="194">
        <f t="shared" si="7"/>
        <v>0</v>
      </c>
      <c r="H42" s="193"/>
      <c r="I42" s="194">
        <f t="shared" si="8"/>
        <v>0</v>
      </c>
      <c r="J42" s="193"/>
      <c r="K42" s="194">
        <f t="shared" si="9"/>
        <v>0</v>
      </c>
      <c r="L42" s="194">
        <v>21</v>
      </c>
      <c r="M42" s="194">
        <f t="shared" si="10"/>
        <v>0</v>
      </c>
      <c r="N42" s="192">
        <v>0.14000000000000001</v>
      </c>
      <c r="O42" s="192">
        <f t="shared" si="11"/>
        <v>6.62</v>
      </c>
      <c r="P42" s="192">
        <v>0</v>
      </c>
      <c r="Q42" s="192">
        <f t="shared" si="12"/>
        <v>0</v>
      </c>
      <c r="R42" s="194"/>
      <c r="S42" s="194" t="s">
        <v>430</v>
      </c>
      <c r="T42" s="195" t="s">
        <v>372</v>
      </c>
      <c r="U42" s="163">
        <v>0</v>
      </c>
      <c r="V42" s="163">
        <f t="shared" si="13"/>
        <v>0</v>
      </c>
      <c r="W42" s="163"/>
      <c r="X42" s="163" t="s">
        <v>464</v>
      </c>
      <c r="Y42" s="152"/>
      <c r="Z42" s="152"/>
      <c r="AA42" s="152"/>
      <c r="AB42" s="152"/>
      <c r="AC42" s="152"/>
      <c r="AD42" s="152"/>
      <c r="AE42" s="152"/>
      <c r="AF42" s="152"/>
      <c r="AG42" s="152" t="s">
        <v>465</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c r="A43" s="189">
        <v>30</v>
      </c>
      <c r="B43" s="190" t="s">
        <v>1796</v>
      </c>
      <c r="C43" s="197" t="s">
        <v>1797</v>
      </c>
      <c r="D43" s="191" t="s">
        <v>439</v>
      </c>
      <c r="E43" s="192">
        <v>115</v>
      </c>
      <c r="F43" s="193"/>
      <c r="G43" s="194">
        <f t="shared" si="7"/>
        <v>0</v>
      </c>
      <c r="H43" s="193"/>
      <c r="I43" s="194">
        <f t="shared" si="8"/>
        <v>0</v>
      </c>
      <c r="J43" s="193"/>
      <c r="K43" s="194">
        <f t="shared" si="9"/>
        <v>0</v>
      </c>
      <c r="L43" s="194">
        <v>21</v>
      </c>
      <c r="M43" s="194">
        <f t="shared" si="10"/>
        <v>0</v>
      </c>
      <c r="N43" s="192">
        <v>0.13300000000000001</v>
      </c>
      <c r="O43" s="192">
        <f t="shared" si="11"/>
        <v>15.3</v>
      </c>
      <c r="P43" s="192">
        <v>0</v>
      </c>
      <c r="Q43" s="192">
        <f t="shared" si="12"/>
        <v>0</v>
      </c>
      <c r="R43" s="194"/>
      <c r="S43" s="194" t="s">
        <v>430</v>
      </c>
      <c r="T43" s="195" t="s">
        <v>372</v>
      </c>
      <c r="U43" s="163">
        <v>0</v>
      </c>
      <c r="V43" s="163">
        <f t="shared" si="13"/>
        <v>0</v>
      </c>
      <c r="W43" s="163"/>
      <c r="X43" s="163" t="s">
        <v>431</v>
      </c>
      <c r="Y43" s="152"/>
      <c r="Z43" s="152"/>
      <c r="AA43" s="152"/>
      <c r="AB43" s="152"/>
      <c r="AC43" s="152"/>
      <c r="AD43" s="152"/>
      <c r="AE43" s="152"/>
      <c r="AF43" s="152"/>
      <c r="AG43" s="152" t="s">
        <v>432</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ht="22.5" outlineLevel="1">
      <c r="A44" s="189">
        <v>31</v>
      </c>
      <c r="B44" s="190" t="s">
        <v>1798</v>
      </c>
      <c r="C44" s="197" t="s">
        <v>1799</v>
      </c>
      <c r="D44" s="191" t="s">
        <v>439</v>
      </c>
      <c r="E44" s="192">
        <v>100</v>
      </c>
      <c r="F44" s="193"/>
      <c r="G44" s="194">
        <f t="shared" si="7"/>
        <v>0</v>
      </c>
      <c r="H44" s="193"/>
      <c r="I44" s="194">
        <f t="shared" si="8"/>
        <v>0</v>
      </c>
      <c r="J44" s="193"/>
      <c r="K44" s="194">
        <f t="shared" si="9"/>
        <v>0</v>
      </c>
      <c r="L44" s="194">
        <v>21</v>
      </c>
      <c r="M44" s="194">
        <f t="shared" si="10"/>
        <v>0</v>
      </c>
      <c r="N44" s="192">
        <v>0.11162</v>
      </c>
      <c r="O44" s="192">
        <f t="shared" si="11"/>
        <v>11.16</v>
      </c>
      <c r="P44" s="192">
        <v>0</v>
      </c>
      <c r="Q44" s="192">
        <f t="shared" si="12"/>
        <v>0</v>
      </c>
      <c r="R44" s="194"/>
      <c r="S44" s="194" t="s">
        <v>430</v>
      </c>
      <c r="T44" s="195" t="s">
        <v>372</v>
      </c>
      <c r="U44" s="163">
        <v>0</v>
      </c>
      <c r="V44" s="163">
        <f t="shared" si="13"/>
        <v>0</v>
      </c>
      <c r="W44" s="163"/>
      <c r="X44" s="163" t="s">
        <v>431</v>
      </c>
      <c r="Y44" s="152"/>
      <c r="Z44" s="152"/>
      <c r="AA44" s="152"/>
      <c r="AB44" s="152"/>
      <c r="AC44" s="152"/>
      <c r="AD44" s="152"/>
      <c r="AE44" s="152"/>
      <c r="AF44" s="152"/>
      <c r="AG44" s="152" t="s">
        <v>432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c r="A45" s="189">
        <v>32</v>
      </c>
      <c r="B45" s="190" t="s">
        <v>1800</v>
      </c>
      <c r="C45" s="197" t="s">
        <v>1801</v>
      </c>
      <c r="D45" s="191" t="s">
        <v>439</v>
      </c>
      <c r="E45" s="192">
        <v>110</v>
      </c>
      <c r="F45" s="193"/>
      <c r="G45" s="194">
        <f t="shared" si="7"/>
        <v>0</v>
      </c>
      <c r="H45" s="193"/>
      <c r="I45" s="194">
        <f t="shared" si="8"/>
        <v>0</v>
      </c>
      <c r="J45" s="193"/>
      <c r="K45" s="194">
        <f t="shared" si="9"/>
        <v>0</v>
      </c>
      <c r="L45" s="194">
        <v>21</v>
      </c>
      <c r="M45" s="194">
        <f t="shared" si="10"/>
        <v>0</v>
      </c>
      <c r="N45" s="192">
        <v>0.18</v>
      </c>
      <c r="O45" s="192">
        <f t="shared" si="11"/>
        <v>19.8</v>
      </c>
      <c r="P45" s="192">
        <v>0</v>
      </c>
      <c r="Q45" s="192">
        <f t="shared" si="12"/>
        <v>0</v>
      </c>
      <c r="R45" s="194"/>
      <c r="S45" s="194" t="s">
        <v>430</v>
      </c>
      <c r="T45" s="195" t="s">
        <v>372</v>
      </c>
      <c r="U45" s="163">
        <v>0</v>
      </c>
      <c r="V45" s="163">
        <f t="shared" si="13"/>
        <v>0</v>
      </c>
      <c r="W45" s="163"/>
      <c r="X45" s="163" t="s">
        <v>464</v>
      </c>
      <c r="Y45" s="152"/>
      <c r="Z45" s="152"/>
      <c r="AA45" s="152"/>
      <c r="AB45" s="152"/>
      <c r="AC45" s="152"/>
      <c r="AD45" s="152"/>
      <c r="AE45" s="152"/>
      <c r="AF45" s="152"/>
      <c r="AG45" s="152" t="s">
        <v>465</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c r="A46" s="169" t="s">
        <v>366</v>
      </c>
      <c r="B46" s="170" t="s">
        <v>240</v>
      </c>
      <c r="C46" s="184" t="s">
        <v>241</v>
      </c>
      <c r="D46" s="171"/>
      <c r="E46" s="172"/>
      <c r="F46" s="173"/>
      <c r="G46" s="173">
        <f>SUMIF(AG47:AG47,"&lt;&gt;NOR",G47:G47)</f>
        <v>0</v>
      </c>
      <c r="H46" s="173"/>
      <c r="I46" s="173">
        <f>SUM(I47:I47)</f>
        <v>0</v>
      </c>
      <c r="J46" s="173"/>
      <c r="K46" s="173">
        <f>SUM(K47:K47)</f>
        <v>0</v>
      </c>
      <c r="L46" s="173"/>
      <c r="M46" s="173">
        <f>SUM(M47:M47)</f>
        <v>0</v>
      </c>
      <c r="N46" s="172"/>
      <c r="O46" s="172">
        <f>SUM(O47:O47)</f>
        <v>0.42</v>
      </c>
      <c r="P46" s="172"/>
      <c r="Q46" s="172">
        <f>SUM(Q47:Q47)</f>
        <v>0</v>
      </c>
      <c r="R46" s="173"/>
      <c r="S46" s="173"/>
      <c r="T46" s="174"/>
      <c r="U46" s="168"/>
      <c r="V46" s="168">
        <f>SUM(V47:V47)</f>
        <v>0</v>
      </c>
      <c r="W46" s="168"/>
      <c r="X46" s="168"/>
      <c r="AG46" t="s">
        <v>367</v>
      </c>
    </row>
    <row r="47" spans="1:60" outlineLevel="1">
      <c r="A47" s="189">
        <v>33</v>
      </c>
      <c r="B47" s="190" t="s">
        <v>1802</v>
      </c>
      <c r="C47" s="197" t="s">
        <v>1803</v>
      </c>
      <c r="D47" s="191" t="s">
        <v>508</v>
      </c>
      <c r="E47" s="192">
        <v>1</v>
      </c>
      <c r="F47" s="193"/>
      <c r="G47" s="194">
        <f>ROUND(E47*F47,2)</f>
        <v>0</v>
      </c>
      <c r="H47" s="193"/>
      <c r="I47" s="194">
        <f>ROUND(E47*H47,2)</f>
        <v>0</v>
      </c>
      <c r="J47" s="193"/>
      <c r="K47" s="194">
        <f>ROUND(E47*J47,2)</f>
        <v>0</v>
      </c>
      <c r="L47" s="194">
        <v>21</v>
      </c>
      <c r="M47" s="194">
        <f>G47*(1+L47/100)</f>
        <v>0</v>
      </c>
      <c r="N47" s="192">
        <v>0.42080000000000001</v>
      </c>
      <c r="O47" s="192">
        <f>ROUND(E47*N47,2)</f>
        <v>0.42</v>
      </c>
      <c r="P47" s="192">
        <v>0</v>
      </c>
      <c r="Q47" s="192">
        <f>ROUND(E47*P47,2)</f>
        <v>0</v>
      </c>
      <c r="R47" s="194"/>
      <c r="S47" s="194" t="s">
        <v>430</v>
      </c>
      <c r="T47" s="195" t="s">
        <v>372</v>
      </c>
      <c r="U47" s="163">
        <v>0</v>
      </c>
      <c r="V47" s="163">
        <f>ROUND(E47*U47,2)</f>
        <v>0</v>
      </c>
      <c r="W47" s="163"/>
      <c r="X47" s="163" t="s">
        <v>431</v>
      </c>
      <c r="Y47" s="152"/>
      <c r="Z47" s="152"/>
      <c r="AA47" s="152"/>
      <c r="AB47" s="152"/>
      <c r="AC47" s="152"/>
      <c r="AD47" s="152"/>
      <c r="AE47" s="152"/>
      <c r="AF47" s="152"/>
      <c r="AG47" s="152" t="s">
        <v>432</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c r="A48" s="169" t="s">
        <v>366</v>
      </c>
      <c r="B48" s="170" t="s">
        <v>242</v>
      </c>
      <c r="C48" s="184" t="s">
        <v>243</v>
      </c>
      <c r="D48" s="171"/>
      <c r="E48" s="172"/>
      <c r="F48" s="173"/>
      <c r="G48" s="173">
        <f>SUMIF(AG49:AG59,"&lt;&gt;NOR",G49:G59)</f>
        <v>0</v>
      </c>
      <c r="H48" s="173"/>
      <c r="I48" s="173">
        <f>SUM(I49:I59)</f>
        <v>0</v>
      </c>
      <c r="J48" s="173"/>
      <c r="K48" s="173">
        <f>SUM(K49:K59)</f>
        <v>0</v>
      </c>
      <c r="L48" s="173"/>
      <c r="M48" s="173">
        <f>SUM(M49:M59)</f>
        <v>0</v>
      </c>
      <c r="N48" s="172"/>
      <c r="O48" s="172">
        <f>SUM(O49:O59)</f>
        <v>21.429999999999996</v>
      </c>
      <c r="P48" s="172"/>
      <c r="Q48" s="172">
        <f>SUM(Q49:Q59)</f>
        <v>0.28999999999999998</v>
      </c>
      <c r="R48" s="173"/>
      <c r="S48" s="173"/>
      <c r="T48" s="174"/>
      <c r="U48" s="168"/>
      <c r="V48" s="168">
        <f>SUM(V49:V59)</f>
        <v>21.86</v>
      </c>
      <c r="W48" s="168"/>
      <c r="X48" s="168"/>
      <c r="AG48" t="s">
        <v>367</v>
      </c>
    </row>
    <row r="49" spans="1:60" outlineLevel="1">
      <c r="A49" s="189">
        <v>34</v>
      </c>
      <c r="B49" s="190" t="s">
        <v>1804</v>
      </c>
      <c r="C49" s="197" t="s">
        <v>1805</v>
      </c>
      <c r="D49" s="191" t="s">
        <v>633</v>
      </c>
      <c r="E49" s="192">
        <v>1</v>
      </c>
      <c r="F49" s="193"/>
      <c r="G49" s="194">
        <f>ROUND(E49*F49,2)</f>
        <v>0</v>
      </c>
      <c r="H49" s="193"/>
      <c r="I49" s="194">
        <f>ROUND(E49*H49,2)</f>
        <v>0</v>
      </c>
      <c r="J49" s="193"/>
      <c r="K49" s="194">
        <f>ROUND(E49*J49,2)</f>
        <v>0</v>
      </c>
      <c r="L49" s="194">
        <v>21</v>
      </c>
      <c r="M49" s="194">
        <f>G49*(1+L49/100)</f>
        <v>0</v>
      </c>
      <c r="N49" s="192">
        <v>4.2999999999999997E-2</v>
      </c>
      <c r="O49" s="192">
        <f>ROUND(E49*N49,2)</f>
        <v>0.04</v>
      </c>
      <c r="P49" s="192">
        <v>0</v>
      </c>
      <c r="Q49" s="192">
        <f>ROUND(E49*P49,2)</f>
        <v>0</v>
      </c>
      <c r="R49" s="194"/>
      <c r="S49" s="194" t="s">
        <v>430</v>
      </c>
      <c r="T49" s="195" t="s">
        <v>372</v>
      </c>
      <c r="U49" s="163">
        <v>0</v>
      </c>
      <c r="V49" s="163">
        <f>ROUND(E49*U49,2)</f>
        <v>0</v>
      </c>
      <c r="W49" s="163"/>
      <c r="X49" s="163" t="s">
        <v>431</v>
      </c>
      <c r="Y49" s="152"/>
      <c r="Z49" s="152"/>
      <c r="AA49" s="152"/>
      <c r="AB49" s="152"/>
      <c r="AC49" s="152"/>
      <c r="AD49" s="152"/>
      <c r="AE49" s="152"/>
      <c r="AF49" s="152"/>
      <c r="AG49" s="152" t="s">
        <v>432</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ht="22.5" outlineLevel="1">
      <c r="A50" s="175">
        <v>35</v>
      </c>
      <c r="B50" s="176" t="s">
        <v>1806</v>
      </c>
      <c r="C50" s="185" t="s">
        <v>1807</v>
      </c>
      <c r="D50" s="177" t="s">
        <v>524</v>
      </c>
      <c r="E50" s="178">
        <v>73.75</v>
      </c>
      <c r="F50" s="179"/>
      <c r="G50" s="180">
        <f>ROUND(E50*F50,2)</f>
        <v>0</v>
      </c>
      <c r="H50" s="179"/>
      <c r="I50" s="180">
        <f>ROUND(E50*H50,2)</f>
        <v>0</v>
      </c>
      <c r="J50" s="179"/>
      <c r="K50" s="180">
        <f>ROUND(E50*J50,2)</f>
        <v>0</v>
      </c>
      <c r="L50" s="180">
        <v>21</v>
      </c>
      <c r="M50" s="180">
        <f>G50*(1+L50/100)</f>
        <v>0</v>
      </c>
      <c r="N50" s="178">
        <v>0.188</v>
      </c>
      <c r="O50" s="178">
        <f>ROUND(E50*N50,2)</f>
        <v>13.87</v>
      </c>
      <c r="P50" s="178">
        <v>0</v>
      </c>
      <c r="Q50" s="178">
        <f>ROUND(E50*P50,2)</f>
        <v>0</v>
      </c>
      <c r="R50" s="180" t="s">
        <v>1746</v>
      </c>
      <c r="S50" s="180" t="s">
        <v>371</v>
      </c>
      <c r="T50" s="181" t="s">
        <v>371</v>
      </c>
      <c r="U50" s="163">
        <v>0.27200000000000002</v>
      </c>
      <c r="V50" s="163">
        <f>ROUND(E50*U50,2)</f>
        <v>20.059999999999999</v>
      </c>
      <c r="W50" s="163"/>
      <c r="X50" s="163" t="s">
        <v>431</v>
      </c>
      <c r="Y50" s="152"/>
      <c r="Z50" s="152"/>
      <c r="AA50" s="152"/>
      <c r="AB50" s="152"/>
      <c r="AC50" s="152"/>
      <c r="AD50" s="152"/>
      <c r="AE50" s="152"/>
      <c r="AF50" s="152"/>
      <c r="AG50" s="152" t="s">
        <v>432</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c r="A51" s="159"/>
      <c r="B51" s="160"/>
      <c r="C51" s="273" t="s">
        <v>1808</v>
      </c>
      <c r="D51" s="274"/>
      <c r="E51" s="274"/>
      <c r="F51" s="274"/>
      <c r="G51" s="274"/>
      <c r="H51" s="163"/>
      <c r="I51" s="163"/>
      <c r="J51" s="163"/>
      <c r="K51" s="163"/>
      <c r="L51" s="163"/>
      <c r="M51" s="163"/>
      <c r="N51" s="162"/>
      <c r="O51" s="162"/>
      <c r="P51" s="162"/>
      <c r="Q51" s="162"/>
      <c r="R51" s="163"/>
      <c r="S51" s="163"/>
      <c r="T51" s="163"/>
      <c r="U51" s="163"/>
      <c r="V51" s="163"/>
      <c r="W51" s="163"/>
      <c r="X51" s="163"/>
      <c r="Y51" s="152"/>
      <c r="Z51" s="152"/>
      <c r="AA51" s="152"/>
      <c r="AB51" s="152"/>
      <c r="AC51" s="152"/>
      <c r="AD51" s="152"/>
      <c r="AE51" s="152"/>
      <c r="AF51" s="152"/>
      <c r="AG51" s="152" t="s">
        <v>444</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c r="A52" s="189">
        <v>36</v>
      </c>
      <c r="B52" s="190" t="s">
        <v>1809</v>
      </c>
      <c r="C52" s="197" t="s">
        <v>1810</v>
      </c>
      <c r="D52" s="191" t="s">
        <v>524</v>
      </c>
      <c r="E52" s="192">
        <v>71.864000000000004</v>
      </c>
      <c r="F52" s="193"/>
      <c r="G52" s="194">
        <f t="shared" ref="G52:G58" si="14">ROUND(E52*F52,2)</f>
        <v>0</v>
      </c>
      <c r="H52" s="193"/>
      <c r="I52" s="194">
        <f t="shared" ref="I52:I58" si="15">ROUND(E52*H52,2)</f>
        <v>0</v>
      </c>
      <c r="J52" s="193"/>
      <c r="K52" s="194">
        <f t="shared" ref="K52:K58" si="16">ROUND(E52*J52,2)</f>
        <v>0</v>
      </c>
      <c r="L52" s="194">
        <v>21</v>
      </c>
      <c r="M52" s="194">
        <f t="shared" ref="M52:M58" si="17">G52*(1+L52/100)</f>
        <v>0</v>
      </c>
      <c r="N52" s="192">
        <v>0.04</v>
      </c>
      <c r="O52" s="192">
        <f t="shared" ref="O52:O58" si="18">ROUND(E52*N52,2)</f>
        <v>2.87</v>
      </c>
      <c r="P52" s="192">
        <v>0</v>
      </c>
      <c r="Q52" s="192">
        <f t="shared" ref="Q52:Q58" si="19">ROUND(E52*P52,2)</f>
        <v>0</v>
      </c>
      <c r="R52" s="194"/>
      <c r="S52" s="194" t="s">
        <v>430</v>
      </c>
      <c r="T52" s="195" t="s">
        <v>372</v>
      </c>
      <c r="U52" s="163">
        <v>0</v>
      </c>
      <c r="V52" s="163">
        <f t="shared" ref="V52:V58" si="20">ROUND(E52*U52,2)</f>
        <v>0</v>
      </c>
      <c r="W52" s="163"/>
      <c r="X52" s="163" t="s">
        <v>464</v>
      </c>
      <c r="Y52" s="152"/>
      <c r="Z52" s="152"/>
      <c r="AA52" s="152"/>
      <c r="AB52" s="152"/>
      <c r="AC52" s="152"/>
      <c r="AD52" s="152"/>
      <c r="AE52" s="152"/>
      <c r="AF52" s="152"/>
      <c r="AG52" s="152" t="s">
        <v>465</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c r="A53" s="189">
        <v>37</v>
      </c>
      <c r="B53" s="190" t="s">
        <v>1811</v>
      </c>
      <c r="C53" s="197" t="s">
        <v>1812</v>
      </c>
      <c r="D53" s="191" t="s">
        <v>524</v>
      </c>
      <c r="E53" s="192">
        <v>10.67</v>
      </c>
      <c r="F53" s="193"/>
      <c r="G53" s="194">
        <f t="shared" si="14"/>
        <v>0</v>
      </c>
      <c r="H53" s="193"/>
      <c r="I53" s="194">
        <f t="shared" si="15"/>
        <v>0</v>
      </c>
      <c r="J53" s="193"/>
      <c r="K53" s="194">
        <f t="shared" si="16"/>
        <v>0</v>
      </c>
      <c r="L53" s="194">
        <v>21</v>
      </c>
      <c r="M53" s="194">
        <f t="shared" si="17"/>
        <v>0</v>
      </c>
      <c r="N53" s="192">
        <v>0.04</v>
      </c>
      <c r="O53" s="192">
        <f t="shared" si="18"/>
        <v>0.43</v>
      </c>
      <c r="P53" s="192">
        <v>0</v>
      </c>
      <c r="Q53" s="192">
        <f t="shared" si="19"/>
        <v>0</v>
      </c>
      <c r="R53" s="194"/>
      <c r="S53" s="194" t="s">
        <v>430</v>
      </c>
      <c r="T53" s="195" t="s">
        <v>372</v>
      </c>
      <c r="U53" s="163">
        <v>0</v>
      </c>
      <c r="V53" s="163">
        <f t="shared" si="20"/>
        <v>0</v>
      </c>
      <c r="W53" s="163"/>
      <c r="X53" s="163" t="s">
        <v>464</v>
      </c>
      <c r="Y53" s="152"/>
      <c r="Z53" s="152"/>
      <c r="AA53" s="152"/>
      <c r="AB53" s="152"/>
      <c r="AC53" s="152"/>
      <c r="AD53" s="152"/>
      <c r="AE53" s="152"/>
      <c r="AF53" s="152"/>
      <c r="AG53" s="152" t="s">
        <v>465</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c r="A54" s="189">
        <v>38</v>
      </c>
      <c r="B54" s="190" t="s">
        <v>1813</v>
      </c>
      <c r="C54" s="197" t="s">
        <v>1814</v>
      </c>
      <c r="D54" s="191" t="s">
        <v>524</v>
      </c>
      <c r="E54" s="192">
        <v>3</v>
      </c>
      <c r="F54" s="193"/>
      <c r="G54" s="194">
        <f t="shared" si="14"/>
        <v>0</v>
      </c>
      <c r="H54" s="193"/>
      <c r="I54" s="194">
        <f t="shared" si="15"/>
        <v>0</v>
      </c>
      <c r="J54" s="193"/>
      <c r="K54" s="194">
        <f t="shared" si="16"/>
        <v>0</v>
      </c>
      <c r="L54" s="194">
        <v>21</v>
      </c>
      <c r="M54" s="194">
        <f t="shared" si="17"/>
        <v>0</v>
      </c>
      <c r="N54" s="192">
        <v>8.5309999999999997E-2</v>
      </c>
      <c r="O54" s="192">
        <f t="shared" si="18"/>
        <v>0.26</v>
      </c>
      <c r="P54" s="192">
        <v>0</v>
      </c>
      <c r="Q54" s="192">
        <f t="shared" si="19"/>
        <v>0</v>
      </c>
      <c r="R54" s="194"/>
      <c r="S54" s="194" t="s">
        <v>430</v>
      </c>
      <c r="T54" s="195" t="s">
        <v>372</v>
      </c>
      <c r="U54" s="163">
        <v>0</v>
      </c>
      <c r="V54" s="163">
        <f t="shared" si="20"/>
        <v>0</v>
      </c>
      <c r="W54" s="163"/>
      <c r="X54" s="163" t="s">
        <v>431</v>
      </c>
      <c r="Y54" s="152"/>
      <c r="Z54" s="152"/>
      <c r="AA54" s="152"/>
      <c r="AB54" s="152"/>
      <c r="AC54" s="152"/>
      <c r="AD54" s="152"/>
      <c r="AE54" s="152"/>
      <c r="AF54" s="152"/>
      <c r="AG54" s="152" t="s">
        <v>432</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c r="A55" s="189">
        <v>39</v>
      </c>
      <c r="B55" s="190" t="s">
        <v>1815</v>
      </c>
      <c r="C55" s="197" t="s">
        <v>1816</v>
      </c>
      <c r="D55" s="191" t="s">
        <v>524</v>
      </c>
      <c r="E55" s="192">
        <v>3.3</v>
      </c>
      <c r="F55" s="193"/>
      <c r="G55" s="194">
        <f t="shared" si="14"/>
        <v>0</v>
      </c>
      <c r="H55" s="193"/>
      <c r="I55" s="194">
        <f t="shared" si="15"/>
        <v>0</v>
      </c>
      <c r="J55" s="193"/>
      <c r="K55" s="194">
        <f t="shared" si="16"/>
        <v>0</v>
      </c>
      <c r="L55" s="194">
        <v>21</v>
      </c>
      <c r="M55" s="194">
        <f t="shared" si="17"/>
        <v>0</v>
      </c>
      <c r="N55" s="192">
        <v>4.5999999999999999E-2</v>
      </c>
      <c r="O55" s="192">
        <f t="shared" si="18"/>
        <v>0.15</v>
      </c>
      <c r="P55" s="192">
        <v>0</v>
      </c>
      <c r="Q55" s="192">
        <f t="shared" si="19"/>
        <v>0</v>
      </c>
      <c r="R55" s="194"/>
      <c r="S55" s="194" t="s">
        <v>430</v>
      </c>
      <c r="T55" s="195" t="s">
        <v>372</v>
      </c>
      <c r="U55" s="163">
        <v>0</v>
      </c>
      <c r="V55" s="163">
        <f t="shared" si="20"/>
        <v>0</v>
      </c>
      <c r="W55" s="163"/>
      <c r="X55" s="163" t="s">
        <v>464</v>
      </c>
      <c r="Y55" s="152"/>
      <c r="Z55" s="152"/>
      <c r="AA55" s="152"/>
      <c r="AB55" s="152"/>
      <c r="AC55" s="152"/>
      <c r="AD55" s="152"/>
      <c r="AE55" s="152"/>
      <c r="AF55" s="152"/>
      <c r="AG55" s="152" t="s">
        <v>465</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c r="A56" s="189">
        <v>40</v>
      </c>
      <c r="B56" s="190" t="s">
        <v>1817</v>
      </c>
      <c r="C56" s="197" t="s">
        <v>1818</v>
      </c>
      <c r="D56" s="191" t="s">
        <v>524</v>
      </c>
      <c r="E56" s="192">
        <v>13</v>
      </c>
      <c r="F56" s="193"/>
      <c r="G56" s="194">
        <f t="shared" si="14"/>
        <v>0</v>
      </c>
      <c r="H56" s="193"/>
      <c r="I56" s="194">
        <f t="shared" si="15"/>
        <v>0</v>
      </c>
      <c r="J56" s="193"/>
      <c r="K56" s="194">
        <f t="shared" si="16"/>
        <v>0</v>
      </c>
      <c r="L56" s="194">
        <v>21</v>
      </c>
      <c r="M56" s="194">
        <f t="shared" si="17"/>
        <v>0</v>
      </c>
      <c r="N56" s="192">
        <v>0.29292000000000001</v>
      </c>
      <c r="O56" s="192">
        <f t="shared" si="18"/>
        <v>3.81</v>
      </c>
      <c r="P56" s="192">
        <v>0</v>
      </c>
      <c r="Q56" s="192">
        <f t="shared" si="19"/>
        <v>0</v>
      </c>
      <c r="R56" s="194"/>
      <c r="S56" s="194" t="s">
        <v>430</v>
      </c>
      <c r="T56" s="195" t="s">
        <v>372</v>
      </c>
      <c r="U56" s="163">
        <v>0</v>
      </c>
      <c r="V56" s="163">
        <f t="shared" si="20"/>
        <v>0</v>
      </c>
      <c r="W56" s="163"/>
      <c r="X56" s="163" t="s">
        <v>431</v>
      </c>
      <c r="Y56" s="152"/>
      <c r="Z56" s="152"/>
      <c r="AA56" s="152"/>
      <c r="AB56" s="152"/>
      <c r="AC56" s="152"/>
      <c r="AD56" s="152"/>
      <c r="AE56" s="152"/>
      <c r="AF56" s="152"/>
      <c r="AG56" s="152" t="s">
        <v>432</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c r="A57" s="189">
        <v>41</v>
      </c>
      <c r="B57" s="190" t="s">
        <v>1819</v>
      </c>
      <c r="C57" s="197" t="s">
        <v>1820</v>
      </c>
      <c r="D57" s="191" t="s">
        <v>508</v>
      </c>
      <c r="E57" s="192">
        <v>1</v>
      </c>
      <c r="F57" s="193"/>
      <c r="G57" s="194">
        <f t="shared" si="14"/>
        <v>0</v>
      </c>
      <c r="H57" s="193"/>
      <c r="I57" s="194">
        <f t="shared" si="15"/>
        <v>0</v>
      </c>
      <c r="J57" s="193"/>
      <c r="K57" s="194">
        <f t="shared" si="16"/>
        <v>0</v>
      </c>
      <c r="L57" s="194">
        <v>21</v>
      </c>
      <c r="M57" s="194">
        <f t="shared" si="17"/>
        <v>0</v>
      </c>
      <c r="N57" s="192">
        <v>0</v>
      </c>
      <c r="O57" s="192">
        <f t="shared" si="18"/>
        <v>0</v>
      </c>
      <c r="P57" s="192">
        <v>0.112</v>
      </c>
      <c r="Q57" s="192">
        <f t="shared" si="19"/>
        <v>0.11</v>
      </c>
      <c r="R57" s="194"/>
      <c r="S57" s="194" t="s">
        <v>430</v>
      </c>
      <c r="T57" s="195" t="s">
        <v>372</v>
      </c>
      <c r="U57" s="163">
        <v>0</v>
      </c>
      <c r="V57" s="163">
        <f t="shared" si="20"/>
        <v>0</v>
      </c>
      <c r="W57" s="163"/>
      <c r="X57" s="163" t="s">
        <v>431</v>
      </c>
      <c r="Y57" s="152"/>
      <c r="Z57" s="152"/>
      <c r="AA57" s="152"/>
      <c r="AB57" s="152"/>
      <c r="AC57" s="152"/>
      <c r="AD57" s="152"/>
      <c r="AE57" s="152"/>
      <c r="AF57" s="152"/>
      <c r="AG57" s="152" t="s">
        <v>432</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ht="22.5" outlineLevel="1">
      <c r="A58" s="175">
        <v>42</v>
      </c>
      <c r="B58" s="176" t="s">
        <v>1821</v>
      </c>
      <c r="C58" s="185" t="s">
        <v>1822</v>
      </c>
      <c r="D58" s="177" t="s">
        <v>524</v>
      </c>
      <c r="E58" s="178">
        <v>5</v>
      </c>
      <c r="F58" s="179"/>
      <c r="G58" s="180">
        <f t="shared" si="14"/>
        <v>0</v>
      </c>
      <c r="H58" s="179"/>
      <c r="I58" s="180">
        <f t="shared" si="15"/>
        <v>0</v>
      </c>
      <c r="J58" s="179"/>
      <c r="K58" s="180">
        <f t="shared" si="16"/>
        <v>0</v>
      </c>
      <c r="L58" s="180">
        <v>21</v>
      </c>
      <c r="M58" s="180">
        <f t="shared" si="17"/>
        <v>0</v>
      </c>
      <c r="N58" s="178">
        <v>0</v>
      </c>
      <c r="O58" s="178">
        <f t="shared" si="18"/>
        <v>0</v>
      </c>
      <c r="P58" s="178">
        <v>3.5000000000000003E-2</v>
      </c>
      <c r="Q58" s="178">
        <f t="shared" si="19"/>
        <v>0.18</v>
      </c>
      <c r="R58" s="180" t="s">
        <v>1746</v>
      </c>
      <c r="S58" s="180" t="s">
        <v>371</v>
      </c>
      <c r="T58" s="181" t="s">
        <v>371</v>
      </c>
      <c r="U58" s="163">
        <v>0.36</v>
      </c>
      <c r="V58" s="163">
        <f t="shared" si="20"/>
        <v>1.8</v>
      </c>
      <c r="W58" s="163"/>
      <c r="X58" s="163" t="s">
        <v>431</v>
      </c>
      <c r="Y58" s="152"/>
      <c r="Z58" s="152"/>
      <c r="AA58" s="152"/>
      <c r="AB58" s="152"/>
      <c r="AC58" s="152"/>
      <c r="AD58" s="152"/>
      <c r="AE58" s="152"/>
      <c r="AF58" s="152"/>
      <c r="AG58" s="152" t="s">
        <v>432</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ht="22.5" outlineLevel="1">
      <c r="A59" s="159"/>
      <c r="B59" s="160"/>
      <c r="C59" s="273" t="s">
        <v>1823</v>
      </c>
      <c r="D59" s="274"/>
      <c r="E59" s="274"/>
      <c r="F59" s="274"/>
      <c r="G59" s="274"/>
      <c r="H59" s="163"/>
      <c r="I59" s="163"/>
      <c r="J59" s="163"/>
      <c r="K59" s="163"/>
      <c r="L59" s="163"/>
      <c r="M59" s="163"/>
      <c r="N59" s="162"/>
      <c r="O59" s="162"/>
      <c r="P59" s="162"/>
      <c r="Q59" s="162"/>
      <c r="R59" s="163"/>
      <c r="S59" s="163"/>
      <c r="T59" s="163"/>
      <c r="U59" s="163"/>
      <c r="V59" s="163"/>
      <c r="W59" s="163"/>
      <c r="X59" s="163"/>
      <c r="Y59" s="152"/>
      <c r="Z59" s="152"/>
      <c r="AA59" s="152"/>
      <c r="AB59" s="152"/>
      <c r="AC59" s="152"/>
      <c r="AD59" s="152"/>
      <c r="AE59" s="152"/>
      <c r="AF59" s="152"/>
      <c r="AG59" s="152" t="s">
        <v>444</v>
      </c>
      <c r="AH59" s="152"/>
      <c r="AI59" s="152"/>
      <c r="AJ59" s="152"/>
      <c r="AK59" s="152"/>
      <c r="AL59" s="152"/>
      <c r="AM59" s="152"/>
      <c r="AN59" s="152"/>
      <c r="AO59" s="152"/>
      <c r="AP59" s="152"/>
      <c r="AQ59" s="152"/>
      <c r="AR59" s="152"/>
      <c r="AS59" s="152"/>
      <c r="AT59" s="152"/>
      <c r="AU59" s="152"/>
      <c r="AV59" s="152"/>
      <c r="AW59" s="152"/>
      <c r="AX59" s="152"/>
      <c r="AY59" s="152"/>
      <c r="AZ59" s="152"/>
      <c r="BA59" s="182" t="str">
        <f>C59</f>
        <v>s jednou pásnicí s přemístěním hmot na skládku na vzdálenost do 10 m nebo s naložením na dopravní prostředek, se zásypem jam po odstraněných sloupcích a jeho zhutněním</v>
      </c>
      <c r="BB59" s="152"/>
      <c r="BC59" s="152"/>
      <c r="BD59" s="152"/>
      <c r="BE59" s="152"/>
      <c r="BF59" s="152"/>
      <c r="BG59" s="152"/>
      <c r="BH59" s="152"/>
    </row>
    <row r="60" spans="1:60">
      <c r="A60" s="169" t="s">
        <v>366</v>
      </c>
      <c r="B60" s="170" t="s">
        <v>251</v>
      </c>
      <c r="C60" s="184" t="s">
        <v>252</v>
      </c>
      <c r="D60" s="171"/>
      <c r="E60" s="172"/>
      <c r="F60" s="173"/>
      <c r="G60" s="173">
        <f>SUMIF(AG61:AG63,"&lt;&gt;NOR",G61:G63)</f>
        <v>0</v>
      </c>
      <c r="H60" s="173"/>
      <c r="I60" s="173">
        <f>SUM(I61:I63)</f>
        <v>0</v>
      </c>
      <c r="J60" s="173"/>
      <c r="K60" s="173">
        <f>SUM(K61:K63)</f>
        <v>0</v>
      </c>
      <c r="L60" s="173"/>
      <c r="M60" s="173">
        <f>SUM(M61:M63)</f>
        <v>0</v>
      </c>
      <c r="N60" s="172"/>
      <c r="O60" s="172">
        <f>SUM(O61:O63)</f>
        <v>0</v>
      </c>
      <c r="P60" s="172"/>
      <c r="Q60" s="172">
        <f>SUM(Q61:Q63)</f>
        <v>0</v>
      </c>
      <c r="R60" s="173"/>
      <c r="S60" s="173"/>
      <c r="T60" s="174"/>
      <c r="U60" s="168"/>
      <c r="V60" s="168">
        <f>SUM(V61:V63)</f>
        <v>0</v>
      </c>
      <c r="W60" s="168"/>
      <c r="X60" s="168"/>
      <c r="AG60" t="s">
        <v>367</v>
      </c>
    </row>
    <row r="61" spans="1:60" outlineLevel="1">
      <c r="A61" s="189">
        <v>43</v>
      </c>
      <c r="B61" s="190" t="s">
        <v>1824</v>
      </c>
      <c r="C61" s="197" t="s">
        <v>1825</v>
      </c>
      <c r="D61" s="191" t="s">
        <v>459</v>
      </c>
      <c r="E61" s="192">
        <v>94.031999999999996</v>
      </c>
      <c r="F61" s="193"/>
      <c r="G61" s="194">
        <f>ROUND(E61*F61,2)</f>
        <v>0</v>
      </c>
      <c r="H61" s="193"/>
      <c r="I61" s="194">
        <f>ROUND(E61*H61,2)</f>
        <v>0</v>
      </c>
      <c r="J61" s="193"/>
      <c r="K61" s="194">
        <f>ROUND(E61*J61,2)</f>
        <v>0</v>
      </c>
      <c r="L61" s="194">
        <v>21</v>
      </c>
      <c r="M61" s="194">
        <f>G61*(1+L61/100)</f>
        <v>0</v>
      </c>
      <c r="N61" s="192">
        <v>0</v>
      </c>
      <c r="O61" s="192">
        <f>ROUND(E61*N61,2)</f>
        <v>0</v>
      </c>
      <c r="P61" s="192">
        <v>0</v>
      </c>
      <c r="Q61" s="192">
        <f>ROUND(E61*P61,2)</f>
        <v>0</v>
      </c>
      <c r="R61" s="194"/>
      <c r="S61" s="194" t="s">
        <v>430</v>
      </c>
      <c r="T61" s="195" t="s">
        <v>372</v>
      </c>
      <c r="U61" s="163">
        <v>0</v>
      </c>
      <c r="V61" s="163">
        <f>ROUND(E61*U61,2)</f>
        <v>0</v>
      </c>
      <c r="W61" s="163"/>
      <c r="X61" s="163" t="s">
        <v>1826</v>
      </c>
      <c r="Y61" s="152"/>
      <c r="Z61" s="152"/>
      <c r="AA61" s="152"/>
      <c r="AB61" s="152"/>
      <c r="AC61" s="152"/>
      <c r="AD61" s="152"/>
      <c r="AE61" s="152"/>
      <c r="AF61" s="152"/>
      <c r="AG61" s="152" t="s">
        <v>1827</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c r="A62" s="189">
        <v>44</v>
      </c>
      <c r="B62" s="190" t="s">
        <v>1828</v>
      </c>
      <c r="C62" s="197" t="s">
        <v>1829</v>
      </c>
      <c r="D62" s="191" t="s">
        <v>459</v>
      </c>
      <c r="E62" s="192">
        <v>94.031999999999996</v>
      </c>
      <c r="F62" s="193"/>
      <c r="G62" s="194">
        <f>ROUND(E62*F62,2)</f>
        <v>0</v>
      </c>
      <c r="H62" s="193"/>
      <c r="I62" s="194">
        <f>ROUND(E62*H62,2)</f>
        <v>0</v>
      </c>
      <c r="J62" s="193"/>
      <c r="K62" s="194">
        <f>ROUND(E62*J62,2)</f>
        <v>0</v>
      </c>
      <c r="L62" s="194">
        <v>21</v>
      </c>
      <c r="M62" s="194">
        <f>G62*(1+L62/100)</f>
        <v>0</v>
      </c>
      <c r="N62" s="192">
        <v>0</v>
      </c>
      <c r="O62" s="192">
        <f>ROUND(E62*N62,2)</f>
        <v>0</v>
      </c>
      <c r="P62" s="192">
        <v>0</v>
      </c>
      <c r="Q62" s="192">
        <f>ROUND(E62*P62,2)</f>
        <v>0</v>
      </c>
      <c r="R62" s="194"/>
      <c r="S62" s="194" t="s">
        <v>430</v>
      </c>
      <c r="T62" s="195" t="s">
        <v>372</v>
      </c>
      <c r="U62" s="163">
        <v>0</v>
      </c>
      <c r="V62" s="163">
        <f>ROUND(E62*U62,2)</f>
        <v>0</v>
      </c>
      <c r="W62" s="163"/>
      <c r="X62" s="163" t="s">
        <v>1826</v>
      </c>
      <c r="Y62" s="152"/>
      <c r="Z62" s="152"/>
      <c r="AA62" s="152"/>
      <c r="AB62" s="152"/>
      <c r="AC62" s="152"/>
      <c r="AD62" s="152"/>
      <c r="AE62" s="152"/>
      <c r="AF62" s="152"/>
      <c r="AG62" s="152" t="s">
        <v>1827</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c r="A63" s="189">
        <v>45</v>
      </c>
      <c r="B63" s="190" t="s">
        <v>1830</v>
      </c>
      <c r="C63" s="197" t="s">
        <v>1831</v>
      </c>
      <c r="D63" s="191" t="s">
        <v>459</v>
      </c>
      <c r="E63" s="192">
        <v>94.031999999999996</v>
      </c>
      <c r="F63" s="193"/>
      <c r="G63" s="194">
        <f>ROUND(E63*F63,2)</f>
        <v>0</v>
      </c>
      <c r="H63" s="193"/>
      <c r="I63" s="194">
        <f>ROUND(E63*H63,2)</f>
        <v>0</v>
      </c>
      <c r="J63" s="193"/>
      <c r="K63" s="194">
        <f>ROUND(E63*J63,2)</f>
        <v>0</v>
      </c>
      <c r="L63" s="194">
        <v>21</v>
      </c>
      <c r="M63" s="194">
        <f>G63*(1+L63/100)</f>
        <v>0</v>
      </c>
      <c r="N63" s="192">
        <v>0</v>
      </c>
      <c r="O63" s="192">
        <f>ROUND(E63*N63,2)</f>
        <v>0</v>
      </c>
      <c r="P63" s="192">
        <v>0</v>
      </c>
      <c r="Q63" s="192">
        <f>ROUND(E63*P63,2)</f>
        <v>0</v>
      </c>
      <c r="R63" s="194"/>
      <c r="S63" s="194" t="s">
        <v>430</v>
      </c>
      <c r="T63" s="195" t="s">
        <v>372</v>
      </c>
      <c r="U63" s="163">
        <v>0</v>
      </c>
      <c r="V63" s="163">
        <f>ROUND(E63*U63,2)</f>
        <v>0</v>
      </c>
      <c r="W63" s="163"/>
      <c r="X63" s="163" t="s">
        <v>1826</v>
      </c>
      <c r="Y63" s="152"/>
      <c r="Z63" s="152"/>
      <c r="AA63" s="152"/>
      <c r="AB63" s="152"/>
      <c r="AC63" s="152"/>
      <c r="AD63" s="152"/>
      <c r="AE63" s="152"/>
      <c r="AF63" s="152"/>
      <c r="AG63" s="152" t="s">
        <v>1827</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c r="A64" s="169" t="s">
        <v>366</v>
      </c>
      <c r="B64" s="170" t="s">
        <v>249</v>
      </c>
      <c r="C64" s="184" t="s">
        <v>250</v>
      </c>
      <c r="D64" s="171"/>
      <c r="E64" s="172"/>
      <c r="F64" s="173"/>
      <c r="G64" s="173">
        <f>SUMIF(AG65:AG66,"&lt;&gt;NOR",G65:G66)</f>
        <v>0</v>
      </c>
      <c r="H64" s="173"/>
      <c r="I64" s="173">
        <f>SUM(I65:I66)</f>
        <v>0</v>
      </c>
      <c r="J64" s="173"/>
      <c r="K64" s="173">
        <f>SUM(K65:K66)</f>
        <v>0</v>
      </c>
      <c r="L64" s="173"/>
      <c r="M64" s="173">
        <f>SUM(M65:M66)</f>
        <v>0</v>
      </c>
      <c r="N64" s="172"/>
      <c r="O64" s="172">
        <f>SUM(O65:O66)</f>
        <v>0</v>
      </c>
      <c r="P64" s="172"/>
      <c r="Q64" s="172">
        <f>SUM(Q65:Q66)</f>
        <v>0</v>
      </c>
      <c r="R64" s="173"/>
      <c r="S64" s="173"/>
      <c r="T64" s="174"/>
      <c r="U64" s="168"/>
      <c r="V64" s="168">
        <f>SUM(V65:V66)</f>
        <v>32.549999999999997</v>
      </c>
      <c r="W64" s="168"/>
      <c r="X64" s="168"/>
      <c r="AG64" t="s">
        <v>367</v>
      </c>
    </row>
    <row r="65" spans="1:60" outlineLevel="1">
      <c r="A65" s="175">
        <v>46</v>
      </c>
      <c r="B65" s="176" t="s">
        <v>1832</v>
      </c>
      <c r="C65" s="185" t="s">
        <v>1833</v>
      </c>
      <c r="D65" s="177" t="s">
        <v>459</v>
      </c>
      <c r="E65" s="178">
        <v>83.473640000000003</v>
      </c>
      <c r="F65" s="179"/>
      <c r="G65" s="180">
        <f>ROUND(E65*F65,2)</f>
        <v>0</v>
      </c>
      <c r="H65" s="179"/>
      <c r="I65" s="180">
        <f>ROUND(E65*H65,2)</f>
        <v>0</v>
      </c>
      <c r="J65" s="179"/>
      <c r="K65" s="180">
        <f>ROUND(E65*J65,2)</f>
        <v>0</v>
      </c>
      <c r="L65" s="180">
        <v>21</v>
      </c>
      <c r="M65" s="180">
        <f>G65*(1+L65/100)</f>
        <v>0</v>
      </c>
      <c r="N65" s="178">
        <v>0</v>
      </c>
      <c r="O65" s="178">
        <f>ROUND(E65*N65,2)</f>
        <v>0</v>
      </c>
      <c r="P65" s="178">
        <v>0</v>
      </c>
      <c r="Q65" s="178">
        <f>ROUND(E65*P65,2)</f>
        <v>0</v>
      </c>
      <c r="R65" s="180" t="s">
        <v>1746</v>
      </c>
      <c r="S65" s="180" t="s">
        <v>371</v>
      </c>
      <c r="T65" s="181" t="s">
        <v>371</v>
      </c>
      <c r="U65" s="163">
        <v>0.39</v>
      </c>
      <c r="V65" s="163">
        <f>ROUND(E65*U65,2)</f>
        <v>32.549999999999997</v>
      </c>
      <c r="W65" s="163"/>
      <c r="X65" s="163" t="s">
        <v>254</v>
      </c>
      <c r="Y65" s="152"/>
      <c r="Z65" s="152"/>
      <c r="AA65" s="152"/>
      <c r="AB65" s="152"/>
      <c r="AC65" s="152"/>
      <c r="AD65" s="152"/>
      <c r="AE65" s="152"/>
      <c r="AF65" s="152"/>
      <c r="AG65" s="152" t="s">
        <v>724</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c r="A66" s="159"/>
      <c r="B66" s="160"/>
      <c r="C66" s="273" t="s">
        <v>1834</v>
      </c>
      <c r="D66" s="274"/>
      <c r="E66" s="274"/>
      <c r="F66" s="274"/>
      <c r="G66" s="274"/>
      <c r="H66" s="163"/>
      <c r="I66" s="163"/>
      <c r="J66" s="163"/>
      <c r="K66" s="163"/>
      <c r="L66" s="163"/>
      <c r="M66" s="163"/>
      <c r="N66" s="162"/>
      <c r="O66" s="162"/>
      <c r="P66" s="162"/>
      <c r="Q66" s="162"/>
      <c r="R66" s="163"/>
      <c r="S66" s="163"/>
      <c r="T66" s="163"/>
      <c r="U66" s="163"/>
      <c r="V66" s="163"/>
      <c r="W66" s="163"/>
      <c r="X66" s="163"/>
      <c r="Y66" s="152"/>
      <c r="Z66" s="152"/>
      <c r="AA66" s="152"/>
      <c r="AB66" s="152"/>
      <c r="AC66" s="152"/>
      <c r="AD66" s="152"/>
      <c r="AE66" s="152"/>
      <c r="AF66" s="152"/>
      <c r="AG66" s="152" t="s">
        <v>444</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c r="A67" s="169" t="s">
        <v>366</v>
      </c>
      <c r="B67" s="170" t="s">
        <v>277</v>
      </c>
      <c r="C67" s="184" t="s">
        <v>279</v>
      </c>
      <c r="D67" s="171"/>
      <c r="E67" s="172"/>
      <c r="F67" s="173"/>
      <c r="G67" s="173">
        <f>SUMIF(AG68:AG68,"&lt;&gt;NOR",G68:G68)</f>
        <v>0</v>
      </c>
      <c r="H67" s="173"/>
      <c r="I67" s="173">
        <f>SUM(I68:I68)</f>
        <v>0</v>
      </c>
      <c r="J67" s="173"/>
      <c r="K67" s="173">
        <f>SUM(K68:K68)</f>
        <v>0</v>
      </c>
      <c r="L67" s="173"/>
      <c r="M67" s="173">
        <f>SUM(M68:M68)</f>
        <v>0</v>
      </c>
      <c r="N67" s="172"/>
      <c r="O67" s="172">
        <f>SUM(O68:O68)</f>
        <v>0</v>
      </c>
      <c r="P67" s="172"/>
      <c r="Q67" s="172">
        <f>SUM(Q68:Q68)</f>
        <v>0</v>
      </c>
      <c r="R67" s="173"/>
      <c r="S67" s="173"/>
      <c r="T67" s="174"/>
      <c r="U67" s="168"/>
      <c r="V67" s="168">
        <f>SUM(V68:V68)</f>
        <v>0</v>
      </c>
      <c r="W67" s="168"/>
      <c r="X67" s="168"/>
      <c r="AG67" t="s">
        <v>367</v>
      </c>
    </row>
    <row r="68" spans="1:60" outlineLevel="1">
      <c r="A68" s="189">
        <v>47</v>
      </c>
      <c r="B68" s="190" t="s">
        <v>1835</v>
      </c>
      <c r="C68" s="197" t="s">
        <v>1836</v>
      </c>
      <c r="D68" s="191" t="s">
        <v>633</v>
      </c>
      <c r="E68" s="192">
        <v>1</v>
      </c>
      <c r="F68" s="193"/>
      <c r="G68" s="194">
        <f>ROUND(E68*F68,2)</f>
        <v>0</v>
      </c>
      <c r="H68" s="193"/>
      <c r="I68" s="194">
        <f>ROUND(E68*H68,2)</f>
        <v>0</v>
      </c>
      <c r="J68" s="193"/>
      <c r="K68" s="194">
        <f>ROUND(E68*J68,2)</f>
        <v>0</v>
      </c>
      <c r="L68" s="194">
        <v>21</v>
      </c>
      <c r="M68" s="194">
        <f>G68*(1+L68/100)</f>
        <v>0</v>
      </c>
      <c r="N68" s="192">
        <v>1.1E-4</v>
      </c>
      <c r="O68" s="192">
        <f>ROUND(E68*N68,2)</f>
        <v>0</v>
      </c>
      <c r="P68" s="192">
        <v>2.15E-3</v>
      </c>
      <c r="Q68" s="192">
        <f>ROUND(E68*P68,2)</f>
        <v>0</v>
      </c>
      <c r="R68" s="194"/>
      <c r="S68" s="194" t="s">
        <v>430</v>
      </c>
      <c r="T68" s="195" t="s">
        <v>372</v>
      </c>
      <c r="U68" s="163">
        <v>0</v>
      </c>
      <c r="V68" s="163">
        <f>ROUND(E68*U68,2)</f>
        <v>0</v>
      </c>
      <c r="W68" s="163"/>
      <c r="X68" s="163" t="s">
        <v>431</v>
      </c>
      <c r="Y68" s="152"/>
      <c r="Z68" s="152"/>
      <c r="AA68" s="152"/>
      <c r="AB68" s="152"/>
      <c r="AC68" s="152"/>
      <c r="AD68" s="152"/>
      <c r="AE68" s="152"/>
      <c r="AF68" s="152"/>
      <c r="AG68" s="152" t="s">
        <v>728</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c r="A69" s="169" t="s">
        <v>366</v>
      </c>
      <c r="B69" s="170" t="s">
        <v>326</v>
      </c>
      <c r="C69" s="184" t="s">
        <v>327</v>
      </c>
      <c r="D69" s="171"/>
      <c r="E69" s="172"/>
      <c r="F69" s="173"/>
      <c r="G69" s="173">
        <f>SUMIF(AG70:AG70,"&lt;&gt;NOR",G70:G70)</f>
        <v>0</v>
      </c>
      <c r="H69" s="173"/>
      <c r="I69" s="173">
        <f>SUM(I70:I70)</f>
        <v>0</v>
      </c>
      <c r="J69" s="173"/>
      <c r="K69" s="173">
        <f>SUM(K70:K70)</f>
        <v>0</v>
      </c>
      <c r="L69" s="173"/>
      <c r="M69" s="173">
        <f>SUM(M70:M70)</f>
        <v>0</v>
      </c>
      <c r="N69" s="172"/>
      <c r="O69" s="172">
        <f>SUM(O70:O70)</f>
        <v>0</v>
      </c>
      <c r="P69" s="172"/>
      <c r="Q69" s="172">
        <f>SUM(Q70:Q70)</f>
        <v>0</v>
      </c>
      <c r="R69" s="173"/>
      <c r="S69" s="173"/>
      <c r="T69" s="174"/>
      <c r="U69" s="168"/>
      <c r="V69" s="168">
        <f>SUM(V70:V70)</f>
        <v>0</v>
      </c>
      <c r="W69" s="168"/>
      <c r="X69" s="168"/>
      <c r="AG69" t="s">
        <v>367</v>
      </c>
    </row>
    <row r="70" spans="1:60" outlineLevel="1">
      <c r="A70" s="189">
        <v>48</v>
      </c>
      <c r="B70" s="190" t="s">
        <v>1837</v>
      </c>
      <c r="C70" s="197" t="s">
        <v>1838</v>
      </c>
      <c r="D70" s="191" t="s">
        <v>508</v>
      </c>
      <c r="E70" s="192">
        <v>1</v>
      </c>
      <c r="F70" s="193"/>
      <c r="G70" s="194">
        <f>ROUND(E70*F70,2)</f>
        <v>0</v>
      </c>
      <c r="H70" s="193"/>
      <c r="I70" s="194">
        <f>ROUND(E70*H70,2)</f>
        <v>0</v>
      </c>
      <c r="J70" s="193"/>
      <c r="K70" s="194">
        <f>ROUND(E70*J70,2)</f>
        <v>0</v>
      </c>
      <c r="L70" s="194">
        <v>21</v>
      </c>
      <c r="M70" s="194">
        <f>G70*(1+L70/100)</f>
        <v>0</v>
      </c>
      <c r="N70" s="192">
        <v>0</v>
      </c>
      <c r="O70" s="192">
        <f>ROUND(E70*N70,2)</f>
        <v>0</v>
      </c>
      <c r="P70" s="192">
        <v>0</v>
      </c>
      <c r="Q70" s="192">
        <f>ROUND(E70*P70,2)</f>
        <v>0</v>
      </c>
      <c r="R70" s="194"/>
      <c r="S70" s="194" t="s">
        <v>430</v>
      </c>
      <c r="T70" s="195" t="s">
        <v>372</v>
      </c>
      <c r="U70" s="163">
        <v>0</v>
      </c>
      <c r="V70" s="163">
        <f>ROUND(E70*U70,2)</f>
        <v>0</v>
      </c>
      <c r="W70" s="163"/>
      <c r="X70" s="163" t="s">
        <v>431</v>
      </c>
      <c r="Y70" s="152"/>
      <c r="Z70" s="152"/>
      <c r="AA70" s="152"/>
      <c r="AB70" s="152"/>
      <c r="AC70" s="152"/>
      <c r="AD70" s="152"/>
      <c r="AE70" s="152"/>
      <c r="AF70" s="152"/>
      <c r="AG70" s="152" t="s">
        <v>432</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c r="A71" s="169" t="s">
        <v>366</v>
      </c>
      <c r="B71" s="170" t="s">
        <v>330</v>
      </c>
      <c r="C71" s="184" t="s">
        <v>331</v>
      </c>
      <c r="D71" s="171"/>
      <c r="E71" s="172"/>
      <c r="F71" s="173"/>
      <c r="G71" s="173">
        <f>SUMIF(AG72:AG73,"&lt;&gt;NOR",G72:G73)</f>
        <v>0</v>
      </c>
      <c r="H71" s="173"/>
      <c r="I71" s="173">
        <f>SUM(I72:I73)</f>
        <v>0</v>
      </c>
      <c r="J71" s="173"/>
      <c r="K71" s="173">
        <f>SUM(K72:K73)</f>
        <v>0</v>
      </c>
      <c r="L71" s="173"/>
      <c r="M71" s="173">
        <f>SUM(M72:M73)</f>
        <v>0</v>
      </c>
      <c r="N71" s="172"/>
      <c r="O71" s="172">
        <f>SUM(O72:O73)</f>
        <v>0</v>
      </c>
      <c r="P71" s="172"/>
      <c r="Q71" s="172">
        <f>SUM(Q72:Q73)</f>
        <v>0</v>
      </c>
      <c r="R71" s="173"/>
      <c r="S71" s="173"/>
      <c r="T71" s="174"/>
      <c r="U71" s="168"/>
      <c r="V71" s="168">
        <f>SUM(V72:V73)</f>
        <v>0</v>
      </c>
      <c r="W71" s="168"/>
      <c r="X71" s="168"/>
      <c r="AG71" t="s">
        <v>367</v>
      </c>
    </row>
    <row r="72" spans="1:60" outlineLevel="1">
      <c r="A72" s="189">
        <v>49</v>
      </c>
      <c r="B72" s="190" t="s">
        <v>1839</v>
      </c>
      <c r="C72" s="197" t="s">
        <v>1840</v>
      </c>
      <c r="D72" s="191" t="s">
        <v>524</v>
      </c>
      <c r="E72" s="192">
        <v>20</v>
      </c>
      <c r="F72" s="193"/>
      <c r="G72" s="194">
        <f>ROUND(E72*F72,2)</f>
        <v>0</v>
      </c>
      <c r="H72" s="193"/>
      <c r="I72" s="194">
        <f>ROUND(E72*H72,2)</f>
        <v>0</v>
      </c>
      <c r="J72" s="193"/>
      <c r="K72" s="194">
        <f>ROUND(E72*J72,2)</f>
        <v>0</v>
      </c>
      <c r="L72" s="194">
        <v>21</v>
      </c>
      <c r="M72" s="194">
        <f>G72*(1+L72/100)</f>
        <v>0</v>
      </c>
      <c r="N72" s="192">
        <v>0</v>
      </c>
      <c r="O72" s="192">
        <f>ROUND(E72*N72,2)</f>
        <v>0</v>
      </c>
      <c r="P72" s="192">
        <v>0</v>
      </c>
      <c r="Q72" s="192">
        <f>ROUND(E72*P72,2)</f>
        <v>0</v>
      </c>
      <c r="R72" s="194"/>
      <c r="S72" s="194" t="s">
        <v>430</v>
      </c>
      <c r="T72" s="195" t="s">
        <v>372</v>
      </c>
      <c r="U72" s="163">
        <v>0</v>
      </c>
      <c r="V72" s="163">
        <f>ROUND(E72*U72,2)</f>
        <v>0</v>
      </c>
      <c r="W72" s="163"/>
      <c r="X72" s="163" t="s">
        <v>431</v>
      </c>
      <c r="Y72" s="152"/>
      <c r="Z72" s="152"/>
      <c r="AA72" s="152"/>
      <c r="AB72" s="152"/>
      <c r="AC72" s="152"/>
      <c r="AD72" s="152"/>
      <c r="AE72" s="152"/>
      <c r="AF72" s="152"/>
      <c r="AG72" s="152" t="s">
        <v>432</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c r="A73" s="175">
        <v>50</v>
      </c>
      <c r="B73" s="176" t="s">
        <v>1841</v>
      </c>
      <c r="C73" s="185" t="s">
        <v>1842</v>
      </c>
      <c r="D73" s="177" t="s">
        <v>524</v>
      </c>
      <c r="E73" s="178">
        <v>20</v>
      </c>
      <c r="F73" s="179"/>
      <c r="G73" s="180">
        <f>ROUND(E73*F73,2)</f>
        <v>0</v>
      </c>
      <c r="H73" s="179"/>
      <c r="I73" s="180">
        <f>ROUND(E73*H73,2)</f>
        <v>0</v>
      </c>
      <c r="J73" s="179"/>
      <c r="K73" s="180">
        <f>ROUND(E73*J73,2)</f>
        <v>0</v>
      </c>
      <c r="L73" s="180">
        <v>21</v>
      </c>
      <c r="M73" s="180">
        <f>G73*(1+L73/100)</f>
        <v>0</v>
      </c>
      <c r="N73" s="178">
        <v>0</v>
      </c>
      <c r="O73" s="178">
        <f>ROUND(E73*N73,2)</f>
        <v>0</v>
      </c>
      <c r="P73" s="178">
        <v>0</v>
      </c>
      <c r="Q73" s="178">
        <f>ROUND(E73*P73,2)</f>
        <v>0</v>
      </c>
      <c r="R73" s="180"/>
      <c r="S73" s="180" t="s">
        <v>430</v>
      </c>
      <c r="T73" s="181" t="s">
        <v>372</v>
      </c>
      <c r="U73" s="163">
        <v>0</v>
      </c>
      <c r="V73" s="163">
        <f>ROUND(E73*U73,2)</f>
        <v>0</v>
      </c>
      <c r="W73" s="163"/>
      <c r="X73" s="163" t="s">
        <v>431</v>
      </c>
      <c r="Y73" s="152"/>
      <c r="Z73" s="152"/>
      <c r="AA73" s="152"/>
      <c r="AB73" s="152"/>
      <c r="AC73" s="152"/>
      <c r="AD73" s="152"/>
      <c r="AE73" s="152"/>
      <c r="AF73" s="152"/>
      <c r="AG73" s="152" t="s">
        <v>432</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c r="A74" s="3"/>
      <c r="B74" s="4"/>
      <c r="C74" s="186"/>
      <c r="D74" s="6"/>
      <c r="E74" s="3"/>
      <c r="F74" s="3"/>
      <c r="G74" s="3"/>
      <c r="H74" s="3"/>
      <c r="I74" s="3"/>
      <c r="J74" s="3"/>
      <c r="K74" s="3"/>
      <c r="L74" s="3"/>
      <c r="M74" s="3"/>
      <c r="N74" s="3"/>
      <c r="O74" s="3"/>
      <c r="P74" s="3"/>
      <c r="Q74" s="3"/>
      <c r="R74" s="3"/>
      <c r="S74" s="3"/>
      <c r="T74" s="3"/>
      <c r="U74" s="3"/>
      <c r="V74" s="3"/>
      <c r="W74" s="3"/>
      <c r="X74" s="3"/>
      <c r="AE74">
        <v>15</v>
      </c>
      <c r="AF74">
        <v>21</v>
      </c>
      <c r="AG74" t="s">
        <v>353</v>
      </c>
    </row>
    <row r="75" spans="1:60">
      <c r="A75" s="155"/>
      <c r="B75" s="156" t="s">
        <v>29</v>
      </c>
      <c r="C75" s="187"/>
      <c r="D75" s="157"/>
      <c r="E75" s="158"/>
      <c r="F75" s="158"/>
      <c r="G75" s="183">
        <f>G8+G36+G46+G48+G60+G64+G67+G69+G71</f>
        <v>0</v>
      </c>
      <c r="H75" s="3"/>
      <c r="I75" s="3"/>
      <c r="J75" s="3"/>
      <c r="K75" s="3"/>
      <c r="L75" s="3"/>
      <c r="M75" s="3"/>
      <c r="N75" s="3"/>
      <c r="O75" s="3"/>
      <c r="P75" s="3"/>
      <c r="Q75" s="3"/>
      <c r="R75" s="3"/>
      <c r="S75" s="3"/>
      <c r="T75" s="3"/>
      <c r="U75" s="3"/>
      <c r="V75" s="3"/>
      <c r="W75" s="3"/>
      <c r="X75" s="3"/>
      <c r="AE75">
        <f>SUMIF(L7:L73,AE74,G7:G73)</f>
        <v>0</v>
      </c>
      <c r="AF75">
        <f>SUMIF(L7:L73,AF74,G7:G73)</f>
        <v>0</v>
      </c>
      <c r="AG75" t="s">
        <v>423</v>
      </c>
    </row>
    <row r="76" spans="1:60">
      <c r="C76" s="188"/>
      <c r="D76" s="10"/>
      <c r="AG76" t="s">
        <v>425</v>
      </c>
    </row>
    <row r="77" spans="1:60">
      <c r="D77" s="10"/>
    </row>
    <row r="78" spans="1:60">
      <c r="D78" s="10"/>
    </row>
    <row r="79" spans="1:60">
      <c r="D79" s="10"/>
    </row>
    <row r="80" spans="1:60">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jKZQdMvKkLsg34dycR0op6YgFofD3VJC3lMuK+nE4cIgYKp+WKW2lHI1wjnvB0eUnz0O0mLOQSAuuIglKWzL1g==" saltValue="+pZ1p8TdlQ6eGBmFCeDAhg==" spinCount="100000" sheet="1"/>
  <mergeCells count="11">
    <mergeCell ref="C18:G18"/>
    <mergeCell ref="C21:G21"/>
    <mergeCell ref="C51:G51"/>
    <mergeCell ref="C59:G59"/>
    <mergeCell ref="C66:G66"/>
    <mergeCell ref="C13:G13"/>
    <mergeCell ref="A1:G1"/>
    <mergeCell ref="C2:G2"/>
    <mergeCell ref="C3:G3"/>
    <mergeCell ref="C4:G4"/>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47</v>
      </c>
      <c r="C3" s="265" t="s">
        <v>50</v>
      </c>
      <c r="D3" s="266"/>
      <c r="E3" s="266"/>
      <c r="F3" s="266"/>
      <c r="G3" s="267"/>
      <c r="AC3" s="126" t="s">
        <v>339</v>
      </c>
      <c r="AG3" t="s">
        <v>343</v>
      </c>
    </row>
    <row r="4" spans="1:60" ht="24.95" customHeight="1">
      <c r="A4" s="145" t="s">
        <v>9</v>
      </c>
      <c r="B4" s="146" t="s">
        <v>55</v>
      </c>
      <c r="C4" s="268" t="s">
        <v>56</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220</v>
      </c>
      <c r="C8" s="184" t="s">
        <v>221</v>
      </c>
      <c r="D8" s="171"/>
      <c r="E8" s="172"/>
      <c r="F8" s="173"/>
      <c r="G8" s="173">
        <f>SUMIF(AG9:AG46,"&lt;&gt;NOR",G9:G46)</f>
        <v>0</v>
      </c>
      <c r="H8" s="173"/>
      <c r="I8" s="173">
        <f>SUM(I9:I46)</f>
        <v>0</v>
      </c>
      <c r="J8" s="173"/>
      <c r="K8" s="173">
        <f>SUM(K9:K46)</f>
        <v>0</v>
      </c>
      <c r="L8" s="173"/>
      <c r="M8" s="173">
        <f>SUM(M9:M46)</f>
        <v>0</v>
      </c>
      <c r="N8" s="172"/>
      <c r="O8" s="172">
        <f>SUM(O9:O46)</f>
        <v>27.7</v>
      </c>
      <c r="P8" s="172"/>
      <c r="Q8" s="172">
        <f>SUM(Q9:Q46)</f>
        <v>0</v>
      </c>
      <c r="R8" s="173"/>
      <c r="S8" s="173"/>
      <c r="T8" s="174"/>
      <c r="U8" s="168"/>
      <c r="V8" s="168">
        <f>SUM(V9:V46)</f>
        <v>380.25000000000006</v>
      </c>
      <c r="W8" s="168"/>
      <c r="X8" s="168"/>
      <c r="AG8" t="s">
        <v>367</v>
      </c>
    </row>
    <row r="9" spans="1:60" outlineLevel="1">
      <c r="A9" s="175">
        <v>1</v>
      </c>
      <c r="B9" s="176" t="s">
        <v>1843</v>
      </c>
      <c r="C9" s="185" t="s">
        <v>1844</v>
      </c>
      <c r="D9" s="177" t="s">
        <v>429</v>
      </c>
      <c r="E9" s="178">
        <v>10</v>
      </c>
      <c r="F9" s="179"/>
      <c r="G9" s="180">
        <f>ROUND(E9*F9,2)</f>
        <v>0</v>
      </c>
      <c r="H9" s="179"/>
      <c r="I9" s="180">
        <f>ROUND(E9*H9,2)</f>
        <v>0</v>
      </c>
      <c r="J9" s="179"/>
      <c r="K9" s="180">
        <f>ROUND(E9*J9,2)</f>
        <v>0</v>
      </c>
      <c r="L9" s="180">
        <v>21</v>
      </c>
      <c r="M9" s="180">
        <f>G9*(1+L9/100)</f>
        <v>0</v>
      </c>
      <c r="N9" s="178">
        <v>0</v>
      </c>
      <c r="O9" s="178">
        <f>ROUND(E9*N9,2)</f>
        <v>0</v>
      </c>
      <c r="P9" s="178">
        <v>0</v>
      </c>
      <c r="Q9" s="178">
        <f>ROUND(E9*P9,2)</f>
        <v>0</v>
      </c>
      <c r="R9" s="180" t="s">
        <v>440</v>
      </c>
      <c r="S9" s="180" t="s">
        <v>371</v>
      </c>
      <c r="T9" s="181" t="s">
        <v>371</v>
      </c>
      <c r="U9" s="163">
        <v>4.6550000000000002</v>
      </c>
      <c r="V9" s="163">
        <f>ROUND(E9*U9,2)</f>
        <v>46.55</v>
      </c>
      <c r="W9" s="163"/>
      <c r="X9" s="163" t="s">
        <v>431</v>
      </c>
      <c r="Y9" s="152"/>
      <c r="Z9" s="152"/>
      <c r="AA9" s="152"/>
      <c r="AB9" s="152"/>
      <c r="AC9" s="152"/>
      <c r="AD9" s="152"/>
      <c r="AE9" s="152"/>
      <c r="AF9" s="152"/>
      <c r="AG9" s="152" t="s">
        <v>432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59"/>
      <c r="B10" s="160"/>
      <c r="C10" s="273" t="s">
        <v>1845</v>
      </c>
      <c r="D10" s="274"/>
      <c r="E10" s="274"/>
      <c r="F10" s="274"/>
      <c r="G10" s="274"/>
      <c r="H10" s="163"/>
      <c r="I10" s="163"/>
      <c r="J10" s="163"/>
      <c r="K10" s="163"/>
      <c r="L10" s="163"/>
      <c r="M10" s="163"/>
      <c r="N10" s="162"/>
      <c r="O10" s="162"/>
      <c r="P10" s="162"/>
      <c r="Q10" s="162"/>
      <c r="R10" s="163"/>
      <c r="S10" s="163"/>
      <c r="T10" s="163"/>
      <c r="U10" s="163"/>
      <c r="V10" s="163"/>
      <c r="W10" s="163"/>
      <c r="X10" s="163"/>
      <c r="Y10" s="152"/>
      <c r="Z10" s="152"/>
      <c r="AA10" s="152"/>
      <c r="AB10" s="152"/>
      <c r="AC10" s="152"/>
      <c r="AD10" s="152"/>
      <c r="AE10" s="152"/>
      <c r="AF10" s="152"/>
      <c r="AG10" s="152" t="s">
        <v>444</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75">
        <v>2</v>
      </c>
      <c r="B11" s="176" t="s">
        <v>1846</v>
      </c>
      <c r="C11" s="185" t="s">
        <v>1847</v>
      </c>
      <c r="D11" s="177" t="s">
        <v>429</v>
      </c>
      <c r="E11" s="178">
        <v>10</v>
      </c>
      <c r="F11" s="179"/>
      <c r="G11" s="180">
        <f>ROUND(E11*F11,2)</f>
        <v>0</v>
      </c>
      <c r="H11" s="179"/>
      <c r="I11" s="180">
        <f>ROUND(E11*H11,2)</f>
        <v>0</v>
      </c>
      <c r="J11" s="179"/>
      <c r="K11" s="180">
        <f>ROUND(E11*J11,2)</f>
        <v>0</v>
      </c>
      <c r="L11" s="180">
        <v>21</v>
      </c>
      <c r="M11" s="180">
        <f>G11*(1+L11/100)</f>
        <v>0</v>
      </c>
      <c r="N11" s="178">
        <v>0</v>
      </c>
      <c r="O11" s="178">
        <f>ROUND(E11*N11,2)</f>
        <v>0</v>
      </c>
      <c r="P11" s="178">
        <v>0</v>
      </c>
      <c r="Q11" s="178">
        <f>ROUND(E11*P11,2)</f>
        <v>0</v>
      </c>
      <c r="R11" s="180" t="s">
        <v>440</v>
      </c>
      <c r="S11" s="180" t="s">
        <v>371</v>
      </c>
      <c r="T11" s="181" t="s">
        <v>371</v>
      </c>
      <c r="U11" s="163">
        <v>1.7629999999999999</v>
      </c>
      <c r="V11" s="163">
        <f>ROUND(E11*U11,2)</f>
        <v>17.63</v>
      </c>
      <c r="W11" s="163"/>
      <c r="X11" s="163" t="s">
        <v>431</v>
      </c>
      <c r="Y11" s="152"/>
      <c r="Z11" s="152"/>
      <c r="AA11" s="152"/>
      <c r="AB11" s="152"/>
      <c r="AC11" s="152"/>
      <c r="AD11" s="152"/>
      <c r="AE11" s="152"/>
      <c r="AF11" s="152"/>
      <c r="AG11" s="152" t="s">
        <v>432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c r="A12" s="159"/>
      <c r="B12" s="160"/>
      <c r="C12" s="273" t="s">
        <v>1848</v>
      </c>
      <c r="D12" s="274"/>
      <c r="E12" s="274"/>
      <c r="F12" s="274"/>
      <c r="G12" s="274"/>
      <c r="H12" s="163"/>
      <c r="I12" s="163"/>
      <c r="J12" s="163"/>
      <c r="K12" s="163"/>
      <c r="L12" s="163"/>
      <c r="M12" s="163"/>
      <c r="N12" s="162"/>
      <c r="O12" s="162"/>
      <c r="P12" s="162"/>
      <c r="Q12" s="162"/>
      <c r="R12" s="163"/>
      <c r="S12" s="163"/>
      <c r="T12" s="163"/>
      <c r="U12" s="163"/>
      <c r="V12" s="163"/>
      <c r="W12" s="163"/>
      <c r="X12" s="163"/>
      <c r="Y12" s="152"/>
      <c r="Z12" s="152"/>
      <c r="AA12" s="152"/>
      <c r="AB12" s="152"/>
      <c r="AC12" s="152"/>
      <c r="AD12" s="152"/>
      <c r="AE12" s="152"/>
      <c r="AF12" s="152"/>
      <c r="AG12" s="152" t="s">
        <v>444</v>
      </c>
      <c r="AH12" s="152"/>
      <c r="AI12" s="152"/>
      <c r="AJ12" s="152"/>
      <c r="AK12" s="152"/>
      <c r="AL12" s="152"/>
      <c r="AM12" s="152"/>
      <c r="AN12" s="152"/>
      <c r="AO12" s="152"/>
      <c r="AP12" s="152"/>
      <c r="AQ12" s="152"/>
      <c r="AR12" s="152"/>
      <c r="AS12" s="152"/>
      <c r="AT12" s="152"/>
      <c r="AU12" s="152"/>
      <c r="AV12" s="152"/>
      <c r="AW12" s="152"/>
      <c r="AX12" s="152"/>
      <c r="AY12" s="152"/>
      <c r="AZ12" s="152"/>
      <c r="BA12" s="182" t="str">
        <f>C12</f>
        <v>Příplatek k cenám hloubených vykopávek za ztížení vykopávky v blízkosti podzemního vedení nebo výbušnin pro jakoukoliv třídu horniny.</v>
      </c>
      <c r="BB12" s="152"/>
      <c r="BC12" s="152"/>
      <c r="BD12" s="152"/>
      <c r="BE12" s="152"/>
      <c r="BF12" s="152"/>
      <c r="BG12" s="152"/>
      <c r="BH12" s="152"/>
    </row>
    <row r="13" spans="1:60" outlineLevel="1">
      <c r="A13" s="175">
        <v>3</v>
      </c>
      <c r="B13" s="176" t="s">
        <v>1849</v>
      </c>
      <c r="C13" s="185" t="s">
        <v>1850</v>
      </c>
      <c r="D13" s="177" t="s">
        <v>429</v>
      </c>
      <c r="E13" s="178">
        <v>62.8</v>
      </c>
      <c r="F13" s="179"/>
      <c r="G13" s="180">
        <f>ROUND(E13*F13,2)</f>
        <v>0</v>
      </c>
      <c r="H13" s="179"/>
      <c r="I13" s="180">
        <f>ROUND(E13*H13,2)</f>
        <v>0</v>
      </c>
      <c r="J13" s="179"/>
      <c r="K13" s="180">
        <f>ROUND(E13*J13,2)</f>
        <v>0</v>
      </c>
      <c r="L13" s="180">
        <v>21</v>
      </c>
      <c r="M13" s="180">
        <f>G13*(1+L13/100)</f>
        <v>0</v>
      </c>
      <c r="N13" s="178">
        <v>0</v>
      </c>
      <c r="O13" s="178">
        <f>ROUND(E13*N13,2)</f>
        <v>0</v>
      </c>
      <c r="P13" s="178">
        <v>0</v>
      </c>
      <c r="Q13" s="178">
        <f>ROUND(E13*P13,2)</f>
        <v>0</v>
      </c>
      <c r="R13" s="180" t="s">
        <v>440</v>
      </c>
      <c r="S13" s="180" t="s">
        <v>371</v>
      </c>
      <c r="T13" s="181" t="s">
        <v>371</v>
      </c>
      <c r="U13" s="163">
        <v>0.3</v>
      </c>
      <c r="V13" s="163">
        <f>ROUND(E13*U13,2)</f>
        <v>18.84</v>
      </c>
      <c r="W13" s="163"/>
      <c r="X13" s="163" t="s">
        <v>431</v>
      </c>
      <c r="Y13" s="152"/>
      <c r="Z13" s="152"/>
      <c r="AA13" s="152"/>
      <c r="AB13" s="152"/>
      <c r="AC13" s="152"/>
      <c r="AD13" s="152"/>
      <c r="AE13" s="152"/>
      <c r="AF13" s="152"/>
      <c r="AG13" s="152" t="s">
        <v>432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ht="33.75" outlineLevel="1">
      <c r="A14" s="159"/>
      <c r="B14" s="160"/>
      <c r="C14" s="273" t="s">
        <v>1851</v>
      </c>
      <c r="D14" s="274"/>
      <c r="E14" s="274"/>
      <c r="F14" s="274"/>
      <c r="G14" s="274"/>
      <c r="H14" s="163"/>
      <c r="I14" s="163"/>
      <c r="J14" s="163"/>
      <c r="K14" s="163"/>
      <c r="L14" s="163"/>
      <c r="M14" s="163"/>
      <c r="N14" s="162"/>
      <c r="O14" s="162"/>
      <c r="P14" s="162"/>
      <c r="Q14" s="162"/>
      <c r="R14" s="163"/>
      <c r="S14" s="163"/>
      <c r="T14" s="163"/>
      <c r="U14" s="163"/>
      <c r="V14" s="163"/>
      <c r="W14" s="163"/>
      <c r="X14" s="163"/>
      <c r="Y14" s="152"/>
      <c r="Z14" s="152"/>
      <c r="AA14" s="152"/>
      <c r="AB14" s="152"/>
      <c r="AC14" s="152"/>
      <c r="AD14" s="152"/>
      <c r="AE14" s="152"/>
      <c r="AF14" s="152"/>
      <c r="AG14" s="152" t="s">
        <v>444</v>
      </c>
      <c r="AH14" s="152"/>
      <c r="AI14" s="152"/>
      <c r="AJ14" s="152"/>
      <c r="AK14" s="152"/>
      <c r="AL14" s="152"/>
      <c r="AM14" s="152"/>
      <c r="AN14" s="152"/>
      <c r="AO14" s="152"/>
      <c r="AP14" s="152"/>
      <c r="AQ14" s="152"/>
      <c r="AR14" s="152"/>
      <c r="AS14" s="152"/>
      <c r="AT14" s="152"/>
      <c r="AU14" s="152"/>
      <c r="AV14" s="152"/>
      <c r="AW14" s="152"/>
      <c r="AX14" s="152"/>
      <c r="AY14" s="152"/>
      <c r="AZ14" s="152"/>
      <c r="BA14" s="182" t="str">
        <f>C14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4" s="152"/>
      <c r="BC14" s="152"/>
      <c r="BD14" s="152"/>
      <c r="BE14" s="152"/>
      <c r="BF14" s="152"/>
      <c r="BG14" s="152"/>
      <c r="BH14" s="152"/>
    </row>
    <row r="15" spans="1:60" outlineLevel="1">
      <c r="A15" s="175">
        <v>4</v>
      </c>
      <c r="B15" s="176" t="s">
        <v>1852</v>
      </c>
      <c r="C15" s="185" t="s">
        <v>1853</v>
      </c>
      <c r="D15" s="177" t="s">
        <v>429</v>
      </c>
      <c r="E15" s="178">
        <v>12.56</v>
      </c>
      <c r="F15" s="179"/>
      <c r="G15" s="180">
        <f>ROUND(E15*F15,2)</f>
        <v>0</v>
      </c>
      <c r="H15" s="179"/>
      <c r="I15" s="180">
        <f>ROUND(E15*H15,2)</f>
        <v>0</v>
      </c>
      <c r="J15" s="179"/>
      <c r="K15" s="180">
        <f>ROUND(E15*J15,2)</f>
        <v>0</v>
      </c>
      <c r="L15" s="180">
        <v>21</v>
      </c>
      <c r="M15" s="180">
        <f>G15*(1+L15/100)</f>
        <v>0</v>
      </c>
      <c r="N15" s="178">
        <v>0</v>
      </c>
      <c r="O15" s="178">
        <f>ROUND(E15*N15,2)</f>
        <v>0</v>
      </c>
      <c r="P15" s="178">
        <v>0</v>
      </c>
      <c r="Q15" s="178">
        <f>ROUND(E15*P15,2)</f>
        <v>0</v>
      </c>
      <c r="R15" s="180" t="s">
        <v>440</v>
      </c>
      <c r="S15" s="180" t="s">
        <v>371</v>
      </c>
      <c r="T15" s="181" t="s">
        <v>371</v>
      </c>
      <c r="U15" s="163">
        <v>0.14829999999999999</v>
      </c>
      <c r="V15" s="163">
        <f>ROUND(E15*U15,2)</f>
        <v>1.86</v>
      </c>
      <c r="W15" s="163"/>
      <c r="X15" s="163" t="s">
        <v>431</v>
      </c>
      <c r="Y15" s="152"/>
      <c r="Z15" s="152"/>
      <c r="AA15" s="152"/>
      <c r="AB15" s="152"/>
      <c r="AC15" s="152"/>
      <c r="AD15" s="152"/>
      <c r="AE15" s="152"/>
      <c r="AF15" s="152"/>
      <c r="AG15" s="152" t="s">
        <v>432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33.75" outlineLevel="1">
      <c r="A16" s="159"/>
      <c r="B16" s="160"/>
      <c r="C16" s="273" t="s">
        <v>1851</v>
      </c>
      <c r="D16" s="274"/>
      <c r="E16" s="274"/>
      <c r="F16" s="274"/>
      <c r="G16" s="274"/>
      <c r="H16" s="163"/>
      <c r="I16" s="163"/>
      <c r="J16" s="163"/>
      <c r="K16" s="163"/>
      <c r="L16" s="163"/>
      <c r="M16" s="163"/>
      <c r="N16" s="162"/>
      <c r="O16" s="162"/>
      <c r="P16" s="162"/>
      <c r="Q16" s="162"/>
      <c r="R16" s="163"/>
      <c r="S16" s="163"/>
      <c r="T16" s="163"/>
      <c r="U16" s="163"/>
      <c r="V16" s="163"/>
      <c r="W16" s="163"/>
      <c r="X16" s="163"/>
      <c r="Y16" s="152"/>
      <c r="Z16" s="152"/>
      <c r="AA16" s="152"/>
      <c r="AB16" s="152"/>
      <c r="AC16" s="152"/>
      <c r="AD16" s="152"/>
      <c r="AE16" s="152"/>
      <c r="AF16" s="152"/>
      <c r="AG16" s="152" t="s">
        <v>444</v>
      </c>
      <c r="AH16" s="152"/>
      <c r="AI16" s="152"/>
      <c r="AJ16" s="152"/>
      <c r="AK16" s="152"/>
      <c r="AL16" s="152"/>
      <c r="AM16" s="152"/>
      <c r="AN16" s="152"/>
      <c r="AO16" s="152"/>
      <c r="AP16" s="152"/>
      <c r="AQ16" s="152"/>
      <c r="AR16" s="152"/>
      <c r="AS16" s="152"/>
      <c r="AT16" s="152"/>
      <c r="AU16" s="152"/>
      <c r="AV16" s="152"/>
      <c r="AW16" s="152"/>
      <c r="AX16" s="152"/>
      <c r="AY16" s="152"/>
      <c r="AZ16" s="152"/>
      <c r="BA16" s="182"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152"/>
      <c r="BC16" s="152"/>
      <c r="BD16" s="152"/>
      <c r="BE16" s="152"/>
      <c r="BF16" s="152"/>
      <c r="BG16" s="152"/>
      <c r="BH16" s="152"/>
    </row>
    <row r="17" spans="1:60" outlineLevel="1">
      <c r="A17" s="175">
        <v>5</v>
      </c>
      <c r="B17" s="176" t="s">
        <v>1854</v>
      </c>
      <c r="C17" s="185" t="s">
        <v>1855</v>
      </c>
      <c r="D17" s="177" t="s">
        <v>429</v>
      </c>
      <c r="E17" s="178">
        <v>22.5</v>
      </c>
      <c r="F17" s="179"/>
      <c r="G17" s="180">
        <f>ROUND(E17*F17,2)</f>
        <v>0</v>
      </c>
      <c r="H17" s="179"/>
      <c r="I17" s="180">
        <f>ROUND(E17*H17,2)</f>
        <v>0</v>
      </c>
      <c r="J17" s="179"/>
      <c r="K17" s="180">
        <f>ROUND(E17*J17,2)</f>
        <v>0</v>
      </c>
      <c r="L17" s="180">
        <v>21</v>
      </c>
      <c r="M17" s="180">
        <f>G17*(1+L17/100)</f>
        <v>0</v>
      </c>
      <c r="N17" s="178">
        <v>0</v>
      </c>
      <c r="O17" s="178">
        <f>ROUND(E17*N17,2)</f>
        <v>0</v>
      </c>
      <c r="P17" s="178">
        <v>0</v>
      </c>
      <c r="Q17" s="178">
        <f>ROUND(E17*P17,2)</f>
        <v>0</v>
      </c>
      <c r="R17" s="180" t="s">
        <v>440</v>
      </c>
      <c r="S17" s="180" t="s">
        <v>371</v>
      </c>
      <c r="T17" s="181" t="s">
        <v>371</v>
      </c>
      <c r="U17" s="163">
        <v>4.6180000000000003</v>
      </c>
      <c r="V17" s="163">
        <f>ROUND(E17*U17,2)</f>
        <v>103.91</v>
      </c>
      <c r="W17" s="163"/>
      <c r="X17" s="163" t="s">
        <v>431</v>
      </c>
      <c r="Y17" s="152"/>
      <c r="Z17" s="152"/>
      <c r="AA17" s="152"/>
      <c r="AB17" s="152"/>
      <c r="AC17" s="152"/>
      <c r="AD17" s="152"/>
      <c r="AE17" s="152"/>
      <c r="AF17" s="152"/>
      <c r="AG17" s="152" t="s">
        <v>432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ht="33.75" outlineLevel="1">
      <c r="A18" s="159"/>
      <c r="B18" s="160"/>
      <c r="C18" s="273" t="s">
        <v>1856</v>
      </c>
      <c r="D18" s="274"/>
      <c r="E18" s="274"/>
      <c r="F18" s="274"/>
      <c r="G18" s="274"/>
      <c r="H18" s="163"/>
      <c r="I18" s="163"/>
      <c r="J18" s="163"/>
      <c r="K18" s="163"/>
      <c r="L18" s="163"/>
      <c r="M18" s="163"/>
      <c r="N18" s="162"/>
      <c r="O18" s="162"/>
      <c r="P18" s="162"/>
      <c r="Q18" s="162"/>
      <c r="R18" s="163"/>
      <c r="S18" s="163"/>
      <c r="T18" s="163"/>
      <c r="U18" s="163"/>
      <c r="V18" s="163"/>
      <c r="W18" s="163"/>
      <c r="X18" s="163"/>
      <c r="Y18" s="152"/>
      <c r="Z18" s="152"/>
      <c r="AA18" s="152"/>
      <c r="AB18" s="152"/>
      <c r="AC18" s="152"/>
      <c r="AD18" s="152"/>
      <c r="AE18" s="152"/>
      <c r="AF18" s="152"/>
      <c r="AG18" s="152" t="s">
        <v>444</v>
      </c>
      <c r="AH18" s="152"/>
      <c r="AI18" s="152"/>
      <c r="AJ18" s="152"/>
      <c r="AK18" s="152"/>
      <c r="AL18" s="152"/>
      <c r="AM18" s="152"/>
      <c r="AN18" s="152"/>
      <c r="AO18" s="152"/>
      <c r="AP18" s="152"/>
      <c r="AQ18" s="152"/>
      <c r="AR18" s="152"/>
      <c r="AS18" s="152"/>
      <c r="AT18" s="152"/>
      <c r="AU18" s="152"/>
      <c r="AV18" s="152"/>
      <c r="AW18" s="152"/>
      <c r="AX18" s="152"/>
      <c r="AY18" s="152"/>
      <c r="AZ18" s="152"/>
      <c r="BA18" s="182" t="str">
        <f>C18</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8" s="152"/>
      <c r="BC18" s="152"/>
      <c r="BD18" s="152"/>
      <c r="BE18" s="152"/>
      <c r="BF18" s="152"/>
      <c r="BG18" s="152"/>
      <c r="BH18" s="152"/>
    </row>
    <row r="19" spans="1:60" outlineLevel="1">
      <c r="A19" s="175">
        <v>6</v>
      </c>
      <c r="B19" s="176" t="s">
        <v>1857</v>
      </c>
      <c r="C19" s="185" t="s">
        <v>1858</v>
      </c>
      <c r="D19" s="177" t="s">
        <v>439</v>
      </c>
      <c r="E19" s="178">
        <v>35</v>
      </c>
      <c r="F19" s="179"/>
      <c r="G19" s="180">
        <f>ROUND(E19*F19,2)</f>
        <v>0</v>
      </c>
      <c r="H19" s="179"/>
      <c r="I19" s="180">
        <f>ROUND(E19*H19,2)</f>
        <v>0</v>
      </c>
      <c r="J19" s="179"/>
      <c r="K19" s="180">
        <f>ROUND(E19*J19,2)</f>
        <v>0</v>
      </c>
      <c r="L19" s="180">
        <v>21</v>
      </c>
      <c r="M19" s="180">
        <f>G19*(1+L19/100)</f>
        <v>0</v>
      </c>
      <c r="N19" s="178">
        <v>0</v>
      </c>
      <c r="O19" s="178">
        <f>ROUND(E19*N19,2)</f>
        <v>0</v>
      </c>
      <c r="P19" s="178">
        <v>0</v>
      </c>
      <c r="Q19" s="178">
        <f>ROUND(E19*P19,2)</f>
        <v>0</v>
      </c>
      <c r="R19" s="180" t="s">
        <v>440</v>
      </c>
      <c r="S19" s="180" t="s">
        <v>371</v>
      </c>
      <c r="T19" s="181" t="s">
        <v>371</v>
      </c>
      <c r="U19" s="163">
        <v>9.6000000000000002E-2</v>
      </c>
      <c r="V19" s="163">
        <f>ROUND(E19*U19,2)</f>
        <v>3.36</v>
      </c>
      <c r="W19" s="163"/>
      <c r="X19" s="163" t="s">
        <v>431</v>
      </c>
      <c r="Y19" s="152"/>
      <c r="Z19" s="152"/>
      <c r="AA19" s="152"/>
      <c r="AB19" s="152"/>
      <c r="AC19" s="152"/>
      <c r="AD19" s="152"/>
      <c r="AE19" s="152"/>
      <c r="AF19" s="152"/>
      <c r="AG19" s="152" t="s">
        <v>432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c r="A20" s="159"/>
      <c r="B20" s="160"/>
      <c r="C20" s="273" t="s">
        <v>1859</v>
      </c>
      <c r="D20" s="274"/>
      <c r="E20" s="274"/>
      <c r="F20" s="274"/>
      <c r="G20" s="274"/>
      <c r="H20" s="163"/>
      <c r="I20" s="163"/>
      <c r="J20" s="163"/>
      <c r="K20" s="163"/>
      <c r="L20" s="163"/>
      <c r="M20" s="163"/>
      <c r="N20" s="162"/>
      <c r="O20" s="162"/>
      <c r="P20" s="162"/>
      <c r="Q20" s="162"/>
      <c r="R20" s="163"/>
      <c r="S20" s="163"/>
      <c r="T20" s="163"/>
      <c r="U20" s="163"/>
      <c r="V20" s="163"/>
      <c r="W20" s="163"/>
      <c r="X20" s="163"/>
      <c r="Y20" s="152"/>
      <c r="Z20" s="152"/>
      <c r="AA20" s="152"/>
      <c r="AB20" s="152"/>
      <c r="AC20" s="152"/>
      <c r="AD20" s="152"/>
      <c r="AE20" s="152"/>
      <c r="AF20" s="152"/>
      <c r="AG20" s="152" t="s">
        <v>444</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ht="22.5" outlineLevel="1">
      <c r="A21" s="175">
        <v>7</v>
      </c>
      <c r="B21" s="176" t="s">
        <v>1860</v>
      </c>
      <c r="C21" s="185" t="s">
        <v>1861</v>
      </c>
      <c r="D21" s="177" t="s">
        <v>439</v>
      </c>
      <c r="E21" s="178">
        <v>40</v>
      </c>
      <c r="F21" s="179"/>
      <c r="G21" s="180">
        <f>ROUND(E21*F21,2)</f>
        <v>0</v>
      </c>
      <c r="H21" s="179"/>
      <c r="I21" s="180">
        <f>ROUND(E21*H21,2)</f>
        <v>0</v>
      </c>
      <c r="J21" s="179"/>
      <c r="K21" s="180">
        <f>ROUND(E21*J21,2)</f>
        <v>0</v>
      </c>
      <c r="L21" s="180">
        <v>21</v>
      </c>
      <c r="M21" s="180">
        <f>G21*(1+L21/100)</f>
        <v>0</v>
      </c>
      <c r="N21" s="178">
        <v>9.8999999999999999E-4</v>
      </c>
      <c r="O21" s="178">
        <f>ROUND(E21*N21,2)</f>
        <v>0.04</v>
      </c>
      <c r="P21" s="178">
        <v>0</v>
      </c>
      <c r="Q21" s="178">
        <f>ROUND(E21*P21,2)</f>
        <v>0</v>
      </c>
      <c r="R21" s="180" t="s">
        <v>440</v>
      </c>
      <c r="S21" s="180" t="s">
        <v>371</v>
      </c>
      <c r="T21" s="181" t="s">
        <v>371</v>
      </c>
      <c r="U21" s="163">
        <v>0.23599999999999999</v>
      </c>
      <c r="V21" s="163">
        <f>ROUND(E21*U21,2)</f>
        <v>9.44</v>
      </c>
      <c r="W21" s="163"/>
      <c r="X21" s="163" t="s">
        <v>431</v>
      </c>
      <c r="Y21" s="152"/>
      <c r="Z21" s="152"/>
      <c r="AA21" s="152"/>
      <c r="AB21" s="152"/>
      <c r="AC21" s="152"/>
      <c r="AD21" s="152"/>
      <c r="AE21" s="152"/>
      <c r="AF21" s="152"/>
      <c r="AG21" s="152" t="s">
        <v>432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c r="A22" s="159"/>
      <c r="B22" s="160"/>
      <c r="C22" s="273" t="s">
        <v>1862</v>
      </c>
      <c r="D22" s="274"/>
      <c r="E22" s="274"/>
      <c r="F22" s="274"/>
      <c r="G22" s="274"/>
      <c r="H22" s="163"/>
      <c r="I22" s="163"/>
      <c r="J22" s="163"/>
      <c r="K22" s="163"/>
      <c r="L22" s="163"/>
      <c r="M22" s="163"/>
      <c r="N22" s="162"/>
      <c r="O22" s="162"/>
      <c r="P22" s="162"/>
      <c r="Q22" s="162"/>
      <c r="R22" s="163"/>
      <c r="S22" s="163"/>
      <c r="T22" s="163"/>
      <c r="U22" s="163"/>
      <c r="V22" s="163"/>
      <c r="W22" s="163"/>
      <c r="X22" s="163"/>
      <c r="Y22" s="152"/>
      <c r="Z22" s="152"/>
      <c r="AA22" s="152"/>
      <c r="AB22" s="152"/>
      <c r="AC22" s="152"/>
      <c r="AD22" s="152"/>
      <c r="AE22" s="152"/>
      <c r="AF22" s="152"/>
      <c r="AG22" s="152" t="s">
        <v>444</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75">
        <v>8</v>
      </c>
      <c r="B23" s="176" t="s">
        <v>1863</v>
      </c>
      <c r="C23" s="185" t="s">
        <v>1864</v>
      </c>
      <c r="D23" s="177" t="s">
        <v>439</v>
      </c>
      <c r="E23" s="178">
        <v>40</v>
      </c>
      <c r="F23" s="179"/>
      <c r="G23" s="180">
        <f>ROUND(E23*F23,2)</f>
        <v>0</v>
      </c>
      <c r="H23" s="179"/>
      <c r="I23" s="180">
        <f>ROUND(E23*H23,2)</f>
        <v>0</v>
      </c>
      <c r="J23" s="179"/>
      <c r="K23" s="180">
        <f>ROUND(E23*J23,2)</f>
        <v>0</v>
      </c>
      <c r="L23" s="180">
        <v>21</v>
      </c>
      <c r="M23" s="180">
        <f>G23*(1+L23/100)</f>
        <v>0</v>
      </c>
      <c r="N23" s="178">
        <v>0</v>
      </c>
      <c r="O23" s="178">
        <f>ROUND(E23*N23,2)</f>
        <v>0</v>
      </c>
      <c r="P23" s="178">
        <v>0</v>
      </c>
      <c r="Q23" s="178">
        <f>ROUND(E23*P23,2)</f>
        <v>0</v>
      </c>
      <c r="R23" s="180" t="s">
        <v>440</v>
      </c>
      <c r="S23" s="180" t="s">
        <v>371</v>
      </c>
      <c r="T23" s="181" t="s">
        <v>371</v>
      </c>
      <c r="U23" s="163">
        <v>7.0000000000000007E-2</v>
      </c>
      <c r="V23" s="163">
        <f>ROUND(E23*U23,2)</f>
        <v>2.8</v>
      </c>
      <c r="W23" s="163"/>
      <c r="X23" s="163" t="s">
        <v>431</v>
      </c>
      <c r="Y23" s="152"/>
      <c r="Z23" s="152"/>
      <c r="AA23" s="152"/>
      <c r="AB23" s="152"/>
      <c r="AC23" s="152"/>
      <c r="AD23" s="152"/>
      <c r="AE23" s="152"/>
      <c r="AF23" s="152"/>
      <c r="AG23" s="152" t="s">
        <v>432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59"/>
      <c r="B24" s="160"/>
      <c r="C24" s="273" t="s">
        <v>1865</v>
      </c>
      <c r="D24" s="274"/>
      <c r="E24" s="274"/>
      <c r="F24" s="274"/>
      <c r="G24" s="274"/>
      <c r="H24" s="163"/>
      <c r="I24" s="163"/>
      <c r="J24" s="163"/>
      <c r="K24" s="163"/>
      <c r="L24" s="163"/>
      <c r="M24" s="163"/>
      <c r="N24" s="162"/>
      <c r="O24" s="162"/>
      <c r="P24" s="162"/>
      <c r="Q24" s="162"/>
      <c r="R24" s="163"/>
      <c r="S24" s="163"/>
      <c r="T24" s="163"/>
      <c r="U24" s="163"/>
      <c r="V24" s="163"/>
      <c r="W24" s="163"/>
      <c r="X24" s="163"/>
      <c r="Y24" s="152"/>
      <c r="Z24" s="152"/>
      <c r="AA24" s="152"/>
      <c r="AB24" s="152"/>
      <c r="AC24" s="152"/>
      <c r="AD24" s="152"/>
      <c r="AE24" s="152"/>
      <c r="AF24" s="152"/>
      <c r="AG24" s="152" t="s">
        <v>444</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ht="22.5" outlineLevel="1">
      <c r="A25" s="175">
        <v>9</v>
      </c>
      <c r="B25" s="176" t="s">
        <v>1866</v>
      </c>
      <c r="C25" s="185" t="s">
        <v>1867</v>
      </c>
      <c r="D25" s="177" t="s">
        <v>439</v>
      </c>
      <c r="E25" s="178">
        <v>104</v>
      </c>
      <c r="F25" s="179"/>
      <c r="G25" s="180">
        <f>ROUND(E25*F25,2)</f>
        <v>0</v>
      </c>
      <c r="H25" s="179"/>
      <c r="I25" s="180">
        <f>ROUND(E25*H25,2)</f>
        <v>0</v>
      </c>
      <c r="J25" s="179"/>
      <c r="K25" s="180">
        <f>ROUND(E25*J25,2)</f>
        <v>0</v>
      </c>
      <c r="L25" s="180">
        <v>21</v>
      </c>
      <c r="M25" s="180">
        <f>G25*(1+L25/100)</f>
        <v>0</v>
      </c>
      <c r="N25" s="178">
        <v>8.5999999999999998E-4</v>
      </c>
      <c r="O25" s="178">
        <f>ROUND(E25*N25,2)</f>
        <v>0.09</v>
      </c>
      <c r="P25" s="178">
        <v>0</v>
      </c>
      <c r="Q25" s="178">
        <f>ROUND(E25*P25,2)</f>
        <v>0</v>
      </c>
      <c r="R25" s="180" t="s">
        <v>440</v>
      </c>
      <c r="S25" s="180" t="s">
        <v>371</v>
      </c>
      <c r="T25" s="181" t="s">
        <v>371</v>
      </c>
      <c r="U25" s="163">
        <v>0.47899999999999998</v>
      </c>
      <c r="V25" s="163">
        <f>ROUND(E25*U25,2)</f>
        <v>49.82</v>
      </c>
      <c r="W25" s="163"/>
      <c r="X25" s="163" t="s">
        <v>431</v>
      </c>
      <c r="Y25" s="152"/>
      <c r="Z25" s="152"/>
      <c r="AA25" s="152"/>
      <c r="AB25" s="152"/>
      <c r="AC25" s="152"/>
      <c r="AD25" s="152"/>
      <c r="AE25" s="152"/>
      <c r="AF25" s="152"/>
      <c r="AG25" s="152" t="s">
        <v>432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59"/>
      <c r="B26" s="160"/>
      <c r="C26" s="273" t="s">
        <v>1862</v>
      </c>
      <c r="D26" s="274"/>
      <c r="E26" s="274"/>
      <c r="F26" s="274"/>
      <c r="G26" s="274"/>
      <c r="H26" s="163"/>
      <c r="I26" s="163"/>
      <c r="J26" s="163"/>
      <c r="K26" s="163"/>
      <c r="L26" s="163"/>
      <c r="M26" s="163"/>
      <c r="N26" s="162"/>
      <c r="O26" s="162"/>
      <c r="P26" s="162"/>
      <c r="Q26" s="162"/>
      <c r="R26" s="163"/>
      <c r="S26" s="163"/>
      <c r="T26" s="163"/>
      <c r="U26" s="163"/>
      <c r="V26" s="163"/>
      <c r="W26" s="163"/>
      <c r="X26" s="163"/>
      <c r="Y26" s="152"/>
      <c r="Z26" s="152"/>
      <c r="AA26" s="152"/>
      <c r="AB26" s="152"/>
      <c r="AC26" s="152"/>
      <c r="AD26" s="152"/>
      <c r="AE26" s="152"/>
      <c r="AF26" s="152"/>
      <c r="AG26" s="152" t="s">
        <v>444</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75">
        <v>10</v>
      </c>
      <c r="B27" s="176" t="s">
        <v>1868</v>
      </c>
      <c r="C27" s="185" t="s">
        <v>1869</v>
      </c>
      <c r="D27" s="177" t="s">
        <v>439</v>
      </c>
      <c r="E27" s="178">
        <v>104</v>
      </c>
      <c r="F27" s="179"/>
      <c r="G27" s="180">
        <f>ROUND(E27*F27,2)</f>
        <v>0</v>
      </c>
      <c r="H27" s="179"/>
      <c r="I27" s="180">
        <f>ROUND(E27*H27,2)</f>
        <v>0</v>
      </c>
      <c r="J27" s="179"/>
      <c r="K27" s="180">
        <f>ROUND(E27*J27,2)</f>
        <v>0</v>
      </c>
      <c r="L27" s="180">
        <v>21</v>
      </c>
      <c r="M27" s="180">
        <f>G27*(1+L27/100)</f>
        <v>0</v>
      </c>
      <c r="N27" s="178">
        <v>0</v>
      </c>
      <c r="O27" s="178">
        <f>ROUND(E27*N27,2)</f>
        <v>0</v>
      </c>
      <c r="P27" s="178">
        <v>0</v>
      </c>
      <c r="Q27" s="178">
        <f>ROUND(E27*P27,2)</f>
        <v>0</v>
      </c>
      <c r="R27" s="180" t="s">
        <v>440</v>
      </c>
      <c r="S27" s="180" t="s">
        <v>371</v>
      </c>
      <c r="T27" s="181" t="s">
        <v>371</v>
      </c>
      <c r="U27" s="163">
        <v>0.32700000000000001</v>
      </c>
      <c r="V27" s="163">
        <f>ROUND(E27*U27,2)</f>
        <v>34.01</v>
      </c>
      <c r="W27" s="163"/>
      <c r="X27" s="163" t="s">
        <v>431</v>
      </c>
      <c r="Y27" s="152"/>
      <c r="Z27" s="152"/>
      <c r="AA27" s="152"/>
      <c r="AB27" s="152"/>
      <c r="AC27" s="152"/>
      <c r="AD27" s="152"/>
      <c r="AE27" s="152"/>
      <c r="AF27" s="152"/>
      <c r="AG27" s="152" t="s">
        <v>432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59"/>
      <c r="B28" s="160"/>
      <c r="C28" s="273" t="s">
        <v>1865</v>
      </c>
      <c r="D28" s="274"/>
      <c r="E28" s="274"/>
      <c r="F28" s="274"/>
      <c r="G28" s="274"/>
      <c r="H28" s="163"/>
      <c r="I28" s="163"/>
      <c r="J28" s="163"/>
      <c r="K28" s="163"/>
      <c r="L28" s="163"/>
      <c r="M28" s="163"/>
      <c r="N28" s="162"/>
      <c r="O28" s="162"/>
      <c r="P28" s="162"/>
      <c r="Q28" s="162"/>
      <c r="R28" s="163"/>
      <c r="S28" s="163"/>
      <c r="T28" s="163"/>
      <c r="U28" s="163"/>
      <c r="V28" s="163"/>
      <c r="W28" s="163"/>
      <c r="X28" s="163"/>
      <c r="Y28" s="152"/>
      <c r="Z28" s="152"/>
      <c r="AA28" s="152"/>
      <c r="AB28" s="152"/>
      <c r="AC28" s="152"/>
      <c r="AD28" s="152"/>
      <c r="AE28" s="152"/>
      <c r="AF28" s="152"/>
      <c r="AG28" s="152" t="s">
        <v>444</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75">
        <v>11</v>
      </c>
      <c r="B29" s="176" t="s">
        <v>1870</v>
      </c>
      <c r="C29" s="185" t="s">
        <v>1871</v>
      </c>
      <c r="D29" s="177" t="s">
        <v>429</v>
      </c>
      <c r="E29" s="178">
        <v>95.3</v>
      </c>
      <c r="F29" s="179"/>
      <c r="G29" s="180">
        <f>ROUND(E29*F29,2)</f>
        <v>0</v>
      </c>
      <c r="H29" s="179"/>
      <c r="I29" s="180">
        <f>ROUND(E29*H29,2)</f>
        <v>0</v>
      </c>
      <c r="J29" s="179"/>
      <c r="K29" s="180">
        <f>ROUND(E29*J29,2)</f>
        <v>0</v>
      </c>
      <c r="L29" s="180">
        <v>21</v>
      </c>
      <c r="M29" s="180">
        <f>G29*(1+L29/100)</f>
        <v>0</v>
      </c>
      <c r="N29" s="178">
        <v>0</v>
      </c>
      <c r="O29" s="178">
        <f>ROUND(E29*N29,2)</f>
        <v>0</v>
      </c>
      <c r="P29" s="178">
        <v>0</v>
      </c>
      <c r="Q29" s="178">
        <f>ROUND(E29*P29,2)</f>
        <v>0</v>
      </c>
      <c r="R29" s="180" t="s">
        <v>440</v>
      </c>
      <c r="S29" s="180" t="s">
        <v>371</v>
      </c>
      <c r="T29" s="181" t="s">
        <v>371</v>
      </c>
      <c r="U29" s="163">
        <v>1.0999999999999999E-2</v>
      </c>
      <c r="V29" s="163">
        <f>ROUND(E29*U29,2)</f>
        <v>1.05</v>
      </c>
      <c r="W29" s="163"/>
      <c r="X29" s="163" t="s">
        <v>431</v>
      </c>
      <c r="Y29" s="152"/>
      <c r="Z29" s="152"/>
      <c r="AA29" s="152"/>
      <c r="AB29" s="152"/>
      <c r="AC29" s="152"/>
      <c r="AD29" s="152"/>
      <c r="AE29" s="152"/>
      <c r="AF29" s="152"/>
      <c r="AG29" s="152" t="s">
        <v>432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c r="A30" s="159"/>
      <c r="B30" s="160"/>
      <c r="C30" s="273" t="s">
        <v>1872</v>
      </c>
      <c r="D30" s="274"/>
      <c r="E30" s="274"/>
      <c r="F30" s="274"/>
      <c r="G30" s="274"/>
      <c r="H30" s="163"/>
      <c r="I30" s="163"/>
      <c r="J30" s="163"/>
      <c r="K30" s="163"/>
      <c r="L30" s="163"/>
      <c r="M30" s="163"/>
      <c r="N30" s="162"/>
      <c r="O30" s="162"/>
      <c r="P30" s="162"/>
      <c r="Q30" s="162"/>
      <c r="R30" s="163"/>
      <c r="S30" s="163"/>
      <c r="T30" s="163"/>
      <c r="U30" s="163"/>
      <c r="V30" s="163"/>
      <c r="W30" s="163"/>
      <c r="X30" s="163"/>
      <c r="Y30" s="152"/>
      <c r="Z30" s="152"/>
      <c r="AA30" s="152"/>
      <c r="AB30" s="152"/>
      <c r="AC30" s="152"/>
      <c r="AD30" s="152"/>
      <c r="AE30" s="152"/>
      <c r="AF30" s="152"/>
      <c r="AG30" s="152" t="s">
        <v>444</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ht="22.5" outlineLevel="1">
      <c r="A31" s="189">
        <v>12</v>
      </c>
      <c r="B31" s="190" t="s">
        <v>1873</v>
      </c>
      <c r="C31" s="197" t="s">
        <v>1874</v>
      </c>
      <c r="D31" s="191" t="s">
        <v>429</v>
      </c>
      <c r="E31" s="192">
        <v>95.3</v>
      </c>
      <c r="F31" s="193"/>
      <c r="G31" s="194">
        <f>ROUND(E31*F31,2)</f>
        <v>0</v>
      </c>
      <c r="H31" s="193"/>
      <c r="I31" s="194">
        <f>ROUND(E31*H31,2)</f>
        <v>0</v>
      </c>
      <c r="J31" s="193"/>
      <c r="K31" s="194">
        <f>ROUND(E31*J31,2)</f>
        <v>0</v>
      </c>
      <c r="L31" s="194">
        <v>21</v>
      </c>
      <c r="M31" s="194">
        <f>G31*(1+L31/100)</f>
        <v>0</v>
      </c>
      <c r="N31" s="192">
        <v>0</v>
      </c>
      <c r="O31" s="192">
        <f>ROUND(E31*N31,2)</f>
        <v>0</v>
      </c>
      <c r="P31" s="192">
        <v>0</v>
      </c>
      <c r="Q31" s="192">
        <f>ROUND(E31*P31,2)</f>
        <v>0</v>
      </c>
      <c r="R31" s="194" t="s">
        <v>440</v>
      </c>
      <c r="S31" s="194" t="s">
        <v>371</v>
      </c>
      <c r="T31" s="195" t="s">
        <v>371</v>
      </c>
      <c r="U31" s="163">
        <v>8.9999999999999993E-3</v>
      </c>
      <c r="V31" s="163">
        <f>ROUND(E31*U31,2)</f>
        <v>0.86</v>
      </c>
      <c r="W31" s="163"/>
      <c r="X31" s="163" t="s">
        <v>431</v>
      </c>
      <c r="Y31" s="152"/>
      <c r="Z31" s="152"/>
      <c r="AA31" s="152"/>
      <c r="AB31" s="152"/>
      <c r="AC31" s="152"/>
      <c r="AD31" s="152"/>
      <c r="AE31" s="152"/>
      <c r="AF31" s="152"/>
      <c r="AG31" s="152" t="s">
        <v>432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ht="22.5" outlineLevel="1">
      <c r="A32" s="189">
        <v>13</v>
      </c>
      <c r="B32" s="190" t="s">
        <v>1875</v>
      </c>
      <c r="C32" s="197" t="s">
        <v>1876</v>
      </c>
      <c r="D32" s="191" t="s">
        <v>429</v>
      </c>
      <c r="E32" s="192">
        <v>190.6</v>
      </c>
      <c r="F32" s="193"/>
      <c r="G32" s="194">
        <f>ROUND(E32*F32,2)</f>
        <v>0</v>
      </c>
      <c r="H32" s="193"/>
      <c r="I32" s="194">
        <f>ROUND(E32*H32,2)</f>
        <v>0</v>
      </c>
      <c r="J32" s="193"/>
      <c r="K32" s="194">
        <f>ROUND(E32*J32,2)</f>
        <v>0</v>
      </c>
      <c r="L32" s="194">
        <v>21</v>
      </c>
      <c r="M32" s="194">
        <f>G32*(1+L32/100)</f>
        <v>0</v>
      </c>
      <c r="N32" s="192">
        <v>0</v>
      </c>
      <c r="O32" s="192">
        <f>ROUND(E32*N32,2)</f>
        <v>0</v>
      </c>
      <c r="P32" s="192">
        <v>0</v>
      </c>
      <c r="Q32" s="192">
        <f>ROUND(E32*P32,2)</f>
        <v>0</v>
      </c>
      <c r="R32" s="194" t="s">
        <v>440</v>
      </c>
      <c r="S32" s="194" t="s">
        <v>371</v>
      </c>
      <c r="T32" s="195" t="s">
        <v>371</v>
      </c>
      <c r="U32" s="163">
        <v>5.2999999999999999E-2</v>
      </c>
      <c r="V32" s="163">
        <f>ROUND(E32*U32,2)</f>
        <v>10.1</v>
      </c>
      <c r="W32" s="163"/>
      <c r="X32" s="163" t="s">
        <v>431</v>
      </c>
      <c r="Y32" s="152"/>
      <c r="Z32" s="152"/>
      <c r="AA32" s="152"/>
      <c r="AB32" s="152"/>
      <c r="AC32" s="152"/>
      <c r="AD32" s="152"/>
      <c r="AE32" s="152"/>
      <c r="AF32" s="152"/>
      <c r="AG32" s="152" t="s">
        <v>432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89">
        <v>14</v>
      </c>
      <c r="B33" s="190" t="s">
        <v>1877</v>
      </c>
      <c r="C33" s="197" t="s">
        <v>1878</v>
      </c>
      <c r="D33" s="191" t="s">
        <v>429</v>
      </c>
      <c r="E33" s="192">
        <v>65.83</v>
      </c>
      <c r="F33" s="193"/>
      <c r="G33" s="194">
        <f>ROUND(E33*F33,2)</f>
        <v>0</v>
      </c>
      <c r="H33" s="193"/>
      <c r="I33" s="194">
        <f>ROUND(E33*H33,2)</f>
        <v>0</v>
      </c>
      <c r="J33" s="193"/>
      <c r="K33" s="194">
        <f>ROUND(E33*J33,2)</f>
        <v>0</v>
      </c>
      <c r="L33" s="194">
        <v>21</v>
      </c>
      <c r="M33" s="194">
        <f>G33*(1+L33/100)</f>
        <v>0</v>
      </c>
      <c r="N33" s="192">
        <v>0</v>
      </c>
      <c r="O33" s="192">
        <f>ROUND(E33*N33,2)</f>
        <v>0</v>
      </c>
      <c r="P33" s="192">
        <v>0</v>
      </c>
      <c r="Q33" s="192">
        <f>ROUND(E33*P33,2)</f>
        <v>0</v>
      </c>
      <c r="R33" s="194"/>
      <c r="S33" s="194" t="s">
        <v>430</v>
      </c>
      <c r="T33" s="195" t="s">
        <v>372</v>
      </c>
      <c r="U33" s="163">
        <v>0</v>
      </c>
      <c r="V33" s="163">
        <f>ROUND(E33*U33,2)</f>
        <v>0</v>
      </c>
      <c r="W33" s="163"/>
      <c r="X33" s="163" t="s">
        <v>431</v>
      </c>
      <c r="Y33" s="152"/>
      <c r="Z33" s="152"/>
      <c r="AA33" s="152"/>
      <c r="AB33" s="152"/>
      <c r="AC33" s="152"/>
      <c r="AD33" s="152"/>
      <c r="AE33" s="152"/>
      <c r="AF33" s="152"/>
      <c r="AG33" s="152" t="s">
        <v>432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ht="22.5" outlineLevel="1">
      <c r="A34" s="175">
        <v>15</v>
      </c>
      <c r="B34" s="176" t="s">
        <v>1879</v>
      </c>
      <c r="C34" s="185" t="s">
        <v>1880</v>
      </c>
      <c r="D34" s="177" t="s">
        <v>429</v>
      </c>
      <c r="E34" s="178">
        <v>10</v>
      </c>
      <c r="F34" s="179"/>
      <c r="G34" s="180">
        <f>ROUND(E34*F34,2)</f>
        <v>0</v>
      </c>
      <c r="H34" s="179"/>
      <c r="I34" s="180">
        <f>ROUND(E34*H34,2)</f>
        <v>0</v>
      </c>
      <c r="J34" s="179"/>
      <c r="K34" s="180">
        <f>ROUND(E34*J34,2)</f>
        <v>0</v>
      </c>
      <c r="L34" s="180">
        <v>21</v>
      </c>
      <c r="M34" s="180">
        <f>G34*(1+L34/100)</f>
        <v>0</v>
      </c>
      <c r="N34" s="178">
        <v>0</v>
      </c>
      <c r="O34" s="178">
        <f>ROUND(E34*N34,2)</f>
        <v>0</v>
      </c>
      <c r="P34" s="178">
        <v>0</v>
      </c>
      <c r="Q34" s="178">
        <f>ROUND(E34*P34,2)</f>
        <v>0</v>
      </c>
      <c r="R34" s="180" t="s">
        <v>440</v>
      </c>
      <c r="S34" s="180" t="s">
        <v>371</v>
      </c>
      <c r="T34" s="181" t="s">
        <v>371</v>
      </c>
      <c r="U34" s="163">
        <v>1.1499999999999999</v>
      </c>
      <c r="V34" s="163">
        <f>ROUND(E34*U34,2)</f>
        <v>11.5</v>
      </c>
      <c r="W34" s="163"/>
      <c r="X34" s="163" t="s">
        <v>431</v>
      </c>
      <c r="Y34" s="152"/>
      <c r="Z34" s="152"/>
      <c r="AA34" s="152"/>
      <c r="AB34" s="152"/>
      <c r="AC34" s="152"/>
      <c r="AD34" s="152"/>
      <c r="AE34" s="152"/>
      <c r="AF34" s="152"/>
      <c r="AG34" s="152" t="s">
        <v>432</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59"/>
      <c r="B35" s="160"/>
      <c r="C35" s="273" t="s">
        <v>1881</v>
      </c>
      <c r="D35" s="274"/>
      <c r="E35" s="274"/>
      <c r="F35" s="274"/>
      <c r="G35" s="274"/>
      <c r="H35" s="163"/>
      <c r="I35" s="163"/>
      <c r="J35" s="163"/>
      <c r="K35" s="163"/>
      <c r="L35" s="163"/>
      <c r="M35" s="163"/>
      <c r="N35" s="162"/>
      <c r="O35" s="162"/>
      <c r="P35" s="162"/>
      <c r="Q35" s="162"/>
      <c r="R35" s="163"/>
      <c r="S35" s="163"/>
      <c r="T35" s="163"/>
      <c r="U35" s="163"/>
      <c r="V35" s="163"/>
      <c r="W35" s="163"/>
      <c r="X35" s="163"/>
      <c r="Y35" s="152"/>
      <c r="Z35" s="152"/>
      <c r="AA35" s="152"/>
      <c r="AB35" s="152"/>
      <c r="AC35" s="152"/>
      <c r="AD35" s="152"/>
      <c r="AE35" s="152"/>
      <c r="AF35" s="152"/>
      <c r="AG35" s="152" t="s">
        <v>444</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ht="22.5" outlineLevel="1">
      <c r="A36" s="175">
        <v>16</v>
      </c>
      <c r="B36" s="176" t="s">
        <v>1882</v>
      </c>
      <c r="C36" s="185" t="s">
        <v>1883</v>
      </c>
      <c r="D36" s="177" t="s">
        <v>429</v>
      </c>
      <c r="E36" s="178">
        <v>45.4</v>
      </c>
      <c r="F36" s="179"/>
      <c r="G36" s="180">
        <f>ROUND(E36*F36,2)</f>
        <v>0</v>
      </c>
      <c r="H36" s="179"/>
      <c r="I36" s="180">
        <f>ROUND(E36*H36,2)</f>
        <v>0</v>
      </c>
      <c r="J36" s="179"/>
      <c r="K36" s="180">
        <f>ROUND(E36*J36,2)</f>
        <v>0</v>
      </c>
      <c r="L36" s="180">
        <v>21</v>
      </c>
      <c r="M36" s="180">
        <f>G36*(1+L36/100)</f>
        <v>0</v>
      </c>
      <c r="N36" s="178">
        <v>0</v>
      </c>
      <c r="O36" s="178">
        <f>ROUND(E36*N36,2)</f>
        <v>0</v>
      </c>
      <c r="P36" s="178">
        <v>0</v>
      </c>
      <c r="Q36" s="178">
        <f>ROUND(E36*P36,2)</f>
        <v>0</v>
      </c>
      <c r="R36" s="180" t="s">
        <v>440</v>
      </c>
      <c r="S36" s="180" t="s">
        <v>371</v>
      </c>
      <c r="T36" s="181" t="s">
        <v>371</v>
      </c>
      <c r="U36" s="163">
        <v>0.20200000000000001</v>
      </c>
      <c r="V36" s="163">
        <f>ROUND(E36*U36,2)</f>
        <v>9.17</v>
      </c>
      <c r="W36" s="163"/>
      <c r="X36" s="163" t="s">
        <v>431</v>
      </c>
      <c r="Y36" s="152"/>
      <c r="Z36" s="152"/>
      <c r="AA36" s="152"/>
      <c r="AB36" s="152"/>
      <c r="AC36" s="152"/>
      <c r="AD36" s="152"/>
      <c r="AE36" s="152"/>
      <c r="AF36" s="152"/>
      <c r="AG36" s="152" t="s">
        <v>432</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c r="A37" s="159"/>
      <c r="B37" s="160"/>
      <c r="C37" s="273" t="s">
        <v>1881</v>
      </c>
      <c r="D37" s="274"/>
      <c r="E37" s="274"/>
      <c r="F37" s="274"/>
      <c r="G37" s="274"/>
      <c r="H37" s="163"/>
      <c r="I37" s="163"/>
      <c r="J37" s="163"/>
      <c r="K37" s="163"/>
      <c r="L37" s="163"/>
      <c r="M37" s="163"/>
      <c r="N37" s="162"/>
      <c r="O37" s="162"/>
      <c r="P37" s="162"/>
      <c r="Q37" s="162"/>
      <c r="R37" s="163"/>
      <c r="S37" s="163"/>
      <c r="T37" s="163"/>
      <c r="U37" s="163"/>
      <c r="V37" s="163"/>
      <c r="W37" s="163"/>
      <c r="X37" s="163"/>
      <c r="Y37" s="152"/>
      <c r="Z37" s="152"/>
      <c r="AA37" s="152"/>
      <c r="AB37" s="152"/>
      <c r="AC37" s="152"/>
      <c r="AD37" s="152"/>
      <c r="AE37" s="152"/>
      <c r="AF37" s="152"/>
      <c r="AG37" s="152" t="s">
        <v>444</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c r="A38" s="175">
        <v>17</v>
      </c>
      <c r="B38" s="176" t="s">
        <v>1884</v>
      </c>
      <c r="C38" s="185" t="s">
        <v>1885</v>
      </c>
      <c r="D38" s="177" t="s">
        <v>429</v>
      </c>
      <c r="E38" s="178">
        <v>16.22</v>
      </c>
      <c r="F38" s="179"/>
      <c r="G38" s="180">
        <f>ROUND(E38*F38,2)</f>
        <v>0</v>
      </c>
      <c r="H38" s="179"/>
      <c r="I38" s="180">
        <f>ROUND(E38*H38,2)</f>
        <v>0</v>
      </c>
      <c r="J38" s="179"/>
      <c r="K38" s="180">
        <f>ROUND(E38*J38,2)</f>
        <v>0</v>
      </c>
      <c r="L38" s="180">
        <v>21</v>
      </c>
      <c r="M38" s="180">
        <f>G38*(1+L38/100)</f>
        <v>0</v>
      </c>
      <c r="N38" s="178">
        <v>1.7</v>
      </c>
      <c r="O38" s="178">
        <f>ROUND(E38*N38,2)</f>
        <v>27.57</v>
      </c>
      <c r="P38" s="178">
        <v>0</v>
      </c>
      <c r="Q38" s="178">
        <f>ROUND(E38*P38,2)</f>
        <v>0</v>
      </c>
      <c r="R38" s="180" t="s">
        <v>440</v>
      </c>
      <c r="S38" s="180" t="s">
        <v>371</v>
      </c>
      <c r="T38" s="181" t="s">
        <v>371</v>
      </c>
      <c r="U38" s="163">
        <v>1.587</v>
      </c>
      <c r="V38" s="163">
        <f>ROUND(E38*U38,2)</f>
        <v>25.74</v>
      </c>
      <c r="W38" s="163"/>
      <c r="X38" s="163" t="s">
        <v>431</v>
      </c>
      <c r="Y38" s="152"/>
      <c r="Z38" s="152"/>
      <c r="AA38" s="152"/>
      <c r="AB38" s="152"/>
      <c r="AC38" s="152"/>
      <c r="AD38" s="152"/>
      <c r="AE38" s="152"/>
      <c r="AF38" s="152"/>
      <c r="AG38" s="152" t="s">
        <v>432</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ht="22.5" outlineLevel="1">
      <c r="A39" s="159"/>
      <c r="B39" s="160"/>
      <c r="C39" s="273" t="s">
        <v>1886</v>
      </c>
      <c r="D39" s="274"/>
      <c r="E39" s="274"/>
      <c r="F39" s="274"/>
      <c r="G39" s="274"/>
      <c r="H39" s="163"/>
      <c r="I39" s="163"/>
      <c r="J39" s="163"/>
      <c r="K39" s="163"/>
      <c r="L39" s="163"/>
      <c r="M39" s="163"/>
      <c r="N39" s="162"/>
      <c r="O39" s="162"/>
      <c r="P39" s="162"/>
      <c r="Q39" s="162"/>
      <c r="R39" s="163"/>
      <c r="S39" s="163"/>
      <c r="T39" s="163"/>
      <c r="U39" s="163"/>
      <c r="V39" s="163"/>
      <c r="W39" s="163"/>
      <c r="X39" s="163"/>
      <c r="Y39" s="152"/>
      <c r="Z39" s="152"/>
      <c r="AA39" s="152"/>
      <c r="AB39" s="152"/>
      <c r="AC39" s="152"/>
      <c r="AD39" s="152"/>
      <c r="AE39" s="152"/>
      <c r="AF39" s="152"/>
      <c r="AG39" s="152" t="s">
        <v>444</v>
      </c>
      <c r="AH39" s="152"/>
      <c r="AI39" s="152"/>
      <c r="AJ39" s="152"/>
      <c r="AK39" s="152"/>
      <c r="AL39" s="152"/>
      <c r="AM39" s="152"/>
      <c r="AN39" s="152"/>
      <c r="AO39" s="152"/>
      <c r="AP39" s="152"/>
      <c r="AQ39" s="152"/>
      <c r="AR39" s="152"/>
      <c r="AS39" s="152"/>
      <c r="AT39" s="152"/>
      <c r="AU39" s="152"/>
      <c r="AV39" s="152"/>
      <c r="AW39" s="152"/>
      <c r="AX39" s="152"/>
      <c r="AY39" s="152"/>
      <c r="AZ39" s="152"/>
      <c r="BA39" s="182" t="str">
        <f>C39</f>
        <v>sypaninou z vhodných hornin tř. 1 - 4 nebo materiálem připraveným podél výkopu ve vzdálenosti do 3 m od jeho kraje, pro jakoukoliv hloubku výkopu a jakoukoliv míru zhutnění,</v>
      </c>
      <c r="BB39" s="152"/>
      <c r="BC39" s="152"/>
      <c r="BD39" s="152"/>
      <c r="BE39" s="152"/>
      <c r="BF39" s="152"/>
      <c r="BG39" s="152"/>
      <c r="BH39" s="152"/>
    </row>
    <row r="40" spans="1:60" outlineLevel="1">
      <c r="A40" s="175">
        <v>18</v>
      </c>
      <c r="B40" s="176" t="s">
        <v>1887</v>
      </c>
      <c r="C40" s="185" t="s">
        <v>1888</v>
      </c>
      <c r="D40" s="177" t="s">
        <v>429</v>
      </c>
      <c r="E40" s="178">
        <v>10.43</v>
      </c>
      <c r="F40" s="179"/>
      <c r="G40" s="180">
        <f>ROUND(E40*F40,2)</f>
        <v>0</v>
      </c>
      <c r="H40" s="179"/>
      <c r="I40" s="180">
        <f>ROUND(E40*H40,2)</f>
        <v>0</v>
      </c>
      <c r="J40" s="179"/>
      <c r="K40" s="180">
        <f>ROUND(E40*J40,2)</f>
        <v>0</v>
      </c>
      <c r="L40" s="180">
        <v>21</v>
      </c>
      <c r="M40" s="180">
        <f>G40*(1+L40/100)</f>
        <v>0</v>
      </c>
      <c r="N40" s="178">
        <v>0</v>
      </c>
      <c r="O40" s="178">
        <f>ROUND(E40*N40,2)</f>
        <v>0</v>
      </c>
      <c r="P40" s="178">
        <v>0</v>
      </c>
      <c r="Q40" s="178">
        <f>ROUND(E40*P40,2)</f>
        <v>0</v>
      </c>
      <c r="R40" s="180" t="s">
        <v>440</v>
      </c>
      <c r="S40" s="180" t="s">
        <v>371</v>
      </c>
      <c r="T40" s="181" t="s">
        <v>371</v>
      </c>
      <c r="U40" s="163">
        <v>2.1949999999999998</v>
      </c>
      <c r="V40" s="163">
        <f>ROUND(E40*U40,2)</f>
        <v>22.89</v>
      </c>
      <c r="W40" s="163"/>
      <c r="X40" s="163" t="s">
        <v>431</v>
      </c>
      <c r="Y40" s="152"/>
      <c r="Z40" s="152"/>
      <c r="AA40" s="152"/>
      <c r="AB40" s="152"/>
      <c r="AC40" s="152"/>
      <c r="AD40" s="152"/>
      <c r="AE40" s="152"/>
      <c r="AF40" s="152"/>
      <c r="AG40" s="152" t="s">
        <v>432</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ht="22.5" outlineLevel="1">
      <c r="A41" s="159"/>
      <c r="B41" s="160"/>
      <c r="C41" s="273" t="s">
        <v>1889</v>
      </c>
      <c r="D41" s="274"/>
      <c r="E41" s="274"/>
      <c r="F41" s="274"/>
      <c r="G41" s="274"/>
      <c r="H41" s="163"/>
      <c r="I41" s="163"/>
      <c r="J41" s="163"/>
      <c r="K41" s="163"/>
      <c r="L41" s="163"/>
      <c r="M41" s="163"/>
      <c r="N41" s="162"/>
      <c r="O41" s="162"/>
      <c r="P41" s="162"/>
      <c r="Q41" s="162"/>
      <c r="R41" s="163"/>
      <c r="S41" s="163"/>
      <c r="T41" s="163"/>
      <c r="U41" s="163"/>
      <c r="V41" s="163"/>
      <c r="W41" s="163"/>
      <c r="X41" s="163"/>
      <c r="Y41" s="152"/>
      <c r="Z41" s="152"/>
      <c r="AA41" s="152"/>
      <c r="AB41" s="152"/>
      <c r="AC41" s="152"/>
      <c r="AD41" s="152"/>
      <c r="AE41" s="152"/>
      <c r="AF41" s="152"/>
      <c r="AG41" s="152" t="s">
        <v>444</v>
      </c>
      <c r="AH41" s="152"/>
      <c r="AI41" s="152"/>
      <c r="AJ41" s="152"/>
      <c r="AK41" s="152"/>
      <c r="AL41" s="152"/>
      <c r="AM41" s="152"/>
      <c r="AN41" s="152"/>
      <c r="AO41" s="152"/>
      <c r="AP41" s="152"/>
      <c r="AQ41" s="152"/>
      <c r="AR41" s="152"/>
      <c r="AS41" s="152"/>
      <c r="AT41" s="152"/>
      <c r="AU41" s="152"/>
      <c r="AV41" s="152"/>
      <c r="AW41" s="152"/>
      <c r="AX41" s="152"/>
      <c r="AY41" s="152"/>
      <c r="AZ41" s="152"/>
      <c r="BA41" s="182" t="str">
        <f>C41</f>
        <v>sypaninou z vhodných hornin tř. 1 - 4 nebo materiálem, uloženým ve vzdálenosti do 30 m od vnějšího kraje objektu, pro jakoukoliv míru zhutnění,</v>
      </c>
      <c r="BB41" s="152"/>
      <c r="BC41" s="152"/>
      <c r="BD41" s="152"/>
      <c r="BE41" s="152"/>
      <c r="BF41" s="152"/>
      <c r="BG41" s="152"/>
      <c r="BH41" s="152"/>
    </row>
    <row r="42" spans="1:60" outlineLevel="1">
      <c r="A42" s="175">
        <v>19</v>
      </c>
      <c r="B42" s="176" t="s">
        <v>1890</v>
      </c>
      <c r="C42" s="185" t="s">
        <v>1891</v>
      </c>
      <c r="D42" s="177" t="s">
        <v>429</v>
      </c>
      <c r="E42" s="178">
        <v>10.43</v>
      </c>
      <c r="F42" s="179"/>
      <c r="G42" s="180">
        <f>ROUND(E42*F42,2)</f>
        <v>0</v>
      </c>
      <c r="H42" s="179"/>
      <c r="I42" s="180">
        <f>ROUND(E42*H42,2)</f>
        <v>0</v>
      </c>
      <c r="J42" s="179"/>
      <c r="K42" s="180">
        <f>ROUND(E42*J42,2)</f>
        <v>0</v>
      </c>
      <c r="L42" s="180">
        <v>21</v>
      </c>
      <c r="M42" s="180">
        <f>G42*(1+L42/100)</f>
        <v>0</v>
      </c>
      <c r="N42" s="178">
        <v>0</v>
      </c>
      <c r="O42" s="178">
        <f>ROUND(E42*N42,2)</f>
        <v>0</v>
      </c>
      <c r="P42" s="178">
        <v>0</v>
      </c>
      <c r="Q42" s="178">
        <f>ROUND(E42*P42,2)</f>
        <v>0</v>
      </c>
      <c r="R42" s="180" t="s">
        <v>440</v>
      </c>
      <c r="S42" s="180" t="s">
        <v>371</v>
      </c>
      <c r="T42" s="181" t="s">
        <v>371</v>
      </c>
      <c r="U42" s="163">
        <v>0.997</v>
      </c>
      <c r="V42" s="163">
        <f>ROUND(E42*U42,2)</f>
        <v>10.4</v>
      </c>
      <c r="W42" s="163"/>
      <c r="X42" s="163" t="s">
        <v>431</v>
      </c>
      <c r="Y42" s="152"/>
      <c r="Z42" s="152"/>
      <c r="AA42" s="152"/>
      <c r="AB42" s="152"/>
      <c r="AC42" s="152"/>
      <c r="AD42" s="152"/>
      <c r="AE42" s="152"/>
      <c r="AF42" s="152"/>
      <c r="AG42" s="152" t="s">
        <v>432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ht="22.5" outlineLevel="1">
      <c r="A43" s="159"/>
      <c r="B43" s="160"/>
      <c r="C43" s="273" t="s">
        <v>1889</v>
      </c>
      <c r="D43" s="274"/>
      <c r="E43" s="274"/>
      <c r="F43" s="274"/>
      <c r="G43" s="274"/>
      <c r="H43" s="163"/>
      <c r="I43" s="163"/>
      <c r="J43" s="163"/>
      <c r="K43" s="163"/>
      <c r="L43" s="163"/>
      <c r="M43" s="163"/>
      <c r="N43" s="162"/>
      <c r="O43" s="162"/>
      <c r="P43" s="162"/>
      <c r="Q43" s="162"/>
      <c r="R43" s="163"/>
      <c r="S43" s="163"/>
      <c r="T43" s="163"/>
      <c r="U43" s="163"/>
      <c r="V43" s="163"/>
      <c r="W43" s="163"/>
      <c r="X43" s="163"/>
      <c r="Y43" s="152"/>
      <c r="Z43" s="152"/>
      <c r="AA43" s="152"/>
      <c r="AB43" s="152"/>
      <c r="AC43" s="152"/>
      <c r="AD43" s="152"/>
      <c r="AE43" s="152"/>
      <c r="AF43" s="152"/>
      <c r="AG43" s="152" t="s">
        <v>444</v>
      </c>
      <c r="AH43" s="152"/>
      <c r="AI43" s="152"/>
      <c r="AJ43" s="152"/>
      <c r="AK43" s="152"/>
      <c r="AL43" s="152"/>
      <c r="AM43" s="152"/>
      <c r="AN43" s="152"/>
      <c r="AO43" s="152"/>
      <c r="AP43" s="152"/>
      <c r="AQ43" s="152"/>
      <c r="AR43" s="152"/>
      <c r="AS43" s="152"/>
      <c r="AT43" s="152"/>
      <c r="AU43" s="152"/>
      <c r="AV43" s="152"/>
      <c r="AW43" s="152"/>
      <c r="AX43" s="152"/>
      <c r="AY43" s="152"/>
      <c r="AZ43" s="152"/>
      <c r="BA43" s="182" t="str">
        <f>C43</f>
        <v>sypaninou z vhodných hornin tř. 1 - 4 nebo materiálem, uloženým ve vzdálenosti do 30 m od vnějšího kraje objektu, pro jakoukoliv míru zhutnění,</v>
      </c>
      <c r="BB43" s="152"/>
      <c r="BC43" s="152"/>
      <c r="BD43" s="152"/>
      <c r="BE43" s="152"/>
      <c r="BF43" s="152"/>
      <c r="BG43" s="152"/>
      <c r="BH43" s="152"/>
    </row>
    <row r="44" spans="1:60" ht="22.5" outlineLevel="1">
      <c r="A44" s="175">
        <v>20</v>
      </c>
      <c r="B44" s="176" t="s">
        <v>1892</v>
      </c>
      <c r="C44" s="185" t="s">
        <v>1893</v>
      </c>
      <c r="D44" s="177" t="s">
        <v>429</v>
      </c>
      <c r="E44" s="178">
        <v>29.47</v>
      </c>
      <c r="F44" s="179"/>
      <c r="G44" s="180">
        <f>ROUND(E44*F44,2)</f>
        <v>0</v>
      </c>
      <c r="H44" s="179"/>
      <c r="I44" s="180">
        <f>ROUND(E44*H44,2)</f>
        <v>0</v>
      </c>
      <c r="J44" s="179"/>
      <c r="K44" s="180">
        <f>ROUND(E44*J44,2)</f>
        <v>0</v>
      </c>
      <c r="L44" s="180">
        <v>21</v>
      </c>
      <c r="M44" s="180">
        <f>G44*(1+L44/100)</f>
        <v>0</v>
      </c>
      <c r="N44" s="178">
        <v>0</v>
      </c>
      <c r="O44" s="178">
        <f>ROUND(E44*N44,2)</f>
        <v>0</v>
      </c>
      <c r="P44" s="178">
        <v>0</v>
      </c>
      <c r="Q44" s="178">
        <f>ROUND(E44*P44,2)</f>
        <v>0</v>
      </c>
      <c r="R44" s="180" t="s">
        <v>440</v>
      </c>
      <c r="S44" s="180" t="s">
        <v>371</v>
      </c>
      <c r="T44" s="181" t="s">
        <v>371</v>
      </c>
      <c r="U44" s="163">
        <v>1.0999999999999999E-2</v>
      </c>
      <c r="V44" s="163">
        <f>ROUND(E44*U44,2)</f>
        <v>0.32</v>
      </c>
      <c r="W44" s="163"/>
      <c r="X44" s="163" t="s">
        <v>431</v>
      </c>
      <c r="Y44" s="152"/>
      <c r="Z44" s="152"/>
      <c r="AA44" s="152"/>
      <c r="AB44" s="152"/>
      <c r="AC44" s="152"/>
      <c r="AD44" s="152"/>
      <c r="AE44" s="152"/>
      <c r="AF44" s="152"/>
      <c r="AG44" s="152" t="s">
        <v>432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c r="A45" s="159"/>
      <c r="B45" s="160"/>
      <c r="C45" s="273" t="s">
        <v>1872</v>
      </c>
      <c r="D45" s="274"/>
      <c r="E45" s="274"/>
      <c r="F45" s="274"/>
      <c r="G45" s="274"/>
      <c r="H45" s="163"/>
      <c r="I45" s="163"/>
      <c r="J45" s="163"/>
      <c r="K45" s="163"/>
      <c r="L45" s="163"/>
      <c r="M45" s="163"/>
      <c r="N45" s="162"/>
      <c r="O45" s="162"/>
      <c r="P45" s="162"/>
      <c r="Q45" s="162"/>
      <c r="R45" s="163"/>
      <c r="S45" s="163"/>
      <c r="T45" s="163"/>
      <c r="U45" s="163"/>
      <c r="V45" s="163"/>
      <c r="W45" s="163"/>
      <c r="X45" s="163"/>
      <c r="Y45" s="152"/>
      <c r="Z45" s="152"/>
      <c r="AA45" s="152"/>
      <c r="AB45" s="152"/>
      <c r="AC45" s="152"/>
      <c r="AD45" s="152"/>
      <c r="AE45" s="152"/>
      <c r="AF45" s="152"/>
      <c r="AG45" s="152" t="s">
        <v>444</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c r="A46" s="189">
        <v>21</v>
      </c>
      <c r="B46" s="190" t="s">
        <v>1894</v>
      </c>
      <c r="C46" s="197" t="s">
        <v>1895</v>
      </c>
      <c r="D46" s="191" t="s">
        <v>429</v>
      </c>
      <c r="E46" s="192">
        <v>29.47</v>
      </c>
      <c r="F46" s="193"/>
      <c r="G46" s="194">
        <f>ROUND(E46*F46,2)</f>
        <v>0</v>
      </c>
      <c r="H46" s="193"/>
      <c r="I46" s="194">
        <f>ROUND(E46*H46,2)</f>
        <v>0</v>
      </c>
      <c r="J46" s="193"/>
      <c r="K46" s="194">
        <f>ROUND(E46*J46,2)</f>
        <v>0</v>
      </c>
      <c r="L46" s="194">
        <v>21</v>
      </c>
      <c r="M46" s="194">
        <f>G46*(1+L46/100)</f>
        <v>0</v>
      </c>
      <c r="N46" s="192">
        <v>0</v>
      </c>
      <c r="O46" s="192">
        <f>ROUND(E46*N46,2)</f>
        <v>0</v>
      </c>
      <c r="P46" s="192">
        <v>0</v>
      </c>
      <c r="Q46" s="192">
        <f>ROUND(E46*P46,2)</f>
        <v>0</v>
      </c>
      <c r="R46" s="194" t="s">
        <v>440</v>
      </c>
      <c r="S46" s="194" t="s">
        <v>371</v>
      </c>
      <c r="T46" s="195" t="s">
        <v>371</v>
      </c>
      <c r="U46" s="163">
        <v>0</v>
      </c>
      <c r="V46" s="163">
        <f>ROUND(E46*U46,2)</f>
        <v>0</v>
      </c>
      <c r="W46" s="163"/>
      <c r="X46" s="163" t="s">
        <v>431</v>
      </c>
      <c r="Y46" s="152"/>
      <c r="Z46" s="152"/>
      <c r="AA46" s="152"/>
      <c r="AB46" s="152"/>
      <c r="AC46" s="152"/>
      <c r="AD46" s="152"/>
      <c r="AE46" s="152"/>
      <c r="AF46" s="152"/>
      <c r="AG46" s="152" t="s">
        <v>432</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c r="A47" s="169" t="s">
        <v>366</v>
      </c>
      <c r="B47" s="170" t="s">
        <v>51</v>
      </c>
      <c r="C47" s="184" t="s">
        <v>224</v>
      </c>
      <c r="D47" s="171"/>
      <c r="E47" s="172"/>
      <c r="F47" s="173"/>
      <c r="G47" s="173">
        <f>SUMIF(AG48:AG49,"&lt;&gt;NOR",G48:G49)</f>
        <v>0</v>
      </c>
      <c r="H47" s="173"/>
      <c r="I47" s="173">
        <f>SUM(I48:I49)</f>
        <v>0</v>
      </c>
      <c r="J47" s="173"/>
      <c r="K47" s="173">
        <f>SUM(K48:K49)</f>
        <v>0</v>
      </c>
      <c r="L47" s="173"/>
      <c r="M47" s="173">
        <f>SUM(M48:M49)</f>
        <v>0</v>
      </c>
      <c r="N47" s="172"/>
      <c r="O47" s="172">
        <f>SUM(O48:O49)</f>
        <v>0</v>
      </c>
      <c r="P47" s="172"/>
      <c r="Q47" s="172">
        <f>SUM(Q48:Q49)</f>
        <v>0</v>
      </c>
      <c r="R47" s="173"/>
      <c r="S47" s="173"/>
      <c r="T47" s="174"/>
      <c r="U47" s="168"/>
      <c r="V47" s="168">
        <f>SUM(V48:V49)</f>
        <v>5.25</v>
      </c>
      <c r="W47" s="168"/>
      <c r="X47" s="168"/>
      <c r="AG47" t="s">
        <v>367</v>
      </c>
    </row>
    <row r="48" spans="1:60" ht="22.5" outlineLevel="1">
      <c r="A48" s="175">
        <v>22</v>
      </c>
      <c r="B48" s="176" t="s">
        <v>1896</v>
      </c>
      <c r="C48" s="185" t="s">
        <v>1897</v>
      </c>
      <c r="D48" s="177" t="s">
        <v>439</v>
      </c>
      <c r="E48" s="178">
        <v>35</v>
      </c>
      <c r="F48" s="179"/>
      <c r="G48" s="180">
        <f>ROUND(E48*F48,2)</f>
        <v>0</v>
      </c>
      <c r="H48" s="179"/>
      <c r="I48" s="180">
        <f>ROUND(E48*H48,2)</f>
        <v>0</v>
      </c>
      <c r="J48" s="179"/>
      <c r="K48" s="180">
        <f>ROUND(E48*J48,2)</f>
        <v>0</v>
      </c>
      <c r="L48" s="180">
        <v>21</v>
      </c>
      <c r="M48" s="180">
        <f>G48*(1+L48/100)</f>
        <v>0</v>
      </c>
      <c r="N48" s="178">
        <v>0</v>
      </c>
      <c r="O48" s="178">
        <f>ROUND(E48*N48,2)</f>
        <v>0</v>
      </c>
      <c r="P48" s="178">
        <v>0</v>
      </c>
      <c r="Q48" s="178">
        <f>ROUND(E48*P48,2)</f>
        <v>0</v>
      </c>
      <c r="R48" s="180" t="s">
        <v>440</v>
      </c>
      <c r="S48" s="180" t="s">
        <v>371</v>
      </c>
      <c r="T48" s="181" t="s">
        <v>371</v>
      </c>
      <c r="U48" s="163">
        <v>0.15</v>
      </c>
      <c r="V48" s="163">
        <f>ROUND(E48*U48,2)</f>
        <v>5.25</v>
      </c>
      <c r="W48" s="163"/>
      <c r="X48" s="163" t="s">
        <v>431</v>
      </c>
      <c r="Y48" s="152"/>
      <c r="Z48" s="152"/>
      <c r="AA48" s="152"/>
      <c r="AB48" s="152"/>
      <c r="AC48" s="152"/>
      <c r="AD48" s="152"/>
      <c r="AE48" s="152"/>
      <c r="AF48" s="152"/>
      <c r="AG48" s="152" t="s">
        <v>432</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c r="A49" s="159"/>
      <c r="B49" s="160"/>
      <c r="C49" s="273" t="s">
        <v>1898</v>
      </c>
      <c r="D49" s="274"/>
      <c r="E49" s="274"/>
      <c r="F49" s="274"/>
      <c r="G49" s="274"/>
      <c r="H49" s="163"/>
      <c r="I49" s="163"/>
      <c r="J49" s="163"/>
      <c r="K49" s="163"/>
      <c r="L49" s="163"/>
      <c r="M49" s="163"/>
      <c r="N49" s="162"/>
      <c r="O49" s="162"/>
      <c r="P49" s="162"/>
      <c r="Q49" s="162"/>
      <c r="R49" s="163"/>
      <c r="S49" s="163"/>
      <c r="T49" s="163"/>
      <c r="U49" s="163"/>
      <c r="V49" s="163"/>
      <c r="W49" s="163"/>
      <c r="X49" s="163"/>
      <c r="Y49" s="152"/>
      <c r="Z49" s="152"/>
      <c r="AA49" s="152"/>
      <c r="AB49" s="152"/>
      <c r="AC49" s="152"/>
      <c r="AD49" s="152"/>
      <c r="AE49" s="152"/>
      <c r="AF49" s="152"/>
      <c r="AG49" s="152" t="s">
        <v>444</v>
      </c>
      <c r="AH49" s="152"/>
      <c r="AI49" s="152"/>
      <c r="AJ49" s="152"/>
      <c r="AK49" s="152"/>
      <c r="AL49" s="152"/>
      <c r="AM49" s="152"/>
      <c r="AN49" s="152"/>
      <c r="AO49" s="152"/>
      <c r="AP49" s="152"/>
      <c r="AQ49" s="152"/>
      <c r="AR49" s="152"/>
      <c r="AS49" s="152"/>
      <c r="AT49" s="152"/>
      <c r="AU49" s="152"/>
      <c r="AV49" s="152"/>
      <c r="AW49" s="152"/>
      <c r="AX49" s="152"/>
      <c r="AY49" s="152"/>
      <c r="AZ49" s="152"/>
      <c r="BA49" s="182" t="str">
        <f>C49</f>
        <v>z rostlé horniny tř.1 - 4 pod násypy z hornin soudržných do 92% PS a hornin nesoudržných sypkých relativní ulehlosti I(d) do 0,8</v>
      </c>
      <c r="BB49" s="152"/>
      <c r="BC49" s="152"/>
      <c r="BD49" s="152"/>
      <c r="BE49" s="152"/>
      <c r="BF49" s="152"/>
      <c r="BG49" s="152"/>
      <c r="BH49" s="152"/>
    </row>
    <row r="50" spans="1:60">
      <c r="A50" s="169" t="s">
        <v>366</v>
      </c>
      <c r="B50" s="170" t="s">
        <v>55</v>
      </c>
      <c r="C50" s="184" t="s">
        <v>226</v>
      </c>
      <c r="D50" s="171"/>
      <c r="E50" s="172"/>
      <c r="F50" s="173"/>
      <c r="G50" s="173">
        <f>SUMIF(AG51:AG54,"&lt;&gt;NOR",G51:G54)</f>
        <v>0</v>
      </c>
      <c r="H50" s="173"/>
      <c r="I50" s="173">
        <f>SUM(I51:I54)</f>
        <v>0</v>
      </c>
      <c r="J50" s="173"/>
      <c r="K50" s="173">
        <f>SUM(K51:K54)</f>
        <v>0</v>
      </c>
      <c r="L50" s="173"/>
      <c r="M50" s="173">
        <f>SUM(M51:M54)</f>
        <v>0</v>
      </c>
      <c r="N50" s="172"/>
      <c r="O50" s="172">
        <f>SUM(O51:O54)</f>
        <v>28.36</v>
      </c>
      <c r="P50" s="172"/>
      <c r="Q50" s="172">
        <f>SUM(Q51:Q54)</f>
        <v>0</v>
      </c>
      <c r="R50" s="173"/>
      <c r="S50" s="173"/>
      <c r="T50" s="174"/>
      <c r="U50" s="168"/>
      <c r="V50" s="168">
        <f>SUM(V51:V54)</f>
        <v>22.66</v>
      </c>
      <c r="W50" s="168"/>
      <c r="X50" s="168"/>
      <c r="AG50" t="s">
        <v>367</v>
      </c>
    </row>
    <row r="51" spans="1:60" outlineLevel="1">
      <c r="A51" s="175">
        <v>23</v>
      </c>
      <c r="B51" s="176" t="s">
        <v>1899</v>
      </c>
      <c r="C51" s="185" t="s">
        <v>1900</v>
      </c>
      <c r="D51" s="177" t="s">
        <v>429</v>
      </c>
      <c r="E51" s="178">
        <v>3.9</v>
      </c>
      <c r="F51" s="179"/>
      <c r="G51" s="180">
        <f>ROUND(E51*F51,2)</f>
        <v>0</v>
      </c>
      <c r="H51" s="179"/>
      <c r="I51" s="180">
        <f>ROUND(E51*H51,2)</f>
        <v>0</v>
      </c>
      <c r="J51" s="179"/>
      <c r="K51" s="180">
        <f>ROUND(E51*J51,2)</f>
        <v>0</v>
      </c>
      <c r="L51" s="180">
        <v>21</v>
      </c>
      <c r="M51" s="180">
        <f>G51*(1+L51/100)</f>
        <v>0</v>
      </c>
      <c r="N51" s="178">
        <v>1.8907700000000001</v>
      </c>
      <c r="O51" s="178">
        <f>ROUND(E51*N51,2)</f>
        <v>7.37</v>
      </c>
      <c r="P51" s="178">
        <v>0</v>
      </c>
      <c r="Q51" s="178">
        <f>ROUND(E51*P51,2)</f>
        <v>0</v>
      </c>
      <c r="R51" s="180" t="s">
        <v>1901</v>
      </c>
      <c r="S51" s="180" t="s">
        <v>371</v>
      </c>
      <c r="T51" s="181" t="s">
        <v>371</v>
      </c>
      <c r="U51" s="163">
        <v>1.6950000000000001</v>
      </c>
      <c r="V51" s="163">
        <f>ROUND(E51*U51,2)</f>
        <v>6.61</v>
      </c>
      <c r="W51" s="163"/>
      <c r="X51" s="163" t="s">
        <v>431</v>
      </c>
      <c r="Y51" s="152"/>
      <c r="Z51" s="152"/>
      <c r="AA51" s="152"/>
      <c r="AB51" s="152"/>
      <c r="AC51" s="152"/>
      <c r="AD51" s="152"/>
      <c r="AE51" s="152"/>
      <c r="AF51" s="152"/>
      <c r="AG51" s="152" t="s">
        <v>432</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c r="A52" s="159"/>
      <c r="B52" s="160"/>
      <c r="C52" s="273" t="s">
        <v>1902</v>
      </c>
      <c r="D52" s="274"/>
      <c r="E52" s="274"/>
      <c r="F52" s="274"/>
      <c r="G52" s="274"/>
      <c r="H52" s="163"/>
      <c r="I52" s="163"/>
      <c r="J52" s="163"/>
      <c r="K52" s="163"/>
      <c r="L52" s="163"/>
      <c r="M52" s="163"/>
      <c r="N52" s="162"/>
      <c r="O52" s="162"/>
      <c r="P52" s="162"/>
      <c r="Q52" s="162"/>
      <c r="R52" s="163"/>
      <c r="S52" s="163"/>
      <c r="T52" s="163"/>
      <c r="U52" s="163"/>
      <c r="V52" s="163"/>
      <c r="W52" s="163"/>
      <c r="X52" s="163"/>
      <c r="Y52" s="152"/>
      <c r="Z52" s="152"/>
      <c r="AA52" s="152"/>
      <c r="AB52" s="152"/>
      <c r="AC52" s="152"/>
      <c r="AD52" s="152"/>
      <c r="AE52" s="152"/>
      <c r="AF52" s="152"/>
      <c r="AG52" s="152" t="s">
        <v>444</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c r="A53" s="175">
        <v>24</v>
      </c>
      <c r="B53" s="176" t="s">
        <v>1903</v>
      </c>
      <c r="C53" s="185" t="s">
        <v>1904</v>
      </c>
      <c r="D53" s="177" t="s">
        <v>429</v>
      </c>
      <c r="E53" s="178">
        <v>12.32</v>
      </c>
      <c r="F53" s="179"/>
      <c r="G53" s="180">
        <f>ROUND(E53*F53,2)</f>
        <v>0</v>
      </c>
      <c r="H53" s="179"/>
      <c r="I53" s="180">
        <f>ROUND(E53*H53,2)</f>
        <v>0</v>
      </c>
      <c r="J53" s="179"/>
      <c r="K53" s="180">
        <f>ROUND(E53*J53,2)</f>
        <v>0</v>
      </c>
      <c r="L53" s="180">
        <v>21</v>
      </c>
      <c r="M53" s="180">
        <f>G53*(1+L53/100)</f>
        <v>0</v>
      </c>
      <c r="N53" s="178">
        <v>1.7034</v>
      </c>
      <c r="O53" s="178">
        <f>ROUND(E53*N53,2)</f>
        <v>20.99</v>
      </c>
      <c r="P53" s="178">
        <v>0</v>
      </c>
      <c r="Q53" s="178">
        <f>ROUND(E53*P53,2)</f>
        <v>0</v>
      </c>
      <c r="R53" s="180" t="s">
        <v>1901</v>
      </c>
      <c r="S53" s="180" t="s">
        <v>371</v>
      </c>
      <c r="T53" s="181" t="s">
        <v>371</v>
      </c>
      <c r="U53" s="163">
        <v>1.3029999999999999</v>
      </c>
      <c r="V53" s="163">
        <f>ROUND(E53*U53,2)</f>
        <v>16.05</v>
      </c>
      <c r="W53" s="163"/>
      <c r="X53" s="163" t="s">
        <v>431</v>
      </c>
      <c r="Y53" s="152"/>
      <c r="Z53" s="152"/>
      <c r="AA53" s="152"/>
      <c r="AB53" s="152"/>
      <c r="AC53" s="152"/>
      <c r="AD53" s="152"/>
      <c r="AE53" s="152"/>
      <c r="AF53" s="152"/>
      <c r="AG53" s="152" t="s">
        <v>432</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c r="A54" s="159"/>
      <c r="B54" s="160"/>
      <c r="C54" s="273" t="s">
        <v>1902</v>
      </c>
      <c r="D54" s="274"/>
      <c r="E54" s="274"/>
      <c r="F54" s="274"/>
      <c r="G54" s="274"/>
      <c r="H54" s="163"/>
      <c r="I54" s="163"/>
      <c r="J54" s="163"/>
      <c r="K54" s="163"/>
      <c r="L54" s="163"/>
      <c r="M54" s="163"/>
      <c r="N54" s="162"/>
      <c r="O54" s="162"/>
      <c r="P54" s="162"/>
      <c r="Q54" s="162"/>
      <c r="R54" s="163"/>
      <c r="S54" s="163"/>
      <c r="T54" s="163"/>
      <c r="U54" s="163"/>
      <c r="V54" s="163"/>
      <c r="W54" s="163"/>
      <c r="X54" s="163"/>
      <c r="Y54" s="152"/>
      <c r="Z54" s="152"/>
      <c r="AA54" s="152"/>
      <c r="AB54" s="152"/>
      <c r="AC54" s="152"/>
      <c r="AD54" s="152"/>
      <c r="AE54" s="152"/>
      <c r="AF54" s="152"/>
      <c r="AG54" s="152" t="s">
        <v>444</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c r="A55" s="169" t="s">
        <v>366</v>
      </c>
      <c r="B55" s="170" t="s">
        <v>227</v>
      </c>
      <c r="C55" s="184" t="s">
        <v>228</v>
      </c>
      <c r="D55" s="171"/>
      <c r="E55" s="172"/>
      <c r="F55" s="173"/>
      <c r="G55" s="173">
        <f>SUMIF(AG56:AG63,"&lt;&gt;NOR",G56:G63)</f>
        <v>0</v>
      </c>
      <c r="H55" s="173"/>
      <c r="I55" s="173">
        <f>SUM(I56:I63)</f>
        <v>0</v>
      </c>
      <c r="J55" s="173"/>
      <c r="K55" s="173">
        <f>SUM(K56:K63)</f>
        <v>0</v>
      </c>
      <c r="L55" s="173"/>
      <c r="M55" s="173">
        <f>SUM(M56:M63)</f>
        <v>0</v>
      </c>
      <c r="N55" s="172"/>
      <c r="O55" s="172">
        <f>SUM(O56:O63)</f>
        <v>0</v>
      </c>
      <c r="P55" s="172"/>
      <c r="Q55" s="172">
        <f>SUM(Q56:Q63)</f>
        <v>36.03</v>
      </c>
      <c r="R55" s="173"/>
      <c r="S55" s="173"/>
      <c r="T55" s="174"/>
      <c r="U55" s="168"/>
      <c r="V55" s="168">
        <f>SUM(V56:V63)</f>
        <v>57.66</v>
      </c>
      <c r="W55" s="168"/>
      <c r="X55" s="168"/>
      <c r="AG55" t="s">
        <v>367</v>
      </c>
    </row>
    <row r="56" spans="1:60" outlineLevel="1">
      <c r="A56" s="175">
        <v>25</v>
      </c>
      <c r="B56" s="176" t="s">
        <v>1905</v>
      </c>
      <c r="C56" s="185" t="s">
        <v>1906</v>
      </c>
      <c r="D56" s="177" t="s">
        <v>524</v>
      </c>
      <c r="E56" s="178">
        <v>11</v>
      </c>
      <c r="F56" s="179"/>
      <c r="G56" s="180">
        <f>ROUND(E56*F56,2)</f>
        <v>0</v>
      </c>
      <c r="H56" s="179"/>
      <c r="I56" s="180">
        <f>ROUND(E56*H56,2)</f>
        <v>0</v>
      </c>
      <c r="J56" s="179"/>
      <c r="K56" s="180">
        <f>ROUND(E56*J56,2)</f>
        <v>0</v>
      </c>
      <c r="L56" s="180">
        <v>21</v>
      </c>
      <c r="M56" s="180">
        <f>G56*(1+L56/100)</f>
        <v>0</v>
      </c>
      <c r="N56" s="178">
        <v>0</v>
      </c>
      <c r="O56" s="178">
        <f>ROUND(E56*N56,2)</f>
        <v>0</v>
      </c>
      <c r="P56" s="178">
        <v>0</v>
      </c>
      <c r="Q56" s="178">
        <f>ROUND(E56*P56,2)</f>
        <v>0</v>
      </c>
      <c r="R56" s="180" t="s">
        <v>1746</v>
      </c>
      <c r="S56" s="180" t="s">
        <v>371</v>
      </c>
      <c r="T56" s="181" t="s">
        <v>371</v>
      </c>
      <c r="U56" s="163">
        <v>5.5E-2</v>
      </c>
      <c r="V56" s="163">
        <f>ROUND(E56*U56,2)</f>
        <v>0.61</v>
      </c>
      <c r="W56" s="163"/>
      <c r="X56" s="163" t="s">
        <v>431</v>
      </c>
      <c r="Y56" s="152"/>
      <c r="Z56" s="152"/>
      <c r="AA56" s="152"/>
      <c r="AB56" s="152"/>
      <c r="AC56" s="152"/>
      <c r="AD56" s="152"/>
      <c r="AE56" s="152"/>
      <c r="AF56" s="152"/>
      <c r="AG56" s="152" t="s">
        <v>432</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c r="A57" s="159"/>
      <c r="B57" s="160"/>
      <c r="C57" s="273" t="s">
        <v>1907</v>
      </c>
      <c r="D57" s="274"/>
      <c r="E57" s="274"/>
      <c r="F57" s="274"/>
      <c r="G57" s="274"/>
      <c r="H57" s="163"/>
      <c r="I57" s="163"/>
      <c r="J57" s="163"/>
      <c r="K57" s="163"/>
      <c r="L57" s="163"/>
      <c r="M57" s="163"/>
      <c r="N57" s="162"/>
      <c r="O57" s="162"/>
      <c r="P57" s="162"/>
      <c r="Q57" s="162"/>
      <c r="R57" s="163"/>
      <c r="S57" s="163"/>
      <c r="T57" s="163"/>
      <c r="U57" s="163"/>
      <c r="V57" s="163"/>
      <c r="W57" s="163"/>
      <c r="X57" s="163"/>
      <c r="Y57" s="152"/>
      <c r="Z57" s="152"/>
      <c r="AA57" s="152"/>
      <c r="AB57" s="152"/>
      <c r="AC57" s="152"/>
      <c r="AD57" s="152"/>
      <c r="AE57" s="152"/>
      <c r="AF57" s="152"/>
      <c r="AG57" s="152" t="s">
        <v>444</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ht="22.5" outlineLevel="1">
      <c r="A58" s="189">
        <v>26</v>
      </c>
      <c r="B58" s="190" t="s">
        <v>1908</v>
      </c>
      <c r="C58" s="197" t="s">
        <v>1909</v>
      </c>
      <c r="D58" s="191" t="s">
        <v>439</v>
      </c>
      <c r="E58" s="192">
        <v>16.5</v>
      </c>
      <c r="F58" s="193"/>
      <c r="G58" s="194">
        <f>ROUND(E58*F58,2)</f>
        <v>0</v>
      </c>
      <c r="H58" s="193"/>
      <c r="I58" s="194">
        <f>ROUND(E58*H58,2)</f>
        <v>0</v>
      </c>
      <c r="J58" s="193"/>
      <c r="K58" s="194">
        <f>ROUND(E58*J58,2)</f>
        <v>0</v>
      </c>
      <c r="L58" s="194">
        <v>21</v>
      </c>
      <c r="M58" s="194">
        <f>G58*(1+L58/100)</f>
        <v>0</v>
      </c>
      <c r="N58" s="192">
        <v>0</v>
      </c>
      <c r="O58" s="192">
        <f>ROUND(E58*N58,2)</f>
        <v>0</v>
      </c>
      <c r="P58" s="192">
        <v>0.33</v>
      </c>
      <c r="Q58" s="192">
        <f>ROUND(E58*P58,2)</f>
        <v>5.45</v>
      </c>
      <c r="R58" s="194" t="s">
        <v>1746</v>
      </c>
      <c r="S58" s="194" t="s">
        <v>371</v>
      </c>
      <c r="T58" s="195" t="s">
        <v>371</v>
      </c>
      <c r="U58" s="163">
        <v>0.625</v>
      </c>
      <c r="V58" s="163">
        <f>ROUND(E58*U58,2)</f>
        <v>10.31</v>
      </c>
      <c r="W58" s="163"/>
      <c r="X58" s="163" t="s">
        <v>431</v>
      </c>
      <c r="Y58" s="152"/>
      <c r="Z58" s="152"/>
      <c r="AA58" s="152"/>
      <c r="AB58" s="152"/>
      <c r="AC58" s="152"/>
      <c r="AD58" s="152"/>
      <c r="AE58" s="152"/>
      <c r="AF58" s="152"/>
      <c r="AG58" s="152" t="s">
        <v>432</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ht="22.5" outlineLevel="1">
      <c r="A59" s="175">
        <v>27</v>
      </c>
      <c r="B59" s="176" t="s">
        <v>1744</v>
      </c>
      <c r="C59" s="185" t="s">
        <v>1745</v>
      </c>
      <c r="D59" s="177" t="s">
        <v>439</v>
      </c>
      <c r="E59" s="178">
        <v>24</v>
      </c>
      <c r="F59" s="179"/>
      <c r="G59" s="180">
        <f>ROUND(E59*F59,2)</f>
        <v>0</v>
      </c>
      <c r="H59" s="179"/>
      <c r="I59" s="180">
        <f>ROUND(E59*H59,2)</f>
        <v>0</v>
      </c>
      <c r="J59" s="179"/>
      <c r="K59" s="180">
        <f>ROUND(E59*J59,2)</f>
        <v>0</v>
      </c>
      <c r="L59" s="180">
        <v>21</v>
      </c>
      <c r="M59" s="180">
        <f>G59*(1+L59/100)</f>
        <v>0</v>
      </c>
      <c r="N59" s="178">
        <v>0</v>
      </c>
      <c r="O59" s="178">
        <f>ROUND(E59*N59,2)</f>
        <v>0</v>
      </c>
      <c r="P59" s="178">
        <v>0.13800000000000001</v>
      </c>
      <c r="Q59" s="178">
        <f>ROUND(E59*P59,2)</f>
        <v>3.31</v>
      </c>
      <c r="R59" s="180" t="s">
        <v>1746</v>
      </c>
      <c r="S59" s="180" t="s">
        <v>371</v>
      </c>
      <c r="T59" s="181" t="s">
        <v>371</v>
      </c>
      <c r="U59" s="163">
        <v>0.16</v>
      </c>
      <c r="V59" s="163">
        <f>ROUND(E59*U59,2)</f>
        <v>3.84</v>
      </c>
      <c r="W59" s="163"/>
      <c r="X59" s="163" t="s">
        <v>431</v>
      </c>
      <c r="Y59" s="152"/>
      <c r="Z59" s="152"/>
      <c r="AA59" s="152"/>
      <c r="AB59" s="152"/>
      <c r="AC59" s="152"/>
      <c r="AD59" s="152"/>
      <c r="AE59" s="152"/>
      <c r="AF59" s="152"/>
      <c r="AG59" s="152" t="s">
        <v>432</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c r="A60" s="159"/>
      <c r="B60" s="160"/>
      <c r="C60" s="273" t="s">
        <v>1747</v>
      </c>
      <c r="D60" s="274"/>
      <c r="E60" s="274"/>
      <c r="F60" s="274"/>
      <c r="G60" s="274"/>
      <c r="H60" s="163"/>
      <c r="I60" s="163"/>
      <c r="J60" s="163"/>
      <c r="K60" s="163"/>
      <c r="L60" s="163"/>
      <c r="M60" s="163"/>
      <c r="N60" s="162"/>
      <c r="O60" s="162"/>
      <c r="P60" s="162"/>
      <c r="Q60" s="162"/>
      <c r="R60" s="163"/>
      <c r="S60" s="163"/>
      <c r="T60" s="163"/>
      <c r="U60" s="163"/>
      <c r="V60" s="163"/>
      <c r="W60" s="163"/>
      <c r="X60" s="163"/>
      <c r="Y60" s="152"/>
      <c r="Z60" s="152"/>
      <c r="AA60" s="152"/>
      <c r="AB60" s="152"/>
      <c r="AC60" s="152"/>
      <c r="AD60" s="152"/>
      <c r="AE60" s="152"/>
      <c r="AF60" s="152"/>
      <c r="AG60" s="152" t="s">
        <v>444</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ht="22.5" outlineLevel="1">
      <c r="A61" s="189">
        <v>28</v>
      </c>
      <c r="B61" s="190" t="s">
        <v>1910</v>
      </c>
      <c r="C61" s="197" t="s">
        <v>1911</v>
      </c>
      <c r="D61" s="191" t="s">
        <v>439</v>
      </c>
      <c r="E61" s="192">
        <v>40.5</v>
      </c>
      <c r="F61" s="193"/>
      <c r="G61" s="194">
        <f>ROUND(E61*F61,2)</f>
        <v>0</v>
      </c>
      <c r="H61" s="193"/>
      <c r="I61" s="194">
        <f>ROUND(E61*H61,2)</f>
        <v>0</v>
      </c>
      <c r="J61" s="193"/>
      <c r="K61" s="194">
        <f>ROUND(E61*J61,2)</f>
        <v>0</v>
      </c>
      <c r="L61" s="194">
        <v>21</v>
      </c>
      <c r="M61" s="194">
        <f>G61*(1+L61/100)</f>
        <v>0</v>
      </c>
      <c r="N61" s="192">
        <v>0</v>
      </c>
      <c r="O61" s="192">
        <f>ROUND(E61*N61,2)</f>
        <v>0</v>
      </c>
      <c r="P61" s="192">
        <v>0.66</v>
      </c>
      <c r="Q61" s="192">
        <f>ROUND(E61*P61,2)</f>
        <v>26.73</v>
      </c>
      <c r="R61" s="194" t="s">
        <v>1746</v>
      </c>
      <c r="S61" s="194" t="s">
        <v>371</v>
      </c>
      <c r="T61" s="195" t="s">
        <v>371</v>
      </c>
      <c r="U61" s="163">
        <v>1.0529999999999999</v>
      </c>
      <c r="V61" s="163">
        <f>ROUND(E61*U61,2)</f>
        <v>42.65</v>
      </c>
      <c r="W61" s="163"/>
      <c r="X61" s="163" t="s">
        <v>431</v>
      </c>
      <c r="Y61" s="152"/>
      <c r="Z61" s="152"/>
      <c r="AA61" s="152"/>
      <c r="AB61" s="152"/>
      <c r="AC61" s="152"/>
      <c r="AD61" s="152"/>
      <c r="AE61" s="152"/>
      <c r="AF61" s="152"/>
      <c r="AG61" s="152" t="s">
        <v>432</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c r="A62" s="175">
        <v>29</v>
      </c>
      <c r="B62" s="176" t="s">
        <v>1912</v>
      </c>
      <c r="C62" s="185" t="s">
        <v>1913</v>
      </c>
      <c r="D62" s="177" t="s">
        <v>524</v>
      </c>
      <c r="E62" s="178">
        <v>2</v>
      </c>
      <c r="F62" s="179"/>
      <c r="G62" s="180">
        <f>ROUND(E62*F62,2)</f>
        <v>0</v>
      </c>
      <c r="H62" s="179"/>
      <c r="I62" s="180">
        <f>ROUND(E62*H62,2)</f>
        <v>0</v>
      </c>
      <c r="J62" s="179"/>
      <c r="K62" s="180">
        <f>ROUND(E62*J62,2)</f>
        <v>0</v>
      </c>
      <c r="L62" s="180">
        <v>21</v>
      </c>
      <c r="M62" s="180">
        <f>G62*(1+L62/100)</f>
        <v>0</v>
      </c>
      <c r="N62" s="178">
        <v>0</v>
      </c>
      <c r="O62" s="178">
        <f>ROUND(E62*N62,2)</f>
        <v>0</v>
      </c>
      <c r="P62" s="178">
        <v>0.27</v>
      </c>
      <c r="Q62" s="178">
        <f>ROUND(E62*P62,2)</f>
        <v>0.54</v>
      </c>
      <c r="R62" s="180" t="s">
        <v>1746</v>
      </c>
      <c r="S62" s="180" t="s">
        <v>371</v>
      </c>
      <c r="T62" s="181" t="s">
        <v>371</v>
      </c>
      <c r="U62" s="163">
        <v>0.123</v>
      </c>
      <c r="V62" s="163">
        <f>ROUND(E62*U62,2)</f>
        <v>0.25</v>
      </c>
      <c r="W62" s="163"/>
      <c r="X62" s="163" t="s">
        <v>431</v>
      </c>
      <c r="Y62" s="152"/>
      <c r="Z62" s="152"/>
      <c r="AA62" s="152"/>
      <c r="AB62" s="152"/>
      <c r="AC62" s="152"/>
      <c r="AD62" s="152"/>
      <c r="AE62" s="152"/>
      <c r="AF62" s="152"/>
      <c r="AG62" s="152" t="s">
        <v>432</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c r="A63" s="159"/>
      <c r="B63" s="160"/>
      <c r="C63" s="273" t="s">
        <v>1756</v>
      </c>
      <c r="D63" s="274"/>
      <c r="E63" s="274"/>
      <c r="F63" s="274"/>
      <c r="G63" s="274"/>
      <c r="H63" s="163"/>
      <c r="I63" s="163"/>
      <c r="J63" s="163"/>
      <c r="K63" s="163"/>
      <c r="L63" s="163"/>
      <c r="M63" s="163"/>
      <c r="N63" s="162"/>
      <c r="O63" s="162"/>
      <c r="P63" s="162"/>
      <c r="Q63" s="162"/>
      <c r="R63" s="163"/>
      <c r="S63" s="163"/>
      <c r="T63" s="163"/>
      <c r="U63" s="163"/>
      <c r="V63" s="163"/>
      <c r="W63" s="163"/>
      <c r="X63" s="163"/>
      <c r="Y63" s="152"/>
      <c r="Z63" s="152"/>
      <c r="AA63" s="152"/>
      <c r="AB63" s="152"/>
      <c r="AC63" s="152"/>
      <c r="AD63" s="152"/>
      <c r="AE63" s="152"/>
      <c r="AF63" s="152"/>
      <c r="AG63" s="152" t="s">
        <v>444</v>
      </c>
      <c r="AH63" s="152"/>
      <c r="AI63" s="152"/>
      <c r="AJ63" s="152"/>
      <c r="AK63" s="152"/>
      <c r="AL63" s="152"/>
      <c r="AM63" s="152"/>
      <c r="AN63" s="152"/>
      <c r="AO63" s="152"/>
      <c r="AP63" s="152"/>
      <c r="AQ63" s="152"/>
      <c r="AR63" s="152"/>
      <c r="AS63" s="152"/>
      <c r="AT63" s="152"/>
      <c r="AU63" s="152"/>
      <c r="AV63" s="152"/>
      <c r="AW63" s="152"/>
      <c r="AX63" s="152"/>
      <c r="AY63" s="152"/>
      <c r="AZ63" s="152"/>
      <c r="BA63" s="182" t="str">
        <f>C63</f>
        <v>s vybouráním lože, s přemístěním hmot na skládku na vzdálenost do 3 m nebo naložením na dopravní prostředek</v>
      </c>
      <c r="BB63" s="152"/>
      <c r="BC63" s="152"/>
      <c r="BD63" s="152"/>
      <c r="BE63" s="152"/>
      <c r="BF63" s="152"/>
      <c r="BG63" s="152"/>
      <c r="BH63" s="152"/>
    </row>
    <row r="64" spans="1:60">
      <c r="A64" s="169" t="s">
        <v>366</v>
      </c>
      <c r="B64" s="170" t="s">
        <v>273</v>
      </c>
      <c r="C64" s="184" t="s">
        <v>274</v>
      </c>
      <c r="D64" s="171"/>
      <c r="E64" s="172"/>
      <c r="F64" s="173"/>
      <c r="G64" s="173">
        <f>SUMIF(AG65:AG98,"&lt;&gt;NOR",G65:G98)</f>
        <v>0</v>
      </c>
      <c r="H64" s="173"/>
      <c r="I64" s="173">
        <f>SUM(I65:I98)</f>
        <v>0</v>
      </c>
      <c r="J64" s="173"/>
      <c r="K64" s="173">
        <f>SUM(K65:K98)</f>
        <v>0</v>
      </c>
      <c r="L64" s="173"/>
      <c r="M64" s="173">
        <f>SUM(M65:M98)</f>
        <v>0</v>
      </c>
      <c r="N64" s="172"/>
      <c r="O64" s="172">
        <f>SUM(O65:O98)</f>
        <v>0</v>
      </c>
      <c r="P64" s="172"/>
      <c r="Q64" s="172">
        <f>SUM(Q65:Q98)</f>
        <v>0</v>
      </c>
      <c r="R64" s="173"/>
      <c r="S64" s="173"/>
      <c r="T64" s="174"/>
      <c r="U64" s="168"/>
      <c r="V64" s="168">
        <f>SUM(V65:V98)</f>
        <v>4.5</v>
      </c>
      <c r="W64" s="168"/>
      <c r="X64" s="168"/>
      <c r="AG64" t="s">
        <v>367</v>
      </c>
    </row>
    <row r="65" spans="1:60" outlineLevel="1">
      <c r="A65" s="189">
        <v>30</v>
      </c>
      <c r="B65" s="190" t="s">
        <v>1914</v>
      </c>
      <c r="C65" s="197" t="s">
        <v>1915</v>
      </c>
      <c r="D65" s="191" t="s">
        <v>524</v>
      </c>
      <c r="E65" s="192">
        <v>4</v>
      </c>
      <c r="F65" s="193"/>
      <c r="G65" s="194">
        <f t="shared" ref="G65:G96" si="0">ROUND(E65*F65,2)</f>
        <v>0</v>
      </c>
      <c r="H65" s="193"/>
      <c r="I65" s="194">
        <f t="shared" ref="I65:I96" si="1">ROUND(E65*H65,2)</f>
        <v>0</v>
      </c>
      <c r="J65" s="193"/>
      <c r="K65" s="194">
        <f t="shared" ref="K65:K96" si="2">ROUND(E65*J65,2)</f>
        <v>0</v>
      </c>
      <c r="L65" s="194">
        <v>21</v>
      </c>
      <c r="M65" s="194">
        <f t="shared" ref="M65:M96" si="3">G65*(1+L65/100)</f>
        <v>0</v>
      </c>
      <c r="N65" s="192">
        <v>0</v>
      </c>
      <c r="O65" s="192">
        <f t="shared" ref="O65:O96" si="4">ROUND(E65*N65,2)</f>
        <v>0</v>
      </c>
      <c r="P65" s="192">
        <v>0</v>
      </c>
      <c r="Q65" s="192">
        <f t="shared" ref="Q65:Q96" si="5">ROUND(E65*P65,2)</f>
        <v>0</v>
      </c>
      <c r="R65" s="194"/>
      <c r="S65" s="194" t="s">
        <v>430</v>
      </c>
      <c r="T65" s="195" t="s">
        <v>372</v>
      </c>
      <c r="U65" s="163">
        <v>0</v>
      </c>
      <c r="V65" s="163">
        <f t="shared" ref="V65:V96" si="6">ROUND(E65*U65,2)</f>
        <v>0</v>
      </c>
      <c r="W65" s="163"/>
      <c r="X65" s="163" t="s">
        <v>431</v>
      </c>
      <c r="Y65" s="152"/>
      <c r="Z65" s="152"/>
      <c r="AA65" s="152"/>
      <c r="AB65" s="152"/>
      <c r="AC65" s="152"/>
      <c r="AD65" s="152"/>
      <c r="AE65" s="152"/>
      <c r="AF65" s="152"/>
      <c r="AG65" s="152" t="s">
        <v>728</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c r="A66" s="189">
        <v>31</v>
      </c>
      <c r="B66" s="190" t="s">
        <v>1916</v>
      </c>
      <c r="C66" s="197" t="s">
        <v>1917</v>
      </c>
      <c r="D66" s="191" t="s">
        <v>524</v>
      </c>
      <c r="E66" s="192">
        <v>10</v>
      </c>
      <c r="F66" s="193"/>
      <c r="G66" s="194">
        <f t="shared" si="0"/>
        <v>0</v>
      </c>
      <c r="H66" s="193"/>
      <c r="I66" s="194">
        <f t="shared" si="1"/>
        <v>0</v>
      </c>
      <c r="J66" s="193"/>
      <c r="K66" s="194">
        <f t="shared" si="2"/>
        <v>0</v>
      </c>
      <c r="L66" s="194">
        <v>21</v>
      </c>
      <c r="M66" s="194">
        <f t="shared" si="3"/>
        <v>0</v>
      </c>
      <c r="N66" s="192">
        <v>0</v>
      </c>
      <c r="O66" s="192">
        <f t="shared" si="4"/>
        <v>0</v>
      </c>
      <c r="P66" s="192">
        <v>0</v>
      </c>
      <c r="Q66" s="192">
        <f t="shared" si="5"/>
        <v>0</v>
      </c>
      <c r="R66" s="194"/>
      <c r="S66" s="194" t="s">
        <v>430</v>
      </c>
      <c r="T66" s="195" t="s">
        <v>372</v>
      </c>
      <c r="U66" s="163">
        <v>0</v>
      </c>
      <c r="V66" s="163">
        <f t="shared" si="6"/>
        <v>0</v>
      </c>
      <c r="W66" s="163"/>
      <c r="X66" s="163" t="s">
        <v>431</v>
      </c>
      <c r="Y66" s="152"/>
      <c r="Z66" s="152"/>
      <c r="AA66" s="152"/>
      <c r="AB66" s="152"/>
      <c r="AC66" s="152"/>
      <c r="AD66" s="152"/>
      <c r="AE66" s="152"/>
      <c r="AF66" s="152"/>
      <c r="AG66" s="152" t="s">
        <v>728</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c r="A67" s="189">
        <v>32</v>
      </c>
      <c r="B67" s="190" t="s">
        <v>1918</v>
      </c>
      <c r="C67" s="197" t="s">
        <v>1919</v>
      </c>
      <c r="D67" s="191" t="s">
        <v>524</v>
      </c>
      <c r="E67" s="192">
        <v>20</v>
      </c>
      <c r="F67" s="193"/>
      <c r="G67" s="194">
        <f t="shared" si="0"/>
        <v>0</v>
      </c>
      <c r="H67" s="193"/>
      <c r="I67" s="194">
        <f t="shared" si="1"/>
        <v>0</v>
      </c>
      <c r="J67" s="193"/>
      <c r="K67" s="194">
        <f t="shared" si="2"/>
        <v>0</v>
      </c>
      <c r="L67" s="194">
        <v>21</v>
      </c>
      <c r="M67" s="194">
        <f t="shared" si="3"/>
        <v>0</v>
      </c>
      <c r="N67" s="192">
        <v>0</v>
      </c>
      <c r="O67" s="192">
        <f t="shared" si="4"/>
        <v>0</v>
      </c>
      <c r="P67" s="192">
        <v>0</v>
      </c>
      <c r="Q67" s="192">
        <f t="shared" si="5"/>
        <v>0</v>
      </c>
      <c r="R67" s="194"/>
      <c r="S67" s="194" t="s">
        <v>430</v>
      </c>
      <c r="T67" s="195" t="s">
        <v>372</v>
      </c>
      <c r="U67" s="163">
        <v>0</v>
      </c>
      <c r="V67" s="163">
        <f t="shared" si="6"/>
        <v>0</v>
      </c>
      <c r="W67" s="163"/>
      <c r="X67" s="163" t="s">
        <v>431</v>
      </c>
      <c r="Y67" s="152"/>
      <c r="Z67" s="152"/>
      <c r="AA67" s="152"/>
      <c r="AB67" s="152"/>
      <c r="AC67" s="152"/>
      <c r="AD67" s="152"/>
      <c r="AE67" s="152"/>
      <c r="AF67" s="152"/>
      <c r="AG67" s="152" t="s">
        <v>728</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c r="A68" s="189">
        <v>33</v>
      </c>
      <c r="B68" s="190" t="s">
        <v>1920</v>
      </c>
      <c r="C68" s="197" t="s">
        <v>1921</v>
      </c>
      <c r="D68" s="191" t="s">
        <v>815</v>
      </c>
      <c r="E68" s="192">
        <v>3</v>
      </c>
      <c r="F68" s="193"/>
      <c r="G68" s="194">
        <f t="shared" si="0"/>
        <v>0</v>
      </c>
      <c r="H68" s="193"/>
      <c r="I68" s="194">
        <f t="shared" si="1"/>
        <v>0</v>
      </c>
      <c r="J68" s="193"/>
      <c r="K68" s="194">
        <f t="shared" si="2"/>
        <v>0</v>
      </c>
      <c r="L68" s="194">
        <v>21</v>
      </c>
      <c r="M68" s="194">
        <f t="shared" si="3"/>
        <v>0</v>
      </c>
      <c r="N68" s="192">
        <v>0</v>
      </c>
      <c r="O68" s="192">
        <f t="shared" si="4"/>
        <v>0</v>
      </c>
      <c r="P68" s="192">
        <v>0</v>
      </c>
      <c r="Q68" s="192">
        <f t="shared" si="5"/>
        <v>0</v>
      </c>
      <c r="R68" s="194"/>
      <c r="S68" s="194" t="s">
        <v>430</v>
      </c>
      <c r="T68" s="195" t="s">
        <v>372</v>
      </c>
      <c r="U68" s="163">
        <v>0</v>
      </c>
      <c r="V68" s="163">
        <f t="shared" si="6"/>
        <v>0</v>
      </c>
      <c r="W68" s="163"/>
      <c r="X68" s="163" t="s">
        <v>431</v>
      </c>
      <c r="Y68" s="152"/>
      <c r="Z68" s="152"/>
      <c r="AA68" s="152"/>
      <c r="AB68" s="152"/>
      <c r="AC68" s="152"/>
      <c r="AD68" s="152"/>
      <c r="AE68" s="152"/>
      <c r="AF68" s="152"/>
      <c r="AG68" s="152" t="s">
        <v>728</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c r="A69" s="189">
        <v>34</v>
      </c>
      <c r="B69" s="190" t="s">
        <v>1922</v>
      </c>
      <c r="C69" s="197" t="s">
        <v>1923</v>
      </c>
      <c r="D69" s="191" t="s">
        <v>815</v>
      </c>
      <c r="E69" s="192">
        <v>3</v>
      </c>
      <c r="F69" s="193"/>
      <c r="G69" s="194">
        <f t="shared" si="0"/>
        <v>0</v>
      </c>
      <c r="H69" s="193"/>
      <c r="I69" s="194">
        <f t="shared" si="1"/>
        <v>0</v>
      </c>
      <c r="J69" s="193"/>
      <c r="K69" s="194">
        <f t="shared" si="2"/>
        <v>0</v>
      </c>
      <c r="L69" s="194">
        <v>21</v>
      </c>
      <c r="M69" s="194">
        <f t="shared" si="3"/>
        <v>0</v>
      </c>
      <c r="N69" s="192">
        <v>0</v>
      </c>
      <c r="O69" s="192">
        <f t="shared" si="4"/>
        <v>0</v>
      </c>
      <c r="P69" s="192">
        <v>0</v>
      </c>
      <c r="Q69" s="192">
        <f t="shared" si="5"/>
        <v>0</v>
      </c>
      <c r="R69" s="194"/>
      <c r="S69" s="194" t="s">
        <v>430</v>
      </c>
      <c r="T69" s="195" t="s">
        <v>372</v>
      </c>
      <c r="U69" s="163">
        <v>0</v>
      </c>
      <c r="V69" s="163">
        <f t="shared" si="6"/>
        <v>0</v>
      </c>
      <c r="W69" s="163"/>
      <c r="X69" s="163" t="s">
        <v>431</v>
      </c>
      <c r="Y69" s="152"/>
      <c r="Z69" s="152"/>
      <c r="AA69" s="152"/>
      <c r="AB69" s="152"/>
      <c r="AC69" s="152"/>
      <c r="AD69" s="152"/>
      <c r="AE69" s="152"/>
      <c r="AF69" s="152"/>
      <c r="AG69" s="152" t="s">
        <v>728</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c r="A70" s="189">
        <v>35</v>
      </c>
      <c r="B70" s="190" t="s">
        <v>1924</v>
      </c>
      <c r="C70" s="197" t="s">
        <v>1925</v>
      </c>
      <c r="D70" s="191" t="s">
        <v>815</v>
      </c>
      <c r="E70" s="192">
        <v>4</v>
      </c>
      <c r="F70" s="193"/>
      <c r="G70" s="194">
        <f t="shared" si="0"/>
        <v>0</v>
      </c>
      <c r="H70" s="193"/>
      <c r="I70" s="194">
        <f t="shared" si="1"/>
        <v>0</v>
      </c>
      <c r="J70" s="193"/>
      <c r="K70" s="194">
        <f t="shared" si="2"/>
        <v>0</v>
      </c>
      <c r="L70" s="194">
        <v>21</v>
      </c>
      <c r="M70" s="194">
        <f t="shared" si="3"/>
        <v>0</v>
      </c>
      <c r="N70" s="192">
        <v>0</v>
      </c>
      <c r="O70" s="192">
        <f t="shared" si="4"/>
        <v>0</v>
      </c>
      <c r="P70" s="192">
        <v>0</v>
      </c>
      <c r="Q70" s="192">
        <f t="shared" si="5"/>
        <v>0</v>
      </c>
      <c r="R70" s="194"/>
      <c r="S70" s="194" t="s">
        <v>430</v>
      </c>
      <c r="T70" s="195" t="s">
        <v>372</v>
      </c>
      <c r="U70" s="163">
        <v>0</v>
      </c>
      <c r="V70" s="163">
        <f t="shared" si="6"/>
        <v>0</v>
      </c>
      <c r="W70" s="163"/>
      <c r="X70" s="163" t="s">
        <v>431</v>
      </c>
      <c r="Y70" s="152"/>
      <c r="Z70" s="152"/>
      <c r="AA70" s="152"/>
      <c r="AB70" s="152"/>
      <c r="AC70" s="152"/>
      <c r="AD70" s="152"/>
      <c r="AE70" s="152"/>
      <c r="AF70" s="152"/>
      <c r="AG70" s="152" t="s">
        <v>728</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c r="A71" s="189">
        <v>36</v>
      </c>
      <c r="B71" s="190" t="s">
        <v>1926</v>
      </c>
      <c r="C71" s="197" t="s">
        <v>1927</v>
      </c>
      <c r="D71" s="191" t="s">
        <v>815</v>
      </c>
      <c r="E71" s="192">
        <v>5</v>
      </c>
      <c r="F71" s="193"/>
      <c r="G71" s="194">
        <f t="shared" si="0"/>
        <v>0</v>
      </c>
      <c r="H71" s="193"/>
      <c r="I71" s="194">
        <f t="shared" si="1"/>
        <v>0</v>
      </c>
      <c r="J71" s="193"/>
      <c r="K71" s="194">
        <f t="shared" si="2"/>
        <v>0</v>
      </c>
      <c r="L71" s="194">
        <v>21</v>
      </c>
      <c r="M71" s="194">
        <f t="shared" si="3"/>
        <v>0</v>
      </c>
      <c r="N71" s="192">
        <v>0</v>
      </c>
      <c r="O71" s="192">
        <f t="shared" si="4"/>
        <v>0</v>
      </c>
      <c r="P71" s="192">
        <v>0</v>
      </c>
      <c r="Q71" s="192">
        <f t="shared" si="5"/>
        <v>0</v>
      </c>
      <c r="R71" s="194"/>
      <c r="S71" s="194" t="s">
        <v>430</v>
      </c>
      <c r="T71" s="195" t="s">
        <v>372</v>
      </c>
      <c r="U71" s="163">
        <v>0</v>
      </c>
      <c r="V71" s="163">
        <f t="shared" si="6"/>
        <v>0</v>
      </c>
      <c r="W71" s="163"/>
      <c r="X71" s="163" t="s">
        <v>431</v>
      </c>
      <c r="Y71" s="152"/>
      <c r="Z71" s="152"/>
      <c r="AA71" s="152"/>
      <c r="AB71" s="152"/>
      <c r="AC71" s="152"/>
      <c r="AD71" s="152"/>
      <c r="AE71" s="152"/>
      <c r="AF71" s="152"/>
      <c r="AG71" s="152" t="s">
        <v>728</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c r="A72" s="189">
        <v>37</v>
      </c>
      <c r="B72" s="190" t="s">
        <v>1928</v>
      </c>
      <c r="C72" s="197" t="s">
        <v>1929</v>
      </c>
      <c r="D72" s="191" t="s">
        <v>815</v>
      </c>
      <c r="E72" s="192">
        <v>6</v>
      </c>
      <c r="F72" s="193"/>
      <c r="G72" s="194">
        <f t="shared" si="0"/>
        <v>0</v>
      </c>
      <c r="H72" s="193"/>
      <c r="I72" s="194">
        <f t="shared" si="1"/>
        <v>0</v>
      </c>
      <c r="J72" s="193"/>
      <c r="K72" s="194">
        <f t="shared" si="2"/>
        <v>0</v>
      </c>
      <c r="L72" s="194">
        <v>21</v>
      </c>
      <c r="M72" s="194">
        <f t="shared" si="3"/>
        <v>0</v>
      </c>
      <c r="N72" s="192">
        <v>0</v>
      </c>
      <c r="O72" s="192">
        <f t="shared" si="4"/>
        <v>0</v>
      </c>
      <c r="P72" s="192">
        <v>0</v>
      </c>
      <c r="Q72" s="192">
        <f t="shared" si="5"/>
        <v>0</v>
      </c>
      <c r="R72" s="194"/>
      <c r="S72" s="194" t="s">
        <v>430</v>
      </c>
      <c r="T72" s="195" t="s">
        <v>372</v>
      </c>
      <c r="U72" s="163">
        <v>0</v>
      </c>
      <c r="V72" s="163">
        <f t="shared" si="6"/>
        <v>0</v>
      </c>
      <c r="W72" s="163"/>
      <c r="X72" s="163" t="s">
        <v>431</v>
      </c>
      <c r="Y72" s="152"/>
      <c r="Z72" s="152"/>
      <c r="AA72" s="152"/>
      <c r="AB72" s="152"/>
      <c r="AC72" s="152"/>
      <c r="AD72" s="152"/>
      <c r="AE72" s="152"/>
      <c r="AF72" s="152"/>
      <c r="AG72" s="152" t="s">
        <v>728</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c r="A73" s="189">
        <v>38</v>
      </c>
      <c r="B73" s="190" t="s">
        <v>1930</v>
      </c>
      <c r="C73" s="197" t="s">
        <v>1931</v>
      </c>
      <c r="D73" s="191" t="s">
        <v>815</v>
      </c>
      <c r="E73" s="192">
        <v>4</v>
      </c>
      <c r="F73" s="193"/>
      <c r="G73" s="194">
        <f t="shared" si="0"/>
        <v>0</v>
      </c>
      <c r="H73" s="193"/>
      <c r="I73" s="194">
        <f t="shared" si="1"/>
        <v>0</v>
      </c>
      <c r="J73" s="193"/>
      <c r="K73" s="194">
        <f t="shared" si="2"/>
        <v>0</v>
      </c>
      <c r="L73" s="194">
        <v>21</v>
      </c>
      <c r="M73" s="194">
        <f t="shared" si="3"/>
        <v>0</v>
      </c>
      <c r="N73" s="192">
        <v>0</v>
      </c>
      <c r="O73" s="192">
        <f t="shared" si="4"/>
        <v>0</v>
      </c>
      <c r="P73" s="192">
        <v>0</v>
      </c>
      <c r="Q73" s="192">
        <f t="shared" si="5"/>
        <v>0</v>
      </c>
      <c r="R73" s="194"/>
      <c r="S73" s="194" t="s">
        <v>430</v>
      </c>
      <c r="T73" s="195" t="s">
        <v>372</v>
      </c>
      <c r="U73" s="163">
        <v>0</v>
      </c>
      <c r="V73" s="163">
        <f t="shared" si="6"/>
        <v>0</v>
      </c>
      <c r="W73" s="163"/>
      <c r="X73" s="163" t="s">
        <v>431</v>
      </c>
      <c r="Y73" s="152"/>
      <c r="Z73" s="152"/>
      <c r="AA73" s="152"/>
      <c r="AB73" s="152"/>
      <c r="AC73" s="152"/>
      <c r="AD73" s="152"/>
      <c r="AE73" s="152"/>
      <c r="AF73" s="152"/>
      <c r="AG73" s="152" t="s">
        <v>728</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c r="A74" s="189">
        <v>39</v>
      </c>
      <c r="B74" s="190" t="s">
        <v>1932</v>
      </c>
      <c r="C74" s="197" t="s">
        <v>1933</v>
      </c>
      <c r="D74" s="191" t="s">
        <v>815</v>
      </c>
      <c r="E74" s="192">
        <v>2</v>
      </c>
      <c r="F74" s="193"/>
      <c r="G74" s="194">
        <f t="shared" si="0"/>
        <v>0</v>
      </c>
      <c r="H74" s="193"/>
      <c r="I74" s="194">
        <f t="shared" si="1"/>
        <v>0</v>
      </c>
      <c r="J74" s="193"/>
      <c r="K74" s="194">
        <f t="shared" si="2"/>
        <v>0</v>
      </c>
      <c r="L74" s="194">
        <v>21</v>
      </c>
      <c r="M74" s="194">
        <f t="shared" si="3"/>
        <v>0</v>
      </c>
      <c r="N74" s="192">
        <v>0</v>
      </c>
      <c r="O74" s="192">
        <f t="shared" si="4"/>
        <v>0</v>
      </c>
      <c r="P74" s="192">
        <v>0</v>
      </c>
      <c r="Q74" s="192">
        <f t="shared" si="5"/>
        <v>0</v>
      </c>
      <c r="R74" s="194"/>
      <c r="S74" s="194" t="s">
        <v>430</v>
      </c>
      <c r="T74" s="195" t="s">
        <v>372</v>
      </c>
      <c r="U74" s="163">
        <v>0</v>
      </c>
      <c r="V74" s="163">
        <f t="shared" si="6"/>
        <v>0</v>
      </c>
      <c r="W74" s="163"/>
      <c r="X74" s="163" t="s">
        <v>431</v>
      </c>
      <c r="Y74" s="152"/>
      <c r="Z74" s="152"/>
      <c r="AA74" s="152"/>
      <c r="AB74" s="152"/>
      <c r="AC74" s="152"/>
      <c r="AD74" s="152"/>
      <c r="AE74" s="152"/>
      <c r="AF74" s="152"/>
      <c r="AG74" s="152" t="s">
        <v>728</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c r="A75" s="189">
        <v>40</v>
      </c>
      <c r="B75" s="190" t="s">
        <v>1934</v>
      </c>
      <c r="C75" s="197" t="s">
        <v>1935</v>
      </c>
      <c r="D75" s="191" t="s">
        <v>815</v>
      </c>
      <c r="E75" s="192">
        <v>4</v>
      </c>
      <c r="F75" s="193"/>
      <c r="G75" s="194">
        <f t="shared" si="0"/>
        <v>0</v>
      </c>
      <c r="H75" s="193"/>
      <c r="I75" s="194">
        <f t="shared" si="1"/>
        <v>0</v>
      </c>
      <c r="J75" s="193"/>
      <c r="K75" s="194">
        <f t="shared" si="2"/>
        <v>0</v>
      </c>
      <c r="L75" s="194">
        <v>21</v>
      </c>
      <c r="M75" s="194">
        <f t="shared" si="3"/>
        <v>0</v>
      </c>
      <c r="N75" s="192">
        <v>0</v>
      </c>
      <c r="O75" s="192">
        <f t="shared" si="4"/>
        <v>0</v>
      </c>
      <c r="P75" s="192">
        <v>0</v>
      </c>
      <c r="Q75" s="192">
        <f t="shared" si="5"/>
        <v>0</v>
      </c>
      <c r="R75" s="194"/>
      <c r="S75" s="194" t="s">
        <v>430</v>
      </c>
      <c r="T75" s="195" t="s">
        <v>372</v>
      </c>
      <c r="U75" s="163">
        <v>0</v>
      </c>
      <c r="V75" s="163">
        <f t="shared" si="6"/>
        <v>0</v>
      </c>
      <c r="W75" s="163"/>
      <c r="X75" s="163" t="s">
        <v>431</v>
      </c>
      <c r="Y75" s="152"/>
      <c r="Z75" s="152"/>
      <c r="AA75" s="152"/>
      <c r="AB75" s="152"/>
      <c r="AC75" s="152"/>
      <c r="AD75" s="152"/>
      <c r="AE75" s="152"/>
      <c r="AF75" s="152"/>
      <c r="AG75" s="152" t="s">
        <v>728</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c r="A76" s="189">
        <v>41</v>
      </c>
      <c r="B76" s="190" t="s">
        <v>1936</v>
      </c>
      <c r="C76" s="197" t="s">
        <v>1937</v>
      </c>
      <c r="D76" s="191" t="s">
        <v>815</v>
      </c>
      <c r="E76" s="192">
        <v>4</v>
      </c>
      <c r="F76" s="193"/>
      <c r="G76" s="194">
        <f t="shared" si="0"/>
        <v>0</v>
      </c>
      <c r="H76" s="193"/>
      <c r="I76" s="194">
        <f t="shared" si="1"/>
        <v>0</v>
      </c>
      <c r="J76" s="193"/>
      <c r="K76" s="194">
        <f t="shared" si="2"/>
        <v>0</v>
      </c>
      <c r="L76" s="194">
        <v>21</v>
      </c>
      <c r="M76" s="194">
        <f t="shared" si="3"/>
        <v>0</v>
      </c>
      <c r="N76" s="192">
        <v>0</v>
      </c>
      <c r="O76" s="192">
        <f t="shared" si="4"/>
        <v>0</v>
      </c>
      <c r="P76" s="192">
        <v>0</v>
      </c>
      <c r="Q76" s="192">
        <f t="shared" si="5"/>
        <v>0</v>
      </c>
      <c r="R76" s="194"/>
      <c r="S76" s="194" t="s">
        <v>430</v>
      </c>
      <c r="T76" s="195" t="s">
        <v>372</v>
      </c>
      <c r="U76" s="163">
        <v>0</v>
      </c>
      <c r="V76" s="163">
        <f t="shared" si="6"/>
        <v>0</v>
      </c>
      <c r="W76" s="163"/>
      <c r="X76" s="163" t="s">
        <v>431</v>
      </c>
      <c r="Y76" s="152"/>
      <c r="Z76" s="152"/>
      <c r="AA76" s="152"/>
      <c r="AB76" s="152"/>
      <c r="AC76" s="152"/>
      <c r="AD76" s="152"/>
      <c r="AE76" s="152"/>
      <c r="AF76" s="152"/>
      <c r="AG76" s="152" t="s">
        <v>728</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c r="A77" s="189">
        <v>42</v>
      </c>
      <c r="B77" s="190" t="s">
        <v>1938</v>
      </c>
      <c r="C77" s="197" t="s">
        <v>1939</v>
      </c>
      <c r="D77" s="191" t="s">
        <v>815</v>
      </c>
      <c r="E77" s="192">
        <v>12</v>
      </c>
      <c r="F77" s="193"/>
      <c r="G77" s="194">
        <f t="shared" si="0"/>
        <v>0</v>
      </c>
      <c r="H77" s="193"/>
      <c r="I77" s="194">
        <f t="shared" si="1"/>
        <v>0</v>
      </c>
      <c r="J77" s="193"/>
      <c r="K77" s="194">
        <f t="shared" si="2"/>
        <v>0</v>
      </c>
      <c r="L77" s="194">
        <v>21</v>
      </c>
      <c r="M77" s="194">
        <f t="shared" si="3"/>
        <v>0</v>
      </c>
      <c r="N77" s="192">
        <v>0</v>
      </c>
      <c r="O77" s="192">
        <f t="shared" si="4"/>
        <v>0</v>
      </c>
      <c r="P77" s="192">
        <v>0</v>
      </c>
      <c r="Q77" s="192">
        <f t="shared" si="5"/>
        <v>0</v>
      </c>
      <c r="R77" s="194"/>
      <c r="S77" s="194" t="s">
        <v>430</v>
      </c>
      <c r="T77" s="195" t="s">
        <v>372</v>
      </c>
      <c r="U77" s="163">
        <v>0</v>
      </c>
      <c r="V77" s="163">
        <f t="shared" si="6"/>
        <v>0</v>
      </c>
      <c r="W77" s="163"/>
      <c r="X77" s="163" t="s">
        <v>431</v>
      </c>
      <c r="Y77" s="152"/>
      <c r="Z77" s="152"/>
      <c r="AA77" s="152"/>
      <c r="AB77" s="152"/>
      <c r="AC77" s="152"/>
      <c r="AD77" s="152"/>
      <c r="AE77" s="152"/>
      <c r="AF77" s="152"/>
      <c r="AG77" s="152" t="s">
        <v>728</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c r="A78" s="189">
        <v>43</v>
      </c>
      <c r="B78" s="190" t="s">
        <v>1940</v>
      </c>
      <c r="C78" s="197" t="s">
        <v>1941</v>
      </c>
      <c r="D78" s="191" t="s">
        <v>815</v>
      </c>
      <c r="E78" s="192">
        <v>4</v>
      </c>
      <c r="F78" s="193"/>
      <c r="G78" s="194">
        <f t="shared" si="0"/>
        <v>0</v>
      </c>
      <c r="H78" s="193"/>
      <c r="I78" s="194">
        <f t="shared" si="1"/>
        <v>0</v>
      </c>
      <c r="J78" s="193"/>
      <c r="K78" s="194">
        <f t="shared" si="2"/>
        <v>0</v>
      </c>
      <c r="L78" s="194">
        <v>21</v>
      </c>
      <c r="M78" s="194">
        <f t="shared" si="3"/>
        <v>0</v>
      </c>
      <c r="N78" s="192">
        <v>0</v>
      </c>
      <c r="O78" s="192">
        <f t="shared" si="4"/>
        <v>0</v>
      </c>
      <c r="P78" s="192">
        <v>0</v>
      </c>
      <c r="Q78" s="192">
        <f t="shared" si="5"/>
        <v>0</v>
      </c>
      <c r="R78" s="194"/>
      <c r="S78" s="194" t="s">
        <v>430</v>
      </c>
      <c r="T78" s="195" t="s">
        <v>372</v>
      </c>
      <c r="U78" s="163">
        <v>0</v>
      </c>
      <c r="V78" s="163">
        <f t="shared" si="6"/>
        <v>0</v>
      </c>
      <c r="W78" s="163"/>
      <c r="X78" s="163" t="s">
        <v>431</v>
      </c>
      <c r="Y78" s="152"/>
      <c r="Z78" s="152"/>
      <c r="AA78" s="152"/>
      <c r="AB78" s="152"/>
      <c r="AC78" s="152"/>
      <c r="AD78" s="152"/>
      <c r="AE78" s="152"/>
      <c r="AF78" s="152"/>
      <c r="AG78" s="152" t="s">
        <v>728</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c r="A79" s="189">
        <v>44</v>
      </c>
      <c r="B79" s="190" t="s">
        <v>1942</v>
      </c>
      <c r="C79" s="197" t="s">
        <v>1943</v>
      </c>
      <c r="D79" s="191" t="s">
        <v>429</v>
      </c>
      <c r="E79" s="192">
        <v>0.28000000000000003</v>
      </c>
      <c r="F79" s="193"/>
      <c r="G79" s="194">
        <f t="shared" si="0"/>
        <v>0</v>
      </c>
      <c r="H79" s="193"/>
      <c r="I79" s="194">
        <f t="shared" si="1"/>
        <v>0</v>
      </c>
      <c r="J79" s="193"/>
      <c r="K79" s="194">
        <f t="shared" si="2"/>
        <v>0</v>
      </c>
      <c r="L79" s="194">
        <v>21</v>
      </c>
      <c r="M79" s="194">
        <f t="shared" si="3"/>
        <v>0</v>
      </c>
      <c r="N79" s="192">
        <v>0</v>
      </c>
      <c r="O79" s="192">
        <f t="shared" si="4"/>
        <v>0</v>
      </c>
      <c r="P79" s="192">
        <v>0</v>
      </c>
      <c r="Q79" s="192">
        <f t="shared" si="5"/>
        <v>0</v>
      </c>
      <c r="R79" s="194"/>
      <c r="S79" s="194" t="s">
        <v>430</v>
      </c>
      <c r="T79" s="195" t="s">
        <v>372</v>
      </c>
      <c r="U79" s="163">
        <v>0</v>
      </c>
      <c r="V79" s="163">
        <f t="shared" si="6"/>
        <v>0</v>
      </c>
      <c r="W79" s="163"/>
      <c r="X79" s="163" t="s">
        <v>431</v>
      </c>
      <c r="Y79" s="152"/>
      <c r="Z79" s="152"/>
      <c r="AA79" s="152"/>
      <c r="AB79" s="152"/>
      <c r="AC79" s="152"/>
      <c r="AD79" s="152"/>
      <c r="AE79" s="152"/>
      <c r="AF79" s="152"/>
      <c r="AG79" s="152" t="s">
        <v>728</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c r="A80" s="189">
        <v>45</v>
      </c>
      <c r="B80" s="190" t="s">
        <v>1944</v>
      </c>
      <c r="C80" s="197" t="s">
        <v>1945</v>
      </c>
      <c r="D80" s="191" t="s">
        <v>815</v>
      </c>
      <c r="E80" s="192">
        <v>2</v>
      </c>
      <c r="F80" s="193"/>
      <c r="G80" s="194">
        <f t="shared" si="0"/>
        <v>0</v>
      </c>
      <c r="H80" s="193"/>
      <c r="I80" s="194">
        <f t="shared" si="1"/>
        <v>0</v>
      </c>
      <c r="J80" s="193"/>
      <c r="K80" s="194">
        <f t="shared" si="2"/>
        <v>0</v>
      </c>
      <c r="L80" s="194">
        <v>21</v>
      </c>
      <c r="M80" s="194">
        <f t="shared" si="3"/>
        <v>0</v>
      </c>
      <c r="N80" s="192">
        <v>0</v>
      </c>
      <c r="O80" s="192">
        <f t="shared" si="4"/>
        <v>0</v>
      </c>
      <c r="P80" s="192">
        <v>0</v>
      </c>
      <c r="Q80" s="192">
        <f t="shared" si="5"/>
        <v>0</v>
      </c>
      <c r="R80" s="194"/>
      <c r="S80" s="194" t="s">
        <v>430</v>
      </c>
      <c r="T80" s="195" t="s">
        <v>372</v>
      </c>
      <c r="U80" s="163">
        <v>0</v>
      </c>
      <c r="V80" s="163">
        <f t="shared" si="6"/>
        <v>0</v>
      </c>
      <c r="W80" s="163"/>
      <c r="X80" s="163" t="s">
        <v>431</v>
      </c>
      <c r="Y80" s="152"/>
      <c r="Z80" s="152"/>
      <c r="AA80" s="152"/>
      <c r="AB80" s="152"/>
      <c r="AC80" s="152"/>
      <c r="AD80" s="152"/>
      <c r="AE80" s="152"/>
      <c r="AF80" s="152"/>
      <c r="AG80" s="152" t="s">
        <v>728</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c r="A81" s="189">
        <v>46</v>
      </c>
      <c r="B81" s="190" t="s">
        <v>1946</v>
      </c>
      <c r="C81" s="197" t="s">
        <v>1947</v>
      </c>
      <c r="D81" s="191" t="s">
        <v>815</v>
      </c>
      <c r="E81" s="192">
        <v>3</v>
      </c>
      <c r="F81" s="193"/>
      <c r="G81" s="194">
        <f t="shared" si="0"/>
        <v>0</v>
      </c>
      <c r="H81" s="193"/>
      <c r="I81" s="194">
        <f t="shared" si="1"/>
        <v>0</v>
      </c>
      <c r="J81" s="193"/>
      <c r="K81" s="194">
        <f t="shared" si="2"/>
        <v>0</v>
      </c>
      <c r="L81" s="194">
        <v>21</v>
      </c>
      <c r="M81" s="194">
        <f t="shared" si="3"/>
        <v>0</v>
      </c>
      <c r="N81" s="192">
        <v>0</v>
      </c>
      <c r="O81" s="192">
        <f t="shared" si="4"/>
        <v>0</v>
      </c>
      <c r="P81" s="192">
        <v>0</v>
      </c>
      <c r="Q81" s="192">
        <f t="shared" si="5"/>
        <v>0</v>
      </c>
      <c r="R81" s="194"/>
      <c r="S81" s="194" t="s">
        <v>430</v>
      </c>
      <c r="T81" s="195" t="s">
        <v>372</v>
      </c>
      <c r="U81" s="163">
        <v>0</v>
      </c>
      <c r="V81" s="163">
        <f t="shared" si="6"/>
        <v>0</v>
      </c>
      <c r="W81" s="163"/>
      <c r="X81" s="163" t="s">
        <v>431</v>
      </c>
      <c r="Y81" s="152"/>
      <c r="Z81" s="152"/>
      <c r="AA81" s="152"/>
      <c r="AB81" s="152"/>
      <c r="AC81" s="152"/>
      <c r="AD81" s="152"/>
      <c r="AE81" s="152"/>
      <c r="AF81" s="152"/>
      <c r="AG81" s="152" t="s">
        <v>728</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c r="A82" s="189">
        <v>47</v>
      </c>
      <c r="B82" s="190" t="s">
        <v>1948</v>
      </c>
      <c r="C82" s="197" t="s">
        <v>1949</v>
      </c>
      <c r="D82" s="191" t="s">
        <v>815</v>
      </c>
      <c r="E82" s="192">
        <v>4</v>
      </c>
      <c r="F82" s="193"/>
      <c r="G82" s="194">
        <f t="shared" si="0"/>
        <v>0</v>
      </c>
      <c r="H82" s="193"/>
      <c r="I82" s="194">
        <f t="shared" si="1"/>
        <v>0</v>
      </c>
      <c r="J82" s="193"/>
      <c r="K82" s="194">
        <f t="shared" si="2"/>
        <v>0</v>
      </c>
      <c r="L82" s="194">
        <v>21</v>
      </c>
      <c r="M82" s="194">
        <f t="shared" si="3"/>
        <v>0</v>
      </c>
      <c r="N82" s="192">
        <v>0</v>
      </c>
      <c r="O82" s="192">
        <f t="shared" si="4"/>
        <v>0</v>
      </c>
      <c r="P82" s="192">
        <v>0</v>
      </c>
      <c r="Q82" s="192">
        <f t="shared" si="5"/>
        <v>0</v>
      </c>
      <c r="R82" s="194"/>
      <c r="S82" s="194" t="s">
        <v>430</v>
      </c>
      <c r="T82" s="195" t="s">
        <v>372</v>
      </c>
      <c r="U82" s="163">
        <v>0</v>
      </c>
      <c r="V82" s="163">
        <f t="shared" si="6"/>
        <v>0</v>
      </c>
      <c r="W82" s="163"/>
      <c r="X82" s="163" t="s">
        <v>431</v>
      </c>
      <c r="Y82" s="152"/>
      <c r="Z82" s="152"/>
      <c r="AA82" s="152"/>
      <c r="AB82" s="152"/>
      <c r="AC82" s="152"/>
      <c r="AD82" s="152"/>
      <c r="AE82" s="152"/>
      <c r="AF82" s="152"/>
      <c r="AG82" s="152" t="s">
        <v>728</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c r="A83" s="189">
        <v>48</v>
      </c>
      <c r="B83" s="190" t="s">
        <v>1950</v>
      </c>
      <c r="C83" s="197" t="s">
        <v>1951</v>
      </c>
      <c r="D83" s="191" t="s">
        <v>815</v>
      </c>
      <c r="E83" s="192">
        <v>2</v>
      </c>
      <c r="F83" s="193"/>
      <c r="G83" s="194">
        <f t="shared" si="0"/>
        <v>0</v>
      </c>
      <c r="H83" s="193"/>
      <c r="I83" s="194">
        <f t="shared" si="1"/>
        <v>0</v>
      </c>
      <c r="J83" s="193"/>
      <c r="K83" s="194">
        <f t="shared" si="2"/>
        <v>0</v>
      </c>
      <c r="L83" s="194">
        <v>21</v>
      </c>
      <c r="M83" s="194">
        <f t="shared" si="3"/>
        <v>0</v>
      </c>
      <c r="N83" s="192">
        <v>0</v>
      </c>
      <c r="O83" s="192">
        <f t="shared" si="4"/>
        <v>0</v>
      </c>
      <c r="P83" s="192">
        <v>0</v>
      </c>
      <c r="Q83" s="192">
        <f t="shared" si="5"/>
        <v>0</v>
      </c>
      <c r="R83" s="194"/>
      <c r="S83" s="194" t="s">
        <v>430</v>
      </c>
      <c r="T83" s="195" t="s">
        <v>372</v>
      </c>
      <c r="U83" s="163">
        <v>0</v>
      </c>
      <c r="V83" s="163">
        <f t="shared" si="6"/>
        <v>0</v>
      </c>
      <c r="W83" s="163"/>
      <c r="X83" s="163" t="s">
        <v>431</v>
      </c>
      <c r="Y83" s="152"/>
      <c r="Z83" s="152"/>
      <c r="AA83" s="152"/>
      <c r="AB83" s="152"/>
      <c r="AC83" s="152"/>
      <c r="AD83" s="152"/>
      <c r="AE83" s="152"/>
      <c r="AF83" s="152"/>
      <c r="AG83" s="152" t="s">
        <v>728</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c r="A84" s="189">
        <v>49</v>
      </c>
      <c r="B84" s="190" t="s">
        <v>1952</v>
      </c>
      <c r="C84" s="197" t="s">
        <v>1953</v>
      </c>
      <c r="D84" s="191" t="s">
        <v>815</v>
      </c>
      <c r="E84" s="192">
        <v>8</v>
      </c>
      <c r="F84" s="193"/>
      <c r="G84" s="194">
        <f t="shared" si="0"/>
        <v>0</v>
      </c>
      <c r="H84" s="193"/>
      <c r="I84" s="194">
        <f t="shared" si="1"/>
        <v>0</v>
      </c>
      <c r="J84" s="193"/>
      <c r="K84" s="194">
        <f t="shared" si="2"/>
        <v>0</v>
      </c>
      <c r="L84" s="194">
        <v>21</v>
      </c>
      <c r="M84" s="194">
        <f t="shared" si="3"/>
        <v>0</v>
      </c>
      <c r="N84" s="192">
        <v>0</v>
      </c>
      <c r="O84" s="192">
        <f t="shared" si="4"/>
        <v>0</v>
      </c>
      <c r="P84" s="192">
        <v>0</v>
      </c>
      <c r="Q84" s="192">
        <f t="shared" si="5"/>
        <v>0</v>
      </c>
      <c r="R84" s="194"/>
      <c r="S84" s="194" t="s">
        <v>430</v>
      </c>
      <c r="T84" s="195" t="s">
        <v>372</v>
      </c>
      <c r="U84" s="163">
        <v>0</v>
      </c>
      <c r="V84" s="163">
        <f t="shared" si="6"/>
        <v>0</v>
      </c>
      <c r="W84" s="163"/>
      <c r="X84" s="163" t="s">
        <v>431</v>
      </c>
      <c r="Y84" s="152"/>
      <c r="Z84" s="152"/>
      <c r="AA84" s="152"/>
      <c r="AB84" s="152"/>
      <c r="AC84" s="152"/>
      <c r="AD84" s="152"/>
      <c r="AE84" s="152"/>
      <c r="AF84" s="152"/>
      <c r="AG84" s="152" t="s">
        <v>728</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c r="A85" s="189">
        <v>50</v>
      </c>
      <c r="B85" s="190" t="s">
        <v>1954</v>
      </c>
      <c r="C85" s="197" t="s">
        <v>1955</v>
      </c>
      <c r="D85" s="191" t="s">
        <v>815</v>
      </c>
      <c r="E85" s="192">
        <v>8</v>
      </c>
      <c r="F85" s="193"/>
      <c r="G85" s="194">
        <f t="shared" si="0"/>
        <v>0</v>
      </c>
      <c r="H85" s="193"/>
      <c r="I85" s="194">
        <f t="shared" si="1"/>
        <v>0</v>
      </c>
      <c r="J85" s="193"/>
      <c r="K85" s="194">
        <f t="shared" si="2"/>
        <v>0</v>
      </c>
      <c r="L85" s="194">
        <v>21</v>
      </c>
      <c r="M85" s="194">
        <f t="shared" si="3"/>
        <v>0</v>
      </c>
      <c r="N85" s="192">
        <v>0</v>
      </c>
      <c r="O85" s="192">
        <f t="shared" si="4"/>
        <v>0</v>
      </c>
      <c r="P85" s="192">
        <v>0</v>
      </c>
      <c r="Q85" s="192">
        <f t="shared" si="5"/>
        <v>0</v>
      </c>
      <c r="R85" s="194"/>
      <c r="S85" s="194" t="s">
        <v>430</v>
      </c>
      <c r="T85" s="195" t="s">
        <v>372</v>
      </c>
      <c r="U85" s="163">
        <v>0</v>
      </c>
      <c r="V85" s="163">
        <f t="shared" si="6"/>
        <v>0</v>
      </c>
      <c r="W85" s="163"/>
      <c r="X85" s="163" t="s">
        <v>431</v>
      </c>
      <c r="Y85" s="152"/>
      <c r="Z85" s="152"/>
      <c r="AA85" s="152"/>
      <c r="AB85" s="152"/>
      <c r="AC85" s="152"/>
      <c r="AD85" s="152"/>
      <c r="AE85" s="152"/>
      <c r="AF85" s="152"/>
      <c r="AG85" s="152" t="s">
        <v>728</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c r="A86" s="189">
        <v>51</v>
      </c>
      <c r="B86" s="190" t="s">
        <v>1956</v>
      </c>
      <c r="C86" s="197" t="s">
        <v>1957</v>
      </c>
      <c r="D86" s="191" t="s">
        <v>815</v>
      </c>
      <c r="E86" s="192">
        <v>2</v>
      </c>
      <c r="F86" s="193"/>
      <c r="G86" s="194">
        <f t="shared" si="0"/>
        <v>0</v>
      </c>
      <c r="H86" s="193"/>
      <c r="I86" s="194">
        <f t="shared" si="1"/>
        <v>0</v>
      </c>
      <c r="J86" s="193"/>
      <c r="K86" s="194">
        <f t="shared" si="2"/>
        <v>0</v>
      </c>
      <c r="L86" s="194">
        <v>21</v>
      </c>
      <c r="M86" s="194">
        <f t="shared" si="3"/>
        <v>0</v>
      </c>
      <c r="N86" s="192">
        <v>0</v>
      </c>
      <c r="O86" s="192">
        <f t="shared" si="4"/>
        <v>0</v>
      </c>
      <c r="P86" s="192">
        <v>0</v>
      </c>
      <c r="Q86" s="192">
        <f t="shared" si="5"/>
        <v>0</v>
      </c>
      <c r="R86" s="194"/>
      <c r="S86" s="194" t="s">
        <v>430</v>
      </c>
      <c r="T86" s="195" t="s">
        <v>372</v>
      </c>
      <c r="U86" s="163">
        <v>0</v>
      </c>
      <c r="V86" s="163">
        <f t="shared" si="6"/>
        <v>0</v>
      </c>
      <c r="W86" s="163"/>
      <c r="X86" s="163" t="s">
        <v>431</v>
      </c>
      <c r="Y86" s="152"/>
      <c r="Z86" s="152"/>
      <c r="AA86" s="152"/>
      <c r="AB86" s="152"/>
      <c r="AC86" s="152"/>
      <c r="AD86" s="152"/>
      <c r="AE86" s="152"/>
      <c r="AF86" s="152"/>
      <c r="AG86" s="152" t="s">
        <v>728</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c r="A87" s="189">
        <v>52</v>
      </c>
      <c r="B87" s="190" t="s">
        <v>1958</v>
      </c>
      <c r="C87" s="197" t="s">
        <v>1959</v>
      </c>
      <c r="D87" s="191" t="s">
        <v>815</v>
      </c>
      <c r="E87" s="192">
        <v>2</v>
      </c>
      <c r="F87" s="193"/>
      <c r="G87" s="194">
        <f t="shared" si="0"/>
        <v>0</v>
      </c>
      <c r="H87" s="193"/>
      <c r="I87" s="194">
        <f t="shared" si="1"/>
        <v>0</v>
      </c>
      <c r="J87" s="193"/>
      <c r="K87" s="194">
        <f t="shared" si="2"/>
        <v>0</v>
      </c>
      <c r="L87" s="194">
        <v>21</v>
      </c>
      <c r="M87" s="194">
        <f t="shared" si="3"/>
        <v>0</v>
      </c>
      <c r="N87" s="192">
        <v>0</v>
      </c>
      <c r="O87" s="192">
        <f t="shared" si="4"/>
        <v>0</v>
      </c>
      <c r="P87" s="192">
        <v>0</v>
      </c>
      <c r="Q87" s="192">
        <f t="shared" si="5"/>
        <v>0</v>
      </c>
      <c r="R87" s="194"/>
      <c r="S87" s="194" t="s">
        <v>430</v>
      </c>
      <c r="T87" s="195" t="s">
        <v>372</v>
      </c>
      <c r="U87" s="163">
        <v>0</v>
      </c>
      <c r="V87" s="163">
        <f t="shared" si="6"/>
        <v>0</v>
      </c>
      <c r="W87" s="163"/>
      <c r="X87" s="163" t="s">
        <v>431</v>
      </c>
      <c r="Y87" s="152"/>
      <c r="Z87" s="152"/>
      <c r="AA87" s="152"/>
      <c r="AB87" s="152"/>
      <c r="AC87" s="152"/>
      <c r="AD87" s="152"/>
      <c r="AE87" s="152"/>
      <c r="AF87" s="152"/>
      <c r="AG87" s="152" t="s">
        <v>728</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c r="A88" s="189">
        <v>53</v>
      </c>
      <c r="B88" s="190" t="s">
        <v>1960</v>
      </c>
      <c r="C88" s="197" t="s">
        <v>1961</v>
      </c>
      <c r="D88" s="191" t="s">
        <v>815</v>
      </c>
      <c r="E88" s="192">
        <v>2</v>
      </c>
      <c r="F88" s="193"/>
      <c r="G88" s="194">
        <f t="shared" si="0"/>
        <v>0</v>
      </c>
      <c r="H88" s="193"/>
      <c r="I88" s="194">
        <f t="shared" si="1"/>
        <v>0</v>
      </c>
      <c r="J88" s="193"/>
      <c r="K88" s="194">
        <f t="shared" si="2"/>
        <v>0</v>
      </c>
      <c r="L88" s="194">
        <v>21</v>
      </c>
      <c r="M88" s="194">
        <f t="shared" si="3"/>
        <v>0</v>
      </c>
      <c r="N88" s="192">
        <v>0</v>
      </c>
      <c r="O88" s="192">
        <f t="shared" si="4"/>
        <v>0</v>
      </c>
      <c r="P88" s="192">
        <v>0</v>
      </c>
      <c r="Q88" s="192">
        <f t="shared" si="5"/>
        <v>0</v>
      </c>
      <c r="R88" s="194"/>
      <c r="S88" s="194" t="s">
        <v>430</v>
      </c>
      <c r="T88" s="195" t="s">
        <v>372</v>
      </c>
      <c r="U88" s="163">
        <v>0</v>
      </c>
      <c r="V88" s="163">
        <f t="shared" si="6"/>
        <v>0</v>
      </c>
      <c r="W88" s="163"/>
      <c r="X88" s="163" t="s">
        <v>431</v>
      </c>
      <c r="Y88" s="152"/>
      <c r="Z88" s="152"/>
      <c r="AA88" s="152"/>
      <c r="AB88" s="152"/>
      <c r="AC88" s="152"/>
      <c r="AD88" s="152"/>
      <c r="AE88" s="152"/>
      <c r="AF88" s="152"/>
      <c r="AG88" s="152" t="s">
        <v>728</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c r="A89" s="189">
        <v>54</v>
      </c>
      <c r="B89" s="190" t="s">
        <v>1962</v>
      </c>
      <c r="C89" s="197" t="s">
        <v>1963</v>
      </c>
      <c r="D89" s="191" t="s">
        <v>815</v>
      </c>
      <c r="E89" s="192">
        <v>18</v>
      </c>
      <c r="F89" s="193"/>
      <c r="G89" s="194">
        <f t="shared" si="0"/>
        <v>0</v>
      </c>
      <c r="H89" s="193"/>
      <c r="I89" s="194">
        <f t="shared" si="1"/>
        <v>0</v>
      </c>
      <c r="J89" s="193"/>
      <c r="K89" s="194">
        <f t="shared" si="2"/>
        <v>0</v>
      </c>
      <c r="L89" s="194">
        <v>21</v>
      </c>
      <c r="M89" s="194">
        <f t="shared" si="3"/>
        <v>0</v>
      </c>
      <c r="N89" s="192">
        <v>0</v>
      </c>
      <c r="O89" s="192">
        <f t="shared" si="4"/>
        <v>0</v>
      </c>
      <c r="P89" s="192">
        <v>0</v>
      </c>
      <c r="Q89" s="192">
        <f t="shared" si="5"/>
        <v>0</v>
      </c>
      <c r="R89" s="194"/>
      <c r="S89" s="194" t="s">
        <v>430</v>
      </c>
      <c r="T89" s="195" t="s">
        <v>372</v>
      </c>
      <c r="U89" s="163">
        <v>0</v>
      </c>
      <c r="V89" s="163">
        <f t="shared" si="6"/>
        <v>0</v>
      </c>
      <c r="W89" s="163"/>
      <c r="X89" s="163" t="s">
        <v>431</v>
      </c>
      <c r="Y89" s="152"/>
      <c r="Z89" s="152"/>
      <c r="AA89" s="152"/>
      <c r="AB89" s="152"/>
      <c r="AC89" s="152"/>
      <c r="AD89" s="152"/>
      <c r="AE89" s="152"/>
      <c r="AF89" s="152"/>
      <c r="AG89" s="152" t="s">
        <v>728</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c r="A90" s="189">
        <v>55</v>
      </c>
      <c r="B90" s="190" t="s">
        <v>1964</v>
      </c>
      <c r="C90" s="197" t="s">
        <v>1965</v>
      </c>
      <c r="D90" s="191" t="s">
        <v>524</v>
      </c>
      <c r="E90" s="192">
        <v>4</v>
      </c>
      <c r="F90" s="193"/>
      <c r="G90" s="194">
        <f t="shared" si="0"/>
        <v>0</v>
      </c>
      <c r="H90" s="193"/>
      <c r="I90" s="194">
        <f t="shared" si="1"/>
        <v>0</v>
      </c>
      <c r="J90" s="193"/>
      <c r="K90" s="194">
        <f t="shared" si="2"/>
        <v>0</v>
      </c>
      <c r="L90" s="194">
        <v>21</v>
      </c>
      <c r="M90" s="194">
        <f t="shared" si="3"/>
        <v>0</v>
      </c>
      <c r="N90" s="192">
        <v>0</v>
      </c>
      <c r="O90" s="192">
        <f t="shared" si="4"/>
        <v>0</v>
      </c>
      <c r="P90" s="192">
        <v>0</v>
      </c>
      <c r="Q90" s="192">
        <f t="shared" si="5"/>
        <v>0</v>
      </c>
      <c r="R90" s="194"/>
      <c r="S90" s="194" t="s">
        <v>430</v>
      </c>
      <c r="T90" s="195" t="s">
        <v>372</v>
      </c>
      <c r="U90" s="163">
        <v>0</v>
      </c>
      <c r="V90" s="163">
        <f t="shared" si="6"/>
        <v>0</v>
      </c>
      <c r="W90" s="163"/>
      <c r="X90" s="163" t="s">
        <v>431</v>
      </c>
      <c r="Y90" s="152"/>
      <c r="Z90" s="152"/>
      <c r="AA90" s="152"/>
      <c r="AB90" s="152"/>
      <c r="AC90" s="152"/>
      <c r="AD90" s="152"/>
      <c r="AE90" s="152"/>
      <c r="AF90" s="152"/>
      <c r="AG90" s="152" t="s">
        <v>728</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c r="A91" s="189">
        <v>56</v>
      </c>
      <c r="B91" s="190" t="s">
        <v>1966</v>
      </c>
      <c r="C91" s="197" t="s">
        <v>1967</v>
      </c>
      <c r="D91" s="191" t="s">
        <v>524</v>
      </c>
      <c r="E91" s="192">
        <v>9</v>
      </c>
      <c r="F91" s="193"/>
      <c r="G91" s="194">
        <f t="shared" si="0"/>
        <v>0</v>
      </c>
      <c r="H91" s="193"/>
      <c r="I91" s="194">
        <f t="shared" si="1"/>
        <v>0</v>
      </c>
      <c r="J91" s="193"/>
      <c r="K91" s="194">
        <f t="shared" si="2"/>
        <v>0</v>
      </c>
      <c r="L91" s="194">
        <v>21</v>
      </c>
      <c r="M91" s="194">
        <f t="shared" si="3"/>
        <v>0</v>
      </c>
      <c r="N91" s="192">
        <v>0</v>
      </c>
      <c r="O91" s="192">
        <f t="shared" si="4"/>
        <v>0</v>
      </c>
      <c r="P91" s="192">
        <v>0</v>
      </c>
      <c r="Q91" s="192">
        <f t="shared" si="5"/>
        <v>0</v>
      </c>
      <c r="R91" s="194"/>
      <c r="S91" s="194" t="s">
        <v>430</v>
      </c>
      <c r="T91" s="195" t="s">
        <v>372</v>
      </c>
      <c r="U91" s="163">
        <v>0</v>
      </c>
      <c r="V91" s="163">
        <f t="shared" si="6"/>
        <v>0</v>
      </c>
      <c r="W91" s="163"/>
      <c r="X91" s="163" t="s">
        <v>431</v>
      </c>
      <c r="Y91" s="152"/>
      <c r="Z91" s="152"/>
      <c r="AA91" s="152"/>
      <c r="AB91" s="152"/>
      <c r="AC91" s="152"/>
      <c r="AD91" s="152"/>
      <c r="AE91" s="152"/>
      <c r="AF91" s="152"/>
      <c r="AG91" s="152" t="s">
        <v>728</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c r="A92" s="189">
        <v>57</v>
      </c>
      <c r="B92" s="190" t="s">
        <v>1968</v>
      </c>
      <c r="C92" s="197" t="s">
        <v>1969</v>
      </c>
      <c r="D92" s="191" t="s">
        <v>524</v>
      </c>
      <c r="E92" s="192">
        <v>4</v>
      </c>
      <c r="F92" s="193"/>
      <c r="G92" s="194">
        <f t="shared" si="0"/>
        <v>0</v>
      </c>
      <c r="H92" s="193"/>
      <c r="I92" s="194">
        <f t="shared" si="1"/>
        <v>0</v>
      </c>
      <c r="J92" s="193"/>
      <c r="K92" s="194">
        <f t="shared" si="2"/>
        <v>0</v>
      </c>
      <c r="L92" s="194">
        <v>21</v>
      </c>
      <c r="M92" s="194">
        <f t="shared" si="3"/>
        <v>0</v>
      </c>
      <c r="N92" s="192">
        <v>0</v>
      </c>
      <c r="O92" s="192">
        <f t="shared" si="4"/>
        <v>0</v>
      </c>
      <c r="P92" s="192">
        <v>0</v>
      </c>
      <c r="Q92" s="192">
        <f t="shared" si="5"/>
        <v>0</v>
      </c>
      <c r="R92" s="194"/>
      <c r="S92" s="194" t="s">
        <v>430</v>
      </c>
      <c r="T92" s="195" t="s">
        <v>372</v>
      </c>
      <c r="U92" s="163">
        <v>0</v>
      </c>
      <c r="V92" s="163">
        <f t="shared" si="6"/>
        <v>0</v>
      </c>
      <c r="W92" s="163"/>
      <c r="X92" s="163" t="s">
        <v>431</v>
      </c>
      <c r="Y92" s="152"/>
      <c r="Z92" s="152"/>
      <c r="AA92" s="152"/>
      <c r="AB92" s="152"/>
      <c r="AC92" s="152"/>
      <c r="AD92" s="152"/>
      <c r="AE92" s="152"/>
      <c r="AF92" s="152"/>
      <c r="AG92" s="152" t="s">
        <v>728</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c r="A93" s="189">
        <v>58</v>
      </c>
      <c r="B93" s="190" t="s">
        <v>1970</v>
      </c>
      <c r="C93" s="197" t="s">
        <v>1971</v>
      </c>
      <c r="D93" s="191" t="s">
        <v>524</v>
      </c>
      <c r="E93" s="192">
        <v>10</v>
      </c>
      <c r="F93" s="193"/>
      <c r="G93" s="194">
        <f t="shared" si="0"/>
        <v>0</v>
      </c>
      <c r="H93" s="193"/>
      <c r="I93" s="194">
        <f t="shared" si="1"/>
        <v>0</v>
      </c>
      <c r="J93" s="193"/>
      <c r="K93" s="194">
        <f t="shared" si="2"/>
        <v>0</v>
      </c>
      <c r="L93" s="194">
        <v>21</v>
      </c>
      <c r="M93" s="194">
        <f t="shared" si="3"/>
        <v>0</v>
      </c>
      <c r="N93" s="192">
        <v>0</v>
      </c>
      <c r="O93" s="192">
        <f t="shared" si="4"/>
        <v>0</v>
      </c>
      <c r="P93" s="192">
        <v>0</v>
      </c>
      <c r="Q93" s="192">
        <f t="shared" si="5"/>
        <v>0</v>
      </c>
      <c r="R93" s="194"/>
      <c r="S93" s="194" t="s">
        <v>430</v>
      </c>
      <c r="T93" s="195" t="s">
        <v>372</v>
      </c>
      <c r="U93" s="163">
        <v>0</v>
      </c>
      <c r="V93" s="163">
        <f t="shared" si="6"/>
        <v>0</v>
      </c>
      <c r="W93" s="163"/>
      <c r="X93" s="163" t="s">
        <v>431</v>
      </c>
      <c r="Y93" s="152"/>
      <c r="Z93" s="152"/>
      <c r="AA93" s="152"/>
      <c r="AB93" s="152"/>
      <c r="AC93" s="152"/>
      <c r="AD93" s="152"/>
      <c r="AE93" s="152"/>
      <c r="AF93" s="152"/>
      <c r="AG93" s="152" t="s">
        <v>728</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c r="A94" s="189">
        <v>59</v>
      </c>
      <c r="B94" s="190" t="s">
        <v>1972</v>
      </c>
      <c r="C94" s="197" t="s">
        <v>1973</v>
      </c>
      <c r="D94" s="191" t="s">
        <v>524</v>
      </c>
      <c r="E94" s="192">
        <v>20</v>
      </c>
      <c r="F94" s="193"/>
      <c r="G94" s="194">
        <f t="shared" si="0"/>
        <v>0</v>
      </c>
      <c r="H94" s="193"/>
      <c r="I94" s="194">
        <f t="shared" si="1"/>
        <v>0</v>
      </c>
      <c r="J94" s="193"/>
      <c r="K94" s="194">
        <f t="shared" si="2"/>
        <v>0</v>
      </c>
      <c r="L94" s="194">
        <v>21</v>
      </c>
      <c r="M94" s="194">
        <f t="shared" si="3"/>
        <v>0</v>
      </c>
      <c r="N94" s="192">
        <v>0</v>
      </c>
      <c r="O94" s="192">
        <f t="shared" si="4"/>
        <v>0</v>
      </c>
      <c r="P94" s="192">
        <v>0</v>
      </c>
      <c r="Q94" s="192">
        <f t="shared" si="5"/>
        <v>0</v>
      </c>
      <c r="R94" s="194"/>
      <c r="S94" s="194" t="s">
        <v>430</v>
      </c>
      <c r="T94" s="195" t="s">
        <v>372</v>
      </c>
      <c r="U94" s="163">
        <v>0</v>
      </c>
      <c r="V94" s="163">
        <f t="shared" si="6"/>
        <v>0</v>
      </c>
      <c r="W94" s="163"/>
      <c r="X94" s="163" t="s">
        <v>431</v>
      </c>
      <c r="Y94" s="152"/>
      <c r="Z94" s="152"/>
      <c r="AA94" s="152"/>
      <c r="AB94" s="152"/>
      <c r="AC94" s="152"/>
      <c r="AD94" s="152"/>
      <c r="AE94" s="152"/>
      <c r="AF94" s="152"/>
      <c r="AG94" s="152" t="s">
        <v>728</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c r="A95" s="189">
        <v>60</v>
      </c>
      <c r="B95" s="190" t="s">
        <v>1974</v>
      </c>
      <c r="C95" s="197" t="s">
        <v>1975</v>
      </c>
      <c r="D95" s="191" t="s">
        <v>524</v>
      </c>
      <c r="E95" s="192">
        <v>20</v>
      </c>
      <c r="F95" s="193"/>
      <c r="G95" s="194">
        <f t="shared" si="0"/>
        <v>0</v>
      </c>
      <c r="H95" s="193"/>
      <c r="I95" s="194">
        <f t="shared" si="1"/>
        <v>0</v>
      </c>
      <c r="J95" s="193"/>
      <c r="K95" s="194">
        <f t="shared" si="2"/>
        <v>0</v>
      </c>
      <c r="L95" s="194">
        <v>21</v>
      </c>
      <c r="M95" s="194">
        <f t="shared" si="3"/>
        <v>0</v>
      </c>
      <c r="N95" s="192">
        <v>0</v>
      </c>
      <c r="O95" s="192">
        <f t="shared" si="4"/>
        <v>0</v>
      </c>
      <c r="P95" s="192">
        <v>0</v>
      </c>
      <c r="Q95" s="192">
        <f t="shared" si="5"/>
        <v>0</v>
      </c>
      <c r="R95" s="194"/>
      <c r="S95" s="194" t="s">
        <v>430</v>
      </c>
      <c r="T95" s="195" t="s">
        <v>372</v>
      </c>
      <c r="U95" s="163">
        <v>0</v>
      </c>
      <c r="V95" s="163">
        <f t="shared" si="6"/>
        <v>0</v>
      </c>
      <c r="W95" s="163"/>
      <c r="X95" s="163" t="s">
        <v>431</v>
      </c>
      <c r="Y95" s="152"/>
      <c r="Z95" s="152"/>
      <c r="AA95" s="152"/>
      <c r="AB95" s="152"/>
      <c r="AC95" s="152"/>
      <c r="AD95" s="152"/>
      <c r="AE95" s="152"/>
      <c r="AF95" s="152"/>
      <c r="AG95" s="152" t="s">
        <v>728</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ht="22.5" outlineLevel="1">
      <c r="A96" s="175">
        <v>61</v>
      </c>
      <c r="B96" s="176" t="s">
        <v>1896</v>
      </c>
      <c r="C96" s="185" t="s">
        <v>1897</v>
      </c>
      <c r="D96" s="177" t="s">
        <v>439</v>
      </c>
      <c r="E96" s="178">
        <v>30</v>
      </c>
      <c r="F96" s="179"/>
      <c r="G96" s="180">
        <f t="shared" si="0"/>
        <v>0</v>
      </c>
      <c r="H96" s="179"/>
      <c r="I96" s="180">
        <f t="shared" si="1"/>
        <v>0</v>
      </c>
      <c r="J96" s="179"/>
      <c r="K96" s="180">
        <f t="shared" si="2"/>
        <v>0</v>
      </c>
      <c r="L96" s="180">
        <v>21</v>
      </c>
      <c r="M96" s="180">
        <f t="shared" si="3"/>
        <v>0</v>
      </c>
      <c r="N96" s="178">
        <v>0</v>
      </c>
      <c r="O96" s="178">
        <f t="shared" si="4"/>
        <v>0</v>
      </c>
      <c r="P96" s="178">
        <v>0</v>
      </c>
      <c r="Q96" s="178">
        <f t="shared" si="5"/>
        <v>0</v>
      </c>
      <c r="R96" s="180" t="s">
        <v>440</v>
      </c>
      <c r="S96" s="180" t="s">
        <v>371</v>
      </c>
      <c r="T96" s="181" t="s">
        <v>371</v>
      </c>
      <c r="U96" s="163">
        <v>0.15</v>
      </c>
      <c r="V96" s="163">
        <f t="shared" si="6"/>
        <v>4.5</v>
      </c>
      <c r="W96" s="163"/>
      <c r="X96" s="163" t="s">
        <v>431</v>
      </c>
      <c r="Y96" s="152"/>
      <c r="Z96" s="152"/>
      <c r="AA96" s="152"/>
      <c r="AB96" s="152"/>
      <c r="AC96" s="152"/>
      <c r="AD96" s="152"/>
      <c r="AE96" s="152"/>
      <c r="AF96" s="152"/>
      <c r="AG96" s="152" t="s">
        <v>728</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c r="A97" s="159"/>
      <c r="B97" s="160"/>
      <c r="C97" s="273" t="s">
        <v>1898</v>
      </c>
      <c r="D97" s="274"/>
      <c r="E97" s="274"/>
      <c r="F97" s="274"/>
      <c r="G97" s="274"/>
      <c r="H97" s="163"/>
      <c r="I97" s="163"/>
      <c r="J97" s="163"/>
      <c r="K97" s="163"/>
      <c r="L97" s="163"/>
      <c r="M97" s="163"/>
      <c r="N97" s="162"/>
      <c r="O97" s="162"/>
      <c r="P97" s="162"/>
      <c r="Q97" s="162"/>
      <c r="R97" s="163"/>
      <c r="S97" s="163"/>
      <c r="T97" s="163"/>
      <c r="U97" s="163"/>
      <c r="V97" s="163"/>
      <c r="W97" s="163"/>
      <c r="X97" s="163"/>
      <c r="Y97" s="152"/>
      <c r="Z97" s="152"/>
      <c r="AA97" s="152"/>
      <c r="AB97" s="152"/>
      <c r="AC97" s="152"/>
      <c r="AD97" s="152"/>
      <c r="AE97" s="152"/>
      <c r="AF97" s="152"/>
      <c r="AG97" s="152" t="s">
        <v>444</v>
      </c>
      <c r="AH97" s="152"/>
      <c r="AI97" s="152"/>
      <c r="AJ97" s="152"/>
      <c r="AK97" s="152"/>
      <c r="AL97" s="152"/>
      <c r="AM97" s="152"/>
      <c r="AN97" s="152"/>
      <c r="AO97" s="152"/>
      <c r="AP97" s="152"/>
      <c r="AQ97" s="152"/>
      <c r="AR97" s="152"/>
      <c r="AS97" s="152"/>
      <c r="AT97" s="152"/>
      <c r="AU97" s="152"/>
      <c r="AV97" s="152"/>
      <c r="AW97" s="152"/>
      <c r="AX97" s="152"/>
      <c r="AY97" s="152"/>
      <c r="AZ97" s="152"/>
      <c r="BA97" s="182" t="str">
        <f>C97</f>
        <v>z rostlé horniny tř.1 - 4 pod násypy z hornin soudržných do 92% PS a hornin nesoudržných sypkých relativní ulehlosti I(d) do 0,8</v>
      </c>
      <c r="BB97" s="152"/>
      <c r="BC97" s="152"/>
      <c r="BD97" s="152"/>
      <c r="BE97" s="152"/>
      <c r="BF97" s="152"/>
      <c r="BG97" s="152"/>
      <c r="BH97" s="152"/>
    </row>
    <row r="98" spans="1:60" ht="22.5" outlineLevel="1">
      <c r="A98" s="189">
        <v>62</v>
      </c>
      <c r="B98" s="190" t="s">
        <v>1976</v>
      </c>
      <c r="C98" s="197" t="s">
        <v>1977</v>
      </c>
      <c r="D98" s="191" t="s">
        <v>815</v>
      </c>
      <c r="E98" s="192">
        <v>1</v>
      </c>
      <c r="F98" s="193"/>
      <c r="G98" s="194">
        <f>ROUND(E98*F98,2)</f>
        <v>0</v>
      </c>
      <c r="H98" s="193"/>
      <c r="I98" s="194">
        <f>ROUND(E98*H98,2)</f>
        <v>0</v>
      </c>
      <c r="J98" s="193"/>
      <c r="K98" s="194">
        <f>ROUND(E98*J98,2)</f>
        <v>0</v>
      </c>
      <c r="L98" s="194">
        <v>21</v>
      </c>
      <c r="M98" s="194">
        <f>G98*(1+L98/100)</f>
        <v>0</v>
      </c>
      <c r="N98" s="192">
        <v>0</v>
      </c>
      <c r="O98" s="192">
        <f>ROUND(E98*N98,2)</f>
        <v>0</v>
      </c>
      <c r="P98" s="192">
        <v>0</v>
      </c>
      <c r="Q98" s="192">
        <f>ROUND(E98*P98,2)</f>
        <v>0</v>
      </c>
      <c r="R98" s="194"/>
      <c r="S98" s="194" t="s">
        <v>430</v>
      </c>
      <c r="T98" s="195" t="s">
        <v>372</v>
      </c>
      <c r="U98" s="163">
        <v>0</v>
      </c>
      <c r="V98" s="163">
        <f>ROUND(E98*U98,2)</f>
        <v>0</v>
      </c>
      <c r="W98" s="163"/>
      <c r="X98" s="163" t="s">
        <v>431</v>
      </c>
      <c r="Y98" s="152"/>
      <c r="Z98" s="152"/>
      <c r="AA98" s="152"/>
      <c r="AB98" s="152"/>
      <c r="AC98" s="152"/>
      <c r="AD98" s="152"/>
      <c r="AE98" s="152"/>
      <c r="AF98" s="152"/>
      <c r="AG98" s="152" t="s">
        <v>728</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c r="A99" s="169" t="s">
        <v>366</v>
      </c>
      <c r="B99" s="170" t="s">
        <v>69</v>
      </c>
      <c r="C99" s="184" t="s">
        <v>248</v>
      </c>
      <c r="D99" s="171"/>
      <c r="E99" s="172"/>
      <c r="F99" s="173"/>
      <c r="G99" s="173">
        <f>SUMIF(AG100:AG106,"&lt;&gt;NOR",G100:G106)</f>
        <v>0</v>
      </c>
      <c r="H99" s="173"/>
      <c r="I99" s="173">
        <f>SUM(I100:I106)</f>
        <v>0</v>
      </c>
      <c r="J99" s="173"/>
      <c r="K99" s="173">
        <f>SUM(K100:K106)</f>
        <v>0</v>
      </c>
      <c r="L99" s="173"/>
      <c r="M99" s="173">
        <f>SUM(M100:M106)</f>
        <v>0</v>
      </c>
      <c r="N99" s="172"/>
      <c r="O99" s="172">
        <f>SUM(O100:O106)</f>
        <v>0</v>
      </c>
      <c r="P99" s="172"/>
      <c r="Q99" s="172">
        <f>SUM(Q100:Q106)</f>
        <v>0</v>
      </c>
      <c r="R99" s="173"/>
      <c r="S99" s="173"/>
      <c r="T99" s="174"/>
      <c r="U99" s="168"/>
      <c r="V99" s="168">
        <f>SUM(V100:V106)</f>
        <v>3.9299999999999997</v>
      </c>
      <c r="W99" s="168"/>
      <c r="X99" s="168"/>
      <c r="AG99" t="s">
        <v>367</v>
      </c>
    </row>
    <row r="100" spans="1:60" ht="22.5" outlineLevel="1">
      <c r="A100" s="189">
        <v>63</v>
      </c>
      <c r="B100" s="190" t="s">
        <v>1978</v>
      </c>
      <c r="C100" s="197" t="s">
        <v>1979</v>
      </c>
      <c r="D100" s="191" t="s">
        <v>459</v>
      </c>
      <c r="E100" s="192">
        <v>36.027000000000001</v>
      </c>
      <c r="F100" s="193"/>
      <c r="G100" s="194">
        <f>ROUND(E100*F100,2)</f>
        <v>0</v>
      </c>
      <c r="H100" s="193"/>
      <c r="I100" s="194">
        <f>ROUND(E100*H100,2)</f>
        <v>0</v>
      </c>
      <c r="J100" s="193"/>
      <c r="K100" s="194">
        <f>ROUND(E100*J100,2)</f>
        <v>0</v>
      </c>
      <c r="L100" s="194">
        <v>21</v>
      </c>
      <c r="M100" s="194">
        <f>G100*(1+L100/100)</f>
        <v>0</v>
      </c>
      <c r="N100" s="192">
        <v>0</v>
      </c>
      <c r="O100" s="192">
        <f>ROUND(E100*N100,2)</f>
        <v>0</v>
      </c>
      <c r="P100" s="192">
        <v>0</v>
      </c>
      <c r="Q100" s="192">
        <f>ROUND(E100*P100,2)</f>
        <v>0</v>
      </c>
      <c r="R100" s="194" t="s">
        <v>1746</v>
      </c>
      <c r="S100" s="194" t="s">
        <v>371</v>
      </c>
      <c r="T100" s="195" t="s">
        <v>371</v>
      </c>
      <c r="U100" s="163">
        <v>0.01</v>
      </c>
      <c r="V100" s="163">
        <f>ROUND(E100*U100,2)</f>
        <v>0.36</v>
      </c>
      <c r="W100" s="163"/>
      <c r="X100" s="163" t="s">
        <v>1826</v>
      </c>
      <c r="Y100" s="152"/>
      <c r="Z100" s="152"/>
      <c r="AA100" s="152"/>
      <c r="AB100" s="152"/>
      <c r="AC100" s="152"/>
      <c r="AD100" s="152"/>
      <c r="AE100" s="152"/>
      <c r="AF100" s="152"/>
      <c r="AG100" s="152" t="s">
        <v>1827</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ht="22.5" outlineLevel="1">
      <c r="A101" s="189">
        <v>64</v>
      </c>
      <c r="B101" s="190" t="s">
        <v>1980</v>
      </c>
      <c r="C101" s="197" t="s">
        <v>1981</v>
      </c>
      <c r="D101" s="191" t="s">
        <v>459</v>
      </c>
      <c r="E101" s="192">
        <v>36.027000000000001</v>
      </c>
      <c r="F101" s="193"/>
      <c r="G101" s="194">
        <f>ROUND(E101*F101,2)</f>
        <v>0</v>
      </c>
      <c r="H101" s="193"/>
      <c r="I101" s="194">
        <f>ROUND(E101*H101,2)</f>
        <v>0</v>
      </c>
      <c r="J101" s="193"/>
      <c r="K101" s="194">
        <f>ROUND(E101*J101,2)</f>
        <v>0</v>
      </c>
      <c r="L101" s="194">
        <v>21</v>
      </c>
      <c r="M101" s="194">
        <f>G101*(1+L101/100)</f>
        <v>0</v>
      </c>
      <c r="N101" s="192">
        <v>0</v>
      </c>
      <c r="O101" s="192">
        <f>ROUND(E101*N101,2)</f>
        <v>0</v>
      </c>
      <c r="P101" s="192">
        <v>0</v>
      </c>
      <c r="Q101" s="192">
        <f>ROUND(E101*P101,2)</f>
        <v>0</v>
      </c>
      <c r="R101" s="194" t="s">
        <v>1746</v>
      </c>
      <c r="S101" s="194" t="s">
        <v>371</v>
      </c>
      <c r="T101" s="195" t="s">
        <v>371</v>
      </c>
      <c r="U101" s="163">
        <v>0</v>
      </c>
      <c r="V101" s="163">
        <f>ROUND(E101*U101,2)</f>
        <v>0</v>
      </c>
      <c r="W101" s="163"/>
      <c r="X101" s="163" t="s">
        <v>1826</v>
      </c>
      <c r="Y101" s="152"/>
      <c r="Z101" s="152"/>
      <c r="AA101" s="152"/>
      <c r="AB101" s="152"/>
      <c r="AC101" s="152"/>
      <c r="AD101" s="152"/>
      <c r="AE101" s="152"/>
      <c r="AF101" s="152"/>
      <c r="AG101" s="152" t="s">
        <v>1827</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c r="A102" s="175">
        <v>65</v>
      </c>
      <c r="B102" s="176" t="s">
        <v>1982</v>
      </c>
      <c r="C102" s="185" t="s">
        <v>1983</v>
      </c>
      <c r="D102" s="177" t="s">
        <v>459</v>
      </c>
      <c r="E102" s="178">
        <v>36.027000000000001</v>
      </c>
      <c r="F102" s="179"/>
      <c r="G102" s="180">
        <f>ROUND(E102*F102,2)</f>
        <v>0</v>
      </c>
      <c r="H102" s="179"/>
      <c r="I102" s="180">
        <f>ROUND(E102*H102,2)</f>
        <v>0</v>
      </c>
      <c r="J102" s="179"/>
      <c r="K102" s="180">
        <f>ROUND(E102*J102,2)</f>
        <v>0</v>
      </c>
      <c r="L102" s="180">
        <v>21</v>
      </c>
      <c r="M102" s="180">
        <f>G102*(1+L102/100)</f>
        <v>0</v>
      </c>
      <c r="N102" s="178">
        <v>0</v>
      </c>
      <c r="O102" s="178">
        <f>ROUND(E102*N102,2)</f>
        <v>0</v>
      </c>
      <c r="P102" s="178">
        <v>0</v>
      </c>
      <c r="Q102" s="178">
        <f>ROUND(E102*P102,2)</f>
        <v>0</v>
      </c>
      <c r="R102" s="180" t="s">
        <v>1746</v>
      </c>
      <c r="S102" s="180" t="s">
        <v>371</v>
      </c>
      <c r="T102" s="181" t="s">
        <v>371</v>
      </c>
      <c r="U102" s="163">
        <v>9.9000000000000005E-2</v>
      </c>
      <c r="V102" s="163">
        <f>ROUND(E102*U102,2)</f>
        <v>3.57</v>
      </c>
      <c r="W102" s="163"/>
      <c r="X102" s="163" t="s">
        <v>1826</v>
      </c>
      <c r="Y102" s="152"/>
      <c r="Z102" s="152"/>
      <c r="AA102" s="152"/>
      <c r="AB102" s="152"/>
      <c r="AC102" s="152"/>
      <c r="AD102" s="152"/>
      <c r="AE102" s="152"/>
      <c r="AF102" s="152"/>
      <c r="AG102" s="152" t="s">
        <v>1827</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c r="A103" s="159"/>
      <c r="B103" s="160"/>
      <c r="C103" s="273" t="s">
        <v>1984</v>
      </c>
      <c r="D103" s="274"/>
      <c r="E103" s="274"/>
      <c r="F103" s="274"/>
      <c r="G103" s="274"/>
      <c r="H103" s="163"/>
      <c r="I103" s="163"/>
      <c r="J103" s="163"/>
      <c r="K103" s="163"/>
      <c r="L103" s="163"/>
      <c r="M103" s="163"/>
      <c r="N103" s="162"/>
      <c r="O103" s="162"/>
      <c r="P103" s="162"/>
      <c r="Q103" s="162"/>
      <c r="R103" s="163"/>
      <c r="S103" s="163"/>
      <c r="T103" s="163"/>
      <c r="U103" s="163"/>
      <c r="V103" s="163"/>
      <c r="W103" s="163"/>
      <c r="X103" s="163"/>
      <c r="Y103" s="152"/>
      <c r="Z103" s="152"/>
      <c r="AA103" s="152"/>
      <c r="AB103" s="152"/>
      <c r="AC103" s="152"/>
      <c r="AD103" s="152"/>
      <c r="AE103" s="152"/>
      <c r="AF103" s="152"/>
      <c r="AG103" s="152" t="s">
        <v>444</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c r="A104" s="175">
        <v>66</v>
      </c>
      <c r="B104" s="176" t="s">
        <v>1985</v>
      </c>
      <c r="C104" s="185" t="s">
        <v>1986</v>
      </c>
      <c r="D104" s="177" t="s">
        <v>459</v>
      </c>
      <c r="E104" s="178">
        <v>36.027000000000001</v>
      </c>
      <c r="F104" s="179"/>
      <c r="G104" s="180">
        <f>ROUND(E104*F104,2)</f>
        <v>0</v>
      </c>
      <c r="H104" s="179"/>
      <c r="I104" s="180">
        <f>ROUND(E104*H104,2)</f>
        <v>0</v>
      </c>
      <c r="J104" s="179"/>
      <c r="K104" s="180">
        <f>ROUND(E104*J104,2)</f>
        <v>0</v>
      </c>
      <c r="L104" s="180">
        <v>21</v>
      </c>
      <c r="M104" s="180">
        <f>G104*(1+L104/100)</f>
        <v>0</v>
      </c>
      <c r="N104" s="178">
        <v>0</v>
      </c>
      <c r="O104" s="178">
        <f>ROUND(E104*N104,2)</f>
        <v>0</v>
      </c>
      <c r="P104" s="178">
        <v>0</v>
      </c>
      <c r="Q104" s="178">
        <f>ROUND(E104*P104,2)</f>
        <v>0</v>
      </c>
      <c r="R104" s="180" t="s">
        <v>1746</v>
      </c>
      <c r="S104" s="180" t="s">
        <v>371</v>
      </c>
      <c r="T104" s="181" t="s">
        <v>371</v>
      </c>
      <c r="U104" s="163">
        <v>0</v>
      </c>
      <c r="V104" s="163">
        <f>ROUND(E104*U104,2)</f>
        <v>0</v>
      </c>
      <c r="W104" s="163"/>
      <c r="X104" s="163" t="s">
        <v>1826</v>
      </c>
      <c r="Y104" s="152"/>
      <c r="Z104" s="152"/>
      <c r="AA104" s="152"/>
      <c r="AB104" s="152"/>
      <c r="AC104" s="152"/>
      <c r="AD104" s="152"/>
      <c r="AE104" s="152"/>
      <c r="AF104" s="152"/>
      <c r="AG104" s="152" t="s">
        <v>1827</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c r="A105" s="159"/>
      <c r="B105" s="160"/>
      <c r="C105" s="273" t="s">
        <v>1984</v>
      </c>
      <c r="D105" s="274"/>
      <c r="E105" s="274"/>
      <c r="F105" s="274"/>
      <c r="G105" s="274"/>
      <c r="H105" s="163"/>
      <c r="I105" s="163"/>
      <c r="J105" s="163"/>
      <c r="K105" s="163"/>
      <c r="L105" s="163"/>
      <c r="M105" s="163"/>
      <c r="N105" s="162"/>
      <c r="O105" s="162"/>
      <c r="P105" s="162"/>
      <c r="Q105" s="162"/>
      <c r="R105" s="163"/>
      <c r="S105" s="163"/>
      <c r="T105" s="163"/>
      <c r="U105" s="163"/>
      <c r="V105" s="163"/>
      <c r="W105" s="163"/>
      <c r="X105" s="163"/>
      <c r="Y105" s="152"/>
      <c r="Z105" s="152"/>
      <c r="AA105" s="152"/>
      <c r="AB105" s="152"/>
      <c r="AC105" s="152"/>
      <c r="AD105" s="152"/>
      <c r="AE105" s="152"/>
      <c r="AF105" s="152"/>
      <c r="AG105" s="152" t="s">
        <v>444</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ht="22.5" outlineLevel="1">
      <c r="A106" s="189">
        <v>67</v>
      </c>
      <c r="B106" s="190" t="s">
        <v>1987</v>
      </c>
      <c r="C106" s="197" t="s">
        <v>1988</v>
      </c>
      <c r="D106" s="191" t="s">
        <v>459</v>
      </c>
      <c r="E106" s="192">
        <v>3.22</v>
      </c>
      <c r="F106" s="193"/>
      <c r="G106" s="194">
        <f>ROUND(E106*F106,2)</f>
        <v>0</v>
      </c>
      <c r="H106" s="193"/>
      <c r="I106" s="194">
        <f>ROUND(E106*H106,2)</f>
        <v>0</v>
      </c>
      <c r="J106" s="193"/>
      <c r="K106" s="194">
        <f>ROUND(E106*J106,2)</f>
        <v>0</v>
      </c>
      <c r="L106" s="194">
        <v>21</v>
      </c>
      <c r="M106" s="194">
        <f>G106*(1+L106/100)</f>
        <v>0</v>
      </c>
      <c r="N106" s="192">
        <v>0</v>
      </c>
      <c r="O106" s="192">
        <f>ROUND(E106*N106,2)</f>
        <v>0</v>
      </c>
      <c r="P106" s="192">
        <v>0</v>
      </c>
      <c r="Q106" s="192">
        <f>ROUND(E106*P106,2)</f>
        <v>0</v>
      </c>
      <c r="R106" s="194" t="s">
        <v>644</v>
      </c>
      <c r="S106" s="194" t="s">
        <v>371</v>
      </c>
      <c r="T106" s="195" t="s">
        <v>371</v>
      </c>
      <c r="U106" s="163">
        <v>0</v>
      </c>
      <c r="V106" s="163">
        <f>ROUND(E106*U106,2)</f>
        <v>0</v>
      </c>
      <c r="W106" s="163"/>
      <c r="X106" s="163" t="s">
        <v>431</v>
      </c>
      <c r="Y106" s="152"/>
      <c r="Z106" s="152"/>
      <c r="AA106" s="152"/>
      <c r="AB106" s="152"/>
      <c r="AC106" s="152"/>
      <c r="AD106" s="152"/>
      <c r="AE106" s="152"/>
      <c r="AF106" s="152"/>
      <c r="AG106" s="152" t="s">
        <v>432</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c r="A107" s="169" t="s">
        <v>366</v>
      </c>
      <c r="B107" s="170" t="s">
        <v>249</v>
      </c>
      <c r="C107" s="184" t="s">
        <v>250</v>
      </c>
      <c r="D107" s="171"/>
      <c r="E107" s="172"/>
      <c r="F107" s="173"/>
      <c r="G107" s="173">
        <f>SUMIF(AG108:AG110,"&lt;&gt;NOR",G108:G110)</f>
        <v>0</v>
      </c>
      <c r="H107" s="173"/>
      <c r="I107" s="173">
        <f>SUM(I108:I110)</f>
        <v>0</v>
      </c>
      <c r="J107" s="173"/>
      <c r="K107" s="173">
        <f>SUM(K108:K110)</f>
        <v>0</v>
      </c>
      <c r="L107" s="173"/>
      <c r="M107" s="173">
        <f>SUM(M108:M110)</f>
        <v>0</v>
      </c>
      <c r="N107" s="172"/>
      <c r="O107" s="172">
        <f>SUM(O108:O110)</f>
        <v>0</v>
      </c>
      <c r="P107" s="172"/>
      <c r="Q107" s="172">
        <f>SUM(Q108:Q110)</f>
        <v>0</v>
      </c>
      <c r="R107" s="173"/>
      <c r="S107" s="173"/>
      <c r="T107" s="174"/>
      <c r="U107" s="168"/>
      <c r="V107" s="168">
        <f>SUM(V108:V110)</f>
        <v>7.57</v>
      </c>
      <c r="W107" s="168"/>
      <c r="X107" s="168"/>
      <c r="AG107" t="s">
        <v>367</v>
      </c>
    </row>
    <row r="108" spans="1:60" ht="22.5" outlineLevel="1">
      <c r="A108" s="175">
        <v>68</v>
      </c>
      <c r="B108" s="176" t="s">
        <v>1989</v>
      </c>
      <c r="C108" s="185" t="s">
        <v>1990</v>
      </c>
      <c r="D108" s="177" t="s">
        <v>459</v>
      </c>
      <c r="E108" s="178">
        <v>36.027000000000001</v>
      </c>
      <c r="F108" s="179"/>
      <c r="G108" s="180">
        <f>ROUND(E108*F108,2)</f>
        <v>0</v>
      </c>
      <c r="H108" s="179"/>
      <c r="I108" s="180">
        <f>ROUND(E108*H108,2)</f>
        <v>0</v>
      </c>
      <c r="J108" s="179"/>
      <c r="K108" s="180">
        <f>ROUND(E108*J108,2)</f>
        <v>0</v>
      </c>
      <c r="L108" s="180">
        <v>21</v>
      </c>
      <c r="M108" s="180">
        <f>G108*(1+L108/100)</f>
        <v>0</v>
      </c>
      <c r="N108" s="178">
        <v>0</v>
      </c>
      <c r="O108" s="178">
        <f>ROUND(E108*N108,2)</f>
        <v>0</v>
      </c>
      <c r="P108" s="178">
        <v>0</v>
      </c>
      <c r="Q108" s="178">
        <f>ROUND(E108*P108,2)</f>
        <v>0</v>
      </c>
      <c r="R108" s="180" t="s">
        <v>1901</v>
      </c>
      <c r="S108" s="180" t="s">
        <v>371</v>
      </c>
      <c r="T108" s="181" t="s">
        <v>371</v>
      </c>
      <c r="U108" s="163">
        <v>0.21</v>
      </c>
      <c r="V108" s="163">
        <f>ROUND(E108*U108,2)</f>
        <v>7.57</v>
      </c>
      <c r="W108" s="163"/>
      <c r="X108" s="163" t="s">
        <v>1826</v>
      </c>
      <c r="Y108" s="152"/>
      <c r="Z108" s="152"/>
      <c r="AA108" s="152"/>
      <c r="AB108" s="152"/>
      <c r="AC108" s="152"/>
      <c r="AD108" s="152"/>
      <c r="AE108" s="152"/>
      <c r="AF108" s="152"/>
      <c r="AG108" s="152" t="s">
        <v>1827</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c r="A109" s="159"/>
      <c r="B109" s="160"/>
      <c r="C109" s="273" t="s">
        <v>1991</v>
      </c>
      <c r="D109" s="274"/>
      <c r="E109" s="274"/>
      <c r="F109" s="274"/>
      <c r="G109" s="274"/>
      <c r="H109" s="163"/>
      <c r="I109" s="163"/>
      <c r="J109" s="163"/>
      <c r="K109" s="163"/>
      <c r="L109" s="163"/>
      <c r="M109" s="163"/>
      <c r="N109" s="162"/>
      <c r="O109" s="162"/>
      <c r="P109" s="162"/>
      <c r="Q109" s="162"/>
      <c r="R109" s="163"/>
      <c r="S109" s="163"/>
      <c r="T109" s="163"/>
      <c r="U109" s="163"/>
      <c r="V109" s="163"/>
      <c r="W109" s="163"/>
      <c r="X109" s="163"/>
      <c r="Y109" s="152"/>
      <c r="Z109" s="152"/>
      <c r="AA109" s="152"/>
      <c r="AB109" s="152"/>
      <c r="AC109" s="152"/>
      <c r="AD109" s="152"/>
      <c r="AE109" s="152"/>
      <c r="AF109" s="152"/>
      <c r="AG109" s="152" t="s">
        <v>444</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c r="A110" s="159"/>
      <c r="B110" s="160"/>
      <c r="C110" s="271" t="s">
        <v>1992</v>
      </c>
      <c r="D110" s="272"/>
      <c r="E110" s="272"/>
      <c r="F110" s="272"/>
      <c r="G110" s="272"/>
      <c r="H110" s="163"/>
      <c r="I110" s="163"/>
      <c r="J110" s="163"/>
      <c r="K110" s="163"/>
      <c r="L110" s="163"/>
      <c r="M110" s="163"/>
      <c r="N110" s="162"/>
      <c r="O110" s="162"/>
      <c r="P110" s="162"/>
      <c r="Q110" s="162"/>
      <c r="R110" s="163"/>
      <c r="S110" s="163"/>
      <c r="T110" s="163"/>
      <c r="U110" s="163"/>
      <c r="V110" s="163"/>
      <c r="W110" s="163"/>
      <c r="X110" s="163"/>
      <c r="Y110" s="152"/>
      <c r="Z110" s="152"/>
      <c r="AA110" s="152"/>
      <c r="AB110" s="152"/>
      <c r="AC110" s="152"/>
      <c r="AD110" s="152"/>
      <c r="AE110" s="152"/>
      <c r="AF110" s="152"/>
      <c r="AG110" s="152" t="s">
        <v>375</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c r="A111" s="169" t="s">
        <v>366</v>
      </c>
      <c r="B111" s="170" t="s">
        <v>335</v>
      </c>
      <c r="C111" s="184" t="s">
        <v>27</v>
      </c>
      <c r="D111" s="171"/>
      <c r="E111" s="172"/>
      <c r="F111" s="173"/>
      <c r="G111" s="173">
        <f>SUMIF(AG112:AG120,"&lt;&gt;NOR",G112:G120)</f>
        <v>0</v>
      </c>
      <c r="H111" s="173"/>
      <c r="I111" s="173">
        <f>SUM(I112:I120)</f>
        <v>0</v>
      </c>
      <c r="J111" s="173"/>
      <c r="K111" s="173">
        <f>SUM(K112:K120)</f>
        <v>0</v>
      </c>
      <c r="L111" s="173"/>
      <c r="M111" s="173">
        <f>SUM(M112:M120)</f>
        <v>0</v>
      </c>
      <c r="N111" s="172"/>
      <c r="O111" s="172">
        <f>SUM(O112:O120)</f>
        <v>0</v>
      </c>
      <c r="P111" s="172"/>
      <c r="Q111" s="172">
        <f>SUM(Q112:Q120)</f>
        <v>0</v>
      </c>
      <c r="R111" s="173"/>
      <c r="S111" s="173"/>
      <c r="T111" s="174"/>
      <c r="U111" s="168"/>
      <c r="V111" s="168">
        <f>SUM(V112:V120)</f>
        <v>0</v>
      </c>
      <c r="W111" s="168"/>
      <c r="X111" s="168"/>
      <c r="AG111" t="s">
        <v>367</v>
      </c>
    </row>
    <row r="112" spans="1:60" outlineLevel="1">
      <c r="A112" s="189">
        <v>69</v>
      </c>
      <c r="B112" s="190" t="s">
        <v>368</v>
      </c>
      <c r="C112" s="197" t="s">
        <v>369</v>
      </c>
      <c r="D112" s="191" t="s">
        <v>370</v>
      </c>
      <c r="E112" s="192">
        <v>1</v>
      </c>
      <c r="F112" s="193"/>
      <c r="G112" s="194">
        <f t="shared" ref="G112:G120" si="7">ROUND(E112*F112,2)</f>
        <v>0</v>
      </c>
      <c r="H112" s="193"/>
      <c r="I112" s="194">
        <f t="shared" ref="I112:I120" si="8">ROUND(E112*H112,2)</f>
        <v>0</v>
      </c>
      <c r="J112" s="193"/>
      <c r="K112" s="194">
        <f t="shared" ref="K112:K120" si="9">ROUND(E112*J112,2)</f>
        <v>0</v>
      </c>
      <c r="L112" s="194">
        <v>21</v>
      </c>
      <c r="M112" s="194">
        <f t="shared" ref="M112:M120" si="10">G112*(1+L112/100)</f>
        <v>0</v>
      </c>
      <c r="N112" s="192">
        <v>0</v>
      </c>
      <c r="O112" s="192">
        <f t="shared" ref="O112:O120" si="11">ROUND(E112*N112,2)</f>
        <v>0</v>
      </c>
      <c r="P112" s="192">
        <v>0</v>
      </c>
      <c r="Q112" s="192">
        <f t="shared" ref="Q112:Q120" si="12">ROUND(E112*P112,2)</f>
        <v>0</v>
      </c>
      <c r="R112" s="194"/>
      <c r="S112" s="194" t="s">
        <v>371</v>
      </c>
      <c r="T112" s="195" t="s">
        <v>372</v>
      </c>
      <c r="U112" s="163">
        <v>0</v>
      </c>
      <c r="V112" s="163">
        <f t="shared" ref="V112:V120" si="13">ROUND(E112*U112,2)</f>
        <v>0</v>
      </c>
      <c r="W112" s="163"/>
      <c r="X112" s="163" t="s">
        <v>48</v>
      </c>
      <c r="Y112" s="152"/>
      <c r="Z112" s="152"/>
      <c r="AA112" s="152"/>
      <c r="AB112" s="152"/>
      <c r="AC112" s="152"/>
      <c r="AD112" s="152"/>
      <c r="AE112" s="152"/>
      <c r="AF112" s="152"/>
      <c r="AG112" s="152" t="s">
        <v>1993</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c r="A113" s="189">
        <v>70</v>
      </c>
      <c r="B113" s="190" t="s">
        <v>1994</v>
      </c>
      <c r="C113" s="197" t="s">
        <v>1995</v>
      </c>
      <c r="D113" s="191" t="s">
        <v>370</v>
      </c>
      <c r="E113" s="192">
        <v>1</v>
      </c>
      <c r="F113" s="193"/>
      <c r="G113" s="194">
        <f t="shared" si="7"/>
        <v>0</v>
      </c>
      <c r="H113" s="193"/>
      <c r="I113" s="194">
        <f t="shared" si="8"/>
        <v>0</v>
      </c>
      <c r="J113" s="193"/>
      <c r="K113" s="194">
        <f t="shared" si="9"/>
        <v>0</v>
      </c>
      <c r="L113" s="194">
        <v>21</v>
      </c>
      <c r="M113" s="194">
        <f t="shared" si="10"/>
        <v>0</v>
      </c>
      <c r="N113" s="192">
        <v>0</v>
      </c>
      <c r="O113" s="192">
        <f t="shared" si="11"/>
        <v>0</v>
      </c>
      <c r="P113" s="192">
        <v>0</v>
      </c>
      <c r="Q113" s="192">
        <f t="shared" si="12"/>
        <v>0</v>
      </c>
      <c r="R113" s="194"/>
      <c r="S113" s="194" t="s">
        <v>371</v>
      </c>
      <c r="T113" s="195" t="s">
        <v>372</v>
      </c>
      <c r="U113" s="163">
        <v>0</v>
      </c>
      <c r="V113" s="163">
        <f t="shared" si="13"/>
        <v>0</v>
      </c>
      <c r="W113" s="163"/>
      <c r="X113" s="163" t="s">
        <v>48</v>
      </c>
      <c r="Y113" s="152"/>
      <c r="Z113" s="152"/>
      <c r="AA113" s="152"/>
      <c r="AB113" s="152"/>
      <c r="AC113" s="152"/>
      <c r="AD113" s="152"/>
      <c r="AE113" s="152"/>
      <c r="AF113" s="152"/>
      <c r="AG113" s="152" t="s">
        <v>1993</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c r="A114" s="189">
        <v>71</v>
      </c>
      <c r="B114" s="190" t="s">
        <v>380</v>
      </c>
      <c r="C114" s="197" t="s">
        <v>381</v>
      </c>
      <c r="D114" s="191" t="s">
        <v>370</v>
      </c>
      <c r="E114" s="192">
        <v>1</v>
      </c>
      <c r="F114" s="193"/>
      <c r="G114" s="194">
        <f t="shared" si="7"/>
        <v>0</v>
      </c>
      <c r="H114" s="193"/>
      <c r="I114" s="194">
        <f t="shared" si="8"/>
        <v>0</v>
      </c>
      <c r="J114" s="193"/>
      <c r="K114" s="194">
        <f t="shared" si="9"/>
        <v>0</v>
      </c>
      <c r="L114" s="194">
        <v>21</v>
      </c>
      <c r="M114" s="194">
        <f t="shared" si="10"/>
        <v>0</v>
      </c>
      <c r="N114" s="192">
        <v>0</v>
      </c>
      <c r="O114" s="192">
        <f t="shared" si="11"/>
        <v>0</v>
      </c>
      <c r="P114" s="192">
        <v>0</v>
      </c>
      <c r="Q114" s="192">
        <f t="shared" si="12"/>
        <v>0</v>
      </c>
      <c r="R114" s="194"/>
      <c r="S114" s="194" t="s">
        <v>371</v>
      </c>
      <c r="T114" s="195" t="s">
        <v>372</v>
      </c>
      <c r="U114" s="163">
        <v>0</v>
      </c>
      <c r="V114" s="163">
        <f t="shared" si="13"/>
        <v>0</v>
      </c>
      <c r="W114" s="163"/>
      <c r="X114" s="163" t="s">
        <v>48</v>
      </c>
      <c r="Y114" s="152"/>
      <c r="Z114" s="152"/>
      <c r="AA114" s="152"/>
      <c r="AB114" s="152"/>
      <c r="AC114" s="152"/>
      <c r="AD114" s="152"/>
      <c r="AE114" s="152"/>
      <c r="AF114" s="152"/>
      <c r="AG114" s="152" t="s">
        <v>1993</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c r="A115" s="189">
        <v>72</v>
      </c>
      <c r="B115" s="190" t="s">
        <v>420</v>
      </c>
      <c r="C115" s="197" t="s">
        <v>421</v>
      </c>
      <c r="D115" s="191" t="s">
        <v>370</v>
      </c>
      <c r="E115" s="192">
        <v>1</v>
      </c>
      <c r="F115" s="193"/>
      <c r="G115" s="194">
        <f t="shared" si="7"/>
        <v>0</v>
      </c>
      <c r="H115" s="193"/>
      <c r="I115" s="194">
        <f t="shared" si="8"/>
        <v>0</v>
      </c>
      <c r="J115" s="193"/>
      <c r="K115" s="194">
        <f t="shared" si="9"/>
        <v>0</v>
      </c>
      <c r="L115" s="194">
        <v>21</v>
      </c>
      <c r="M115" s="194">
        <f t="shared" si="10"/>
        <v>0</v>
      </c>
      <c r="N115" s="192">
        <v>0</v>
      </c>
      <c r="O115" s="192">
        <f t="shared" si="11"/>
        <v>0</v>
      </c>
      <c r="P115" s="192">
        <v>0</v>
      </c>
      <c r="Q115" s="192">
        <f t="shared" si="12"/>
        <v>0</v>
      </c>
      <c r="R115" s="194"/>
      <c r="S115" s="194" t="s">
        <v>371</v>
      </c>
      <c r="T115" s="195" t="s">
        <v>372</v>
      </c>
      <c r="U115" s="163">
        <v>0</v>
      </c>
      <c r="V115" s="163">
        <f t="shared" si="13"/>
        <v>0</v>
      </c>
      <c r="W115" s="163"/>
      <c r="X115" s="163" t="s">
        <v>48</v>
      </c>
      <c r="Y115" s="152"/>
      <c r="Z115" s="152"/>
      <c r="AA115" s="152"/>
      <c r="AB115" s="152"/>
      <c r="AC115" s="152"/>
      <c r="AD115" s="152"/>
      <c r="AE115" s="152"/>
      <c r="AF115" s="152"/>
      <c r="AG115" s="152" t="s">
        <v>1993</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c r="A116" s="189">
        <v>73</v>
      </c>
      <c r="B116" s="190" t="s">
        <v>402</v>
      </c>
      <c r="C116" s="197" t="s">
        <v>403</v>
      </c>
      <c r="D116" s="191" t="s">
        <v>370</v>
      </c>
      <c r="E116" s="192">
        <v>1</v>
      </c>
      <c r="F116" s="193"/>
      <c r="G116" s="194">
        <f t="shared" si="7"/>
        <v>0</v>
      </c>
      <c r="H116" s="193"/>
      <c r="I116" s="194">
        <f t="shared" si="8"/>
        <v>0</v>
      </c>
      <c r="J116" s="193"/>
      <c r="K116" s="194">
        <f t="shared" si="9"/>
        <v>0</v>
      </c>
      <c r="L116" s="194">
        <v>21</v>
      </c>
      <c r="M116" s="194">
        <f t="shared" si="10"/>
        <v>0</v>
      </c>
      <c r="N116" s="192">
        <v>0</v>
      </c>
      <c r="O116" s="192">
        <f t="shared" si="11"/>
        <v>0</v>
      </c>
      <c r="P116" s="192">
        <v>0</v>
      </c>
      <c r="Q116" s="192">
        <f t="shared" si="12"/>
        <v>0</v>
      </c>
      <c r="R116" s="194"/>
      <c r="S116" s="194" t="s">
        <v>371</v>
      </c>
      <c r="T116" s="195" t="s">
        <v>372</v>
      </c>
      <c r="U116" s="163">
        <v>0</v>
      </c>
      <c r="V116" s="163">
        <f t="shared" si="13"/>
        <v>0</v>
      </c>
      <c r="W116" s="163"/>
      <c r="X116" s="163" t="s">
        <v>48</v>
      </c>
      <c r="Y116" s="152"/>
      <c r="Z116" s="152"/>
      <c r="AA116" s="152"/>
      <c r="AB116" s="152"/>
      <c r="AC116" s="152"/>
      <c r="AD116" s="152"/>
      <c r="AE116" s="152"/>
      <c r="AF116" s="152"/>
      <c r="AG116" s="152" t="s">
        <v>1993</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c r="A117" s="189">
        <v>74</v>
      </c>
      <c r="B117" s="190" t="s">
        <v>1996</v>
      </c>
      <c r="C117" s="197" t="s">
        <v>1997</v>
      </c>
      <c r="D117" s="191" t="s">
        <v>1998</v>
      </c>
      <c r="E117" s="192">
        <v>10</v>
      </c>
      <c r="F117" s="193"/>
      <c r="G117" s="194">
        <f t="shared" si="7"/>
        <v>0</v>
      </c>
      <c r="H117" s="193"/>
      <c r="I117" s="194">
        <f t="shared" si="8"/>
        <v>0</v>
      </c>
      <c r="J117" s="193"/>
      <c r="K117" s="194">
        <f t="shared" si="9"/>
        <v>0</v>
      </c>
      <c r="L117" s="194">
        <v>21</v>
      </c>
      <c r="M117" s="194">
        <f t="shared" si="10"/>
        <v>0</v>
      </c>
      <c r="N117" s="192">
        <v>0</v>
      </c>
      <c r="O117" s="192">
        <f t="shared" si="11"/>
        <v>0</v>
      </c>
      <c r="P117" s="192">
        <v>0</v>
      </c>
      <c r="Q117" s="192">
        <f t="shared" si="12"/>
        <v>0</v>
      </c>
      <c r="R117" s="194"/>
      <c r="S117" s="194" t="s">
        <v>430</v>
      </c>
      <c r="T117" s="195" t="s">
        <v>372</v>
      </c>
      <c r="U117" s="163">
        <v>0</v>
      </c>
      <c r="V117" s="163">
        <f t="shared" si="13"/>
        <v>0</v>
      </c>
      <c r="W117" s="163"/>
      <c r="X117" s="163" t="s">
        <v>431</v>
      </c>
      <c r="Y117" s="152"/>
      <c r="Z117" s="152"/>
      <c r="AA117" s="152"/>
      <c r="AB117" s="152"/>
      <c r="AC117" s="152"/>
      <c r="AD117" s="152"/>
      <c r="AE117" s="152"/>
      <c r="AF117" s="152"/>
      <c r="AG117" s="152" t="s">
        <v>1999</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c r="A118" s="189">
        <v>75</v>
      </c>
      <c r="B118" s="190" t="s">
        <v>2000</v>
      </c>
      <c r="C118" s="197" t="s">
        <v>2001</v>
      </c>
      <c r="D118" s="191" t="s">
        <v>798</v>
      </c>
      <c r="E118" s="192">
        <v>1</v>
      </c>
      <c r="F118" s="193"/>
      <c r="G118" s="194">
        <f t="shared" si="7"/>
        <v>0</v>
      </c>
      <c r="H118" s="193"/>
      <c r="I118" s="194">
        <f t="shared" si="8"/>
        <v>0</v>
      </c>
      <c r="J118" s="193"/>
      <c r="K118" s="194">
        <f t="shared" si="9"/>
        <v>0</v>
      </c>
      <c r="L118" s="194">
        <v>21</v>
      </c>
      <c r="M118" s="194">
        <f t="shared" si="10"/>
        <v>0</v>
      </c>
      <c r="N118" s="192">
        <v>0</v>
      </c>
      <c r="O118" s="192">
        <f t="shared" si="11"/>
        <v>0</v>
      </c>
      <c r="P118" s="192">
        <v>0</v>
      </c>
      <c r="Q118" s="192">
        <f t="shared" si="12"/>
        <v>0</v>
      </c>
      <c r="R118" s="194"/>
      <c r="S118" s="194" t="s">
        <v>430</v>
      </c>
      <c r="T118" s="195" t="s">
        <v>372</v>
      </c>
      <c r="U118" s="163">
        <v>0</v>
      </c>
      <c r="V118" s="163">
        <f t="shared" si="13"/>
        <v>0</v>
      </c>
      <c r="W118" s="163"/>
      <c r="X118" s="163" t="s">
        <v>431</v>
      </c>
      <c r="Y118" s="152"/>
      <c r="Z118" s="152"/>
      <c r="AA118" s="152"/>
      <c r="AB118" s="152"/>
      <c r="AC118" s="152"/>
      <c r="AD118" s="152"/>
      <c r="AE118" s="152"/>
      <c r="AF118" s="152"/>
      <c r="AG118" s="152" t="s">
        <v>1999</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c r="A119" s="189">
        <v>76</v>
      </c>
      <c r="B119" s="190" t="s">
        <v>417</v>
      </c>
      <c r="C119" s="197" t="s">
        <v>418</v>
      </c>
      <c r="D119" s="191" t="s">
        <v>370</v>
      </c>
      <c r="E119" s="192">
        <v>1</v>
      </c>
      <c r="F119" s="193"/>
      <c r="G119" s="194">
        <f t="shared" si="7"/>
        <v>0</v>
      </c>
      <c r="H119" s="193"/>
      <c r="I119" s="194">
        <f t="shared" si="8"/>
        <v>0</v>
      </c>
      <c r="J119" s="193"/>
      <c r="K119" s="194">
        <f t="shared" si="9"/>
        <v>0</v>
      </c>
      <c r="L119" s="194">
        <v>21</v>
      </c>
      <c r="M119" s="194">
        <f t="shared" si="10"/>
        <v>0</v>
      </c>
      <c r="N119" s="192">
        <v>0</v>
      </c>
      <c r="O119" s="192">
        <f t="shared" si="11"/>
        <v>0</v>
      </c>
      <c r="P119" s="192">
        <v>0</v>
      </c>
      <c r="Q119" s="192">
        <f t="shared" si="12"/>
        <v>0</v>
      </c>
      <c r="R119" s="194"/>
      <c r="S119" s="194" t="s">
        <v>371</v>
      </c>
      <c r="T119" s="195" t="s">
        <v>372</v>
      </c>
      <c r="U119" s="163">
        <v>0</v>
      </c>
      <c r="V119" s="163">
        <f t="shared" si="13"/>
        <v>0</v>
      </c>
      <c r="W119" s="163"/>
      <c r="X119" s="163" t="s">
        <v>48</v>
      </c>
      <c r="Y119" s="152"/>
      <c r="Z119" s="152"/>
      <c r="AA119" s="152"/>
      <c r="AB119" s="152"/>
      <c r="AC119" s="152"/>
      <c r="AD119" s="152"/>
      <c r="AE119" s="152"/>
      <c r="AF119" s="152"/>
      <c r="AG119" s="152" t="s">
        <v>1993</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c r="A120" s="175">
        <v>77</v>
      </c>
      <c r="B120" s="176" t="s">
        <v>420</v>
      </c>
      <c r="C120" s="185" t="s">
        <v>421</v>
      </c>
      <c r="D120" s="177" t="s">
        <v>370</v>
      </c>
      <c r="E120" s="178">
        <v>1</v>
      </c>
      <c r="F120" s="179"/>
      <c r="G120" s="180">
        <f t="shared" si="7"/>
        <v>0</v>
      </c>
      <c r="H120" s="179"/>
      <c r="I120" s="180">
        <f t="shared" si="8"/>
        <v>0</v>
      </c>
      <c r="J120" s="179"/>
      <c r="K120" s="180">
        <f t="shared" si="9"/>
        <v>0</v>
      </c>
      <c r="L120" s="180">
        <v>21</v>
      </c>
      <c r="M120" s="180">
        <f t="shared" si="10"/>
        <v>0</v>
      </c>
      <c r="N120" s="178">
        <v>0</v>
      </c>
      <c r="O120" s="178">
        <f t="shared" si="11"/>
        <v>0</v>
      </c>
      <c r="P120" s="178">
        <v>0</v>
      </c>
      <c r="Q120" s="178">
        <f t="shared" si="12"/>
        <v>0</v>
      </c>
      <c r="R120" s="180"/>
      <c r="S120" s="180" t="s">
        <v>371</v>
      </c>
      <c r="T120" s="181" t="s">
        <v>372</v>
      </c>
      <c r="U120" s="163">
        <v>0</v>
      </c>
      <c r="V120" s="163">
        <f t="shared" si="13"/>
        <v>0</v>
      </c>
      <c r="W120" s="163"/>
      <c r="X120" s="163" t="s">
        <v>48</v>
      </c>
      <c r="Y120" s="152"/>
      <c r="Z120" s="152"/>
      <c r="AA120" s="152"/>
      <c r="AB120" s="152"/>
      <c r="AC120" s="152"/>
      <c r="AD120" s="152"/>
      <c r="AE120" s="152"/>
      <c r="AF120" s="152"/>
      <c r="AG120" s="152" t="s">
        <v>1993</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c r="A121" s="3"/>
      <c r="B121" s="4"/>
      <c r="C121" s="186"/>
      <c r="D121" s="6"/>
      <c r="E121" s="3"/>
      <c r="F121" s="3"/>
      <c r="G121" s="3"/>
      <c r="H121" s="3"/>
      <c r="I121" s="3"/>
      <c r="J121" s="3"/>
      <c r="K121" s="3"/>
      <c r="L121" s="3"/>
      <c r="M121" s="3"/>
      <c r="N121" s="3"/>
      <c r="O121" s="3"/>
      <c r="P121" s="3"/>
      <c r="Q121" s="3"/>
      <c r="R121" s="3"/>
      <c r="S121" s="3"/>
      <c r="T121" s="3"/>
      <c r="U121" s="3"/>
      <c r="V121" s="3"/>
      <c r="W121" s="3"/>
      <c r="X121" s="3"/>
      <c r="AE121">
        <v>15</v>
      </c>
      <c r="AF121">
        <v>21</v>
      </c>
      <c r="AG121" t="s">
        <v>353</v>
      </c>
    </row>
    <row r="122" spans="1:60">
      <c r="A122" s="155"/>
      <c r="B122" s="156" t="s">
        <v>29</v>
      </c>
      <c r="C122" s="187"/>
      <c r="D122" s="157"/>
      <c r="E122" s="158"/>
      <c r="F122" s="158"/>
      <c r="G122" s="183">
        <f>G8+G47+G50+G55+G64+G99+G107+G111</f>
        <v>0</v>
      </c>
      <c r="H122" s="3"/>
      <c r="I122" s="3"/>
      <c r="J122" s="3"/>
      <c r="K122" s="3"/>
      <c r="L122" s="3"/>
      <c r="M122" s="3"/>
      <c r="N122" s="3"/>
      <c r="O122" s="3"/>
      <c r="P122" s="3"/>
      <c r="Q122" s="3"/>
      <c r="R122" s="3"/>
      <c r="S122" s="3"/>
      <c r="T122" s="3"/>
      <c r="U122" s="3"/>
      <c r="V122" s="3"/>
      <c r="W122" s="3"/>
      <c r="X122" s="3"/>
      <c r="AE122">
        <f>SUMIF(L7:L120,AE121,G7:G120)</f>
        <v>0</v>
      </c>
      <c r="AF122">
        <f>SUMIF(L7:L120,AF121,G7:G120)</f>
        <v>0</v>
      </c>
      <c r="AG122" t="s">
        <v>423</v>
      </c>
    </row>
    <row r="123" spans="1:60">
      <c r="C123" s="188"/>
      <c r="D123" s="10"/>
      <c r="AG123" t="s">
        <v>425</v>
      </c>
    </row>
    <row r="124" spans="1:60">
      <c r="D124" s="10"/>
    </row>
    <row r="125" spans="1:60">
      <c r="D125" s="10"/>
    </row>
    <row r="126" spans="1:60">
      <c r="D126" s="10"/>
    </row>
    <row r="127" spans="1:60">
      <c r="D127" s="10"/>
    </row>
    <row r="128" spans="1:60">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B158AneRAdN74eJgiIu6VGgqpuP86ANBJrcMSmkYI+ecuMDs5elG+gdZwaI5iNiIpAIZW6nqHYDTXcmLe5yurA==" saltValue="+9wj+MURhB4Nr8ioiv5WyA==" spinCount="100000" sheet="1"/>
  <mergeCells count="32">
    <mergeCell ref="C109:G109"/>
    <mergeCell ref="C110:G110"/>
    <mergeCell ref="C57:G57"/>
    <mergeCell ref="C60:G60"/>
    <mergeCell ref="C63:G63"/>
    <mergeCell ref="C97:G97"/>
    <mergeCell ref="C103:G103"/>
    <mergeCell ref="C105:G105"/>
    <mergeCell ref="C54:G54"/>
    <mergeCell ref="C26:G26"/>
    <mergeCell ref="C28:G28"/>
    <mergeCell ref="C30:G30"/>
    <mergeCell ref="C35:G35"/>
    <mergeCell ref="C37:G37"/>
    <mergeCell ref="C39:G39"/>
    <mergeCell ref="C41:G41"/>
    <mergeCell ref="C43:G43"/>
    <mergeCell ref="C45:G45"/>
    <mergeCell ref="C49:G49"/>
    <mergeCell ref="C52:G52"/>
    <mergeCell ref="C24:G24"/>
    <mergeCell ref="A1:G1"/>
    <mergeCell ref="C2:G2"/>
    <mergeCell ref="C3:G3"/>
    <mergeCell ref="C4:G4"/>
    <mergeCell ref="C10:G10"/>
    <mergeCell ref="C12:G12"/>
    <mergeCell ref="C14:G14"/>
    <mergeCell ref="C16:G16"/>
    <mergeCell ref="C18:G18"/>
    <mergeCell ref="C20:G20"/>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topLeftCell="B1" workbookViewId="0">
      <pane ySplit="7" topLeftCell="A8" activePane="bottomLeft" state="frozen"/>
      <selection pane="bottomLeft" activeCell="AQ13" sqref="AQ13"/>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47</v>
      </c>
      <c r="C3" s="265" t="s">
        <v>50</v>
      </c>
      <c r="D3" s="266"/>
      <c r="E3" s="266"/>
      <c r="F3" s="266"/>
      <c r="G3" s="267"/>
      <c r="AC3" s="126" t="s">
        <v>339</v>
      </c>
      <c r="AG3" t="s">
        <v>343</v>
      </c>
    </row>
    <row r="4" spans="1:60" ht="24.95" customHeight="1">
      <c r="A4" s="145" t="s">
        <v>9</v>
      </c>
      <c r="B4" s="146" t="s">
        <v>57</v>
      </c>
      <c r="C4" s="268" t="s">
        <v>58</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324</v>
      </c>
      <c r="C8" s="184" t="s">
        <v>325</v>
      </c>
      <c r="D8" s="171"/>
      <c r="E8" s="172"/>
      <c r="F8" s="173"/>
      <c r="G8" s="173">
        <f>SUMIF(AG9:AG103,"&lt;&gt;NOR",G9:G103)</f>
        <v>0</v>
      </c>
      <c r="H8" s="173"/>
      <c r="I8" s="173">
        <f>SUM(I9:I103)</f>
        <v>0</v>
      </c>
      <c r="J8" s="173"/>
      <c r="K8" s="173">
        <f>SUM(K9:K103)</f>
        <v>0</v>
      </c>
      <c r="L8" s="173"/>
      <c r="M8" s="173">
        <f>SUM(M9:M103)</f>
        <v>0</v>
      </c>
      <c r="N8" s="172"/>
      <c r="O8" s="172">
        <f>SUM(O9:O103)</f>
        <v>0</v>
      </c>
      <c r="P8" s="172"/>
      <c r="Q8" s="172">
        <f>SUM(Q9:Q103)</f>
        <v>0</v>
      </c>
      <c r="R8" s="173"/>
      <c r="S8" s="173"/>
      <c r="T8" s="174"/>
      <c r="U8" s="168"/>
      <c r="V8" s="168">
        <f>SUM(V9:V103)</f>
        <v>0</v>
      </c>
      <c r="W8" s="168"/>
      <c r="X8" s="168"/>
      <c r="AG8" t="s">
        <v>367</v>
      </c>
    </row>
    <row r="9" spans="1:60" outlineLevel="1">
      <c r="A9" s="189">
        <v>1</v>
      </c>
      <c r="B9" s="190" t="s">
        <v>2002</v>
      </c>
      <c r="C9" s="197" t="s">
        <v>2003</v>
      </c>
      <c r="D9" s="191" t="s">
        <v>815</v>
      </c>
      <c r="E9" s="192">
        <v>1</v>
      </c>
      <c r="F9" s="193"/>
      <c r="G9" s="194">
        <f t="shared" ref="G9:G40" si="0">ROUND(E9*F9,2)</f>
        <v>0</v>
      </c>
      <c r="H9" s="193"/>
      <c r="I9" s="194">
        <f t="shared" ref="I9:I40" si="1">ROUND(E9*H9,2)</f>
        <v>0</v>
      </c>
      <c r="J9" s="193"/>
      <c r="K9" s="194">
        <f t="shared" ref="K9:K40" si="2">ROUND(E9*J9,2)</f>
        <v>0</v>
      </c>
      <c r="L9" s="194">
        <v>21</v>
      </c>
      <c r="M9" s="194">
        <f t="shared" ref="M9:M40" si="3">G9*(1+L9/100)</f>
        <v>0</v>
      </c>
      <c r="N9" s="192">
        <v>0</v>
      </c>
      <c r="O9" s="192">
        <f t="shared" ref="O9:O40" si="4">ROUND(E9*N9,2)</f>
        <v>0</v>
      </c>
      <c r="P9" s="192">
        <v>0</v>
      </c>
      <c r="Q9" s="192">
        <f t="shared" ref="Q9:Q40" si="5">ROUND(E9*P9,2)</f>
        <v>0</v>
      </c>
      <c r="R9" s="194"/>
      <c r="S9" s="194" t="s">
        <v>430</v>
      </c>
      <c r="T9" s="195" t="s">
        <v>372</v>
      </c>
      <c r="U9" s="163">
        <v>0</v>
      </c>
      <c r="V9" s="163">
        <f t="shared" ref="V9:V40" si="6">ROUND(E9*U9,2)</f>
        <v>0</v>
      </c>
      <c r="W9" s="163"/>
      <c r="X9" s="163" t="s">
        <v>431</v>
      </c>
      <c r="Y9" s="152"/>
      <c r="Z9" s="152"/>
      <c r="AA9" s="152"/>
      <c r="AB9" s="152"/>
      <c r="AC9" s="152"/>
      <c r="AD9" s="152"/>
      <c r="AE9" s="152"/>
      <c r="AF9" s="152"/>
      <c r="AG9" s="152" t="s">
        <v>432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89">
        <v>2</v>
      </c>
      <c r="B10" s="190" t="s">
        <v>2004</v>
      </c>
      <c r="C10" s="197" t="s">
        <v>2005</v>
      </c>
      <c r="D10" s="191" t="s">
        <v>815</v>
      </c>
      <c r="E10" s="192">
        <v>1</v>
      </c>
      <c r="F10" s="193"/>
      <c r="G10" s="194">
        <f t="shared" si="0"/>
        <v>0</v>
      </c>
      <c r="H10" s="193"/>
      <c r="I10" s="194">
        <f t="shared" si="1"/>
        <v>0</v>
      </c>
      <c r="J10" s="193"/>
      <c r="K10" s="194">
        <f t="shared" si="2"/>
        <v>0</v>
      </c>
      <c r="L10" s="194">
        <v>21</v>
      </c>
      <c r="M10" s="194">
        <f t="shared" si="3"/>
        <v>0</v>
      </c>
      <c r="N10" s="192">
        <v>0</v>
      </c>
      <c r="O10" s="192">
        <f t="shared" si="4"/>
        <v>0</v>
      </c>
      <c r="P10" s="192">
        <v>0</v>
      </c>
      <c r="Q10" s="192">
        <f t="shared" si="5"/>
        <v>0</v>
      </c>
      <c r="R10" s="194"/>
      <c r="S10" s="194" t="s">
        <v>430</v>
      </c>
      <c r="T10" s="195" t="s">
        <v>372</v>
      </c>
      <c r="U10" s="163">
        <v>0</v>
      </c>
      <c r="V10" s="163">
        <f t="shared" si="6"/>
        <v>0</v>
      </c>
      <c r="W10" s="163"/>
      <c r="X10" s="163" t="s">
        <v>431</v>
      </c>
      <c r="Y10" s="152"/>
      <c r="Z10" s="152"/>
      <c r="AA10" s="152"/>
      <c r="AB10" s="152"/>
      <c r="AC10" s="152"/>
      <c r="AD10" s="152"/>
      <c r="AE10" s="152"/>
      <c r="AF10" s="152"/>
      <c r="AG10" s="152" t="s">
        <v>432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89">
        <v>3</v>
      </c>
      <c r="B11" s="190" t="s">
        <v>2006</v>
      </c>
      <c r="C11" s="197" t="s">
        <v>2007</v>
      </c>
      <c r="D11" s="191" t="s">
        <v>815</v>
      </c>
      <c r="E11" s="192">
        <v>1</v>
      </c>
      <c r="F11" s="193"/>
      <c r="G11" s="194">
        <f t="shared" si="0"/>
        <v>0</v>
      </c>
      <c r="H11" s="193"/>
      <c r="I11" s="194">
        <f t="shared" si="1"/>
        <v>0</v>
      </c>
      <c r="J11" s="193"/>
      <c r="K11" s="194">
        <f t="shared" si="2"/>
        <v>0</v>
      </c>
      <c r="L11" s="194">
        <v>21</v>
      </c>
      <c r="M11" s="194">
        <f t="shared" si="3"/>
        <v>0</v>
      </c>
      <c r="N11" s="192">
        <v>0</v>
      </c>
      <c r="O11" s="192">
        <f t="shared" si="4"/>
        <v>0</v>
      </c>
      <c r="P11" s="192">
        <v>0</v>
      </c>
      <c r="Q11" s="192">
        <f t="shared" si="5"/>
        <v>0</v>
      </c>
      <c r="R11" s="194"/>
      <c r="S11" s="194" t="s">
        <v>430</v>
      </c>
      <c r="T11" s="195" t="s">
        <v>372</v>
      </c>
      <c r="U11" s="163">
        <v>0</v>
      </c>
      <c r="V11" s="163">
        <f t="shared" si="6"/>
        <v>0</v>
      </c>
      <c r="W11" s="163"/>
      <c r="X11" s="163" t="s">
        <v>431</v>
      </c>
      <c r="Y11" s="152"/>
      <c r="Z11" s="152"/>
      <c r="AA11" s="152"/>
      <c r="AB11" s="152"/>
      <c r="AC11" s="152"/>
      <c r="AD11" s="152"/>
      <c r="AE11" s="152"/>
      <c r="AF11" s="152"/>
      <c r="AG11" s="152" t="s">
        <v>432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c r="A12" s="189">
        <v>4</v>
      </c>
      <c r="B12" s="190" t="s">
        <v>2008</v>
      </c>
      <c r="C12" s="197" t="s">
        <v>2009</v>
      </c>
      <c r="D12" s="191" t="s">
        <v>815</v>
      </c>
      <c r="E12" s="192">
        <v>1</v>
      </c>
      <c r="F12" s="193"/>
      <c r="G12" s="194">
        <f t="shared" si="0"/>
        <v>0</v>
      </c>
      <c r="H12" s="193"/>
      <c r="I12" s="194">
        <f t="shared" si="1"/>
        <v>0</v>
      </c>
      <c r="J12" s="193"/>
      <c r="K12" s="194">
        <f t="shared" si="2"/>
        <v>0</v>
      </c>
      <c r="L12" s="194">
        <v>21</v>
      </c>
      <c r="M12" s="194">
        <f t="shared" si="3"/>
        <v>0</v>
      </c>
      <c r="N12" s="192">
        <v>0</v>
      </c>
      <c r="O12" s="192">
        <f t="shared" si="4"/>
        <v>0</v>
      </c>
      <c r="P12" s="192">
        <v>0</v>
      </c>
      <c r="Q12" s="192">
        <f t="shared" si="5"/>
        <v>0</v>
      </c>
      <c r="R12" s="194"/>
      <c r="S12" s="194" t="s">
        <v>430</v>
      </c>
      <c r="T12" s="195" t="s">
        <v>372</v>
      </c>
      <c r="U12" s="163">
        <v>0</v>
      </c>
      <c r="V12" s="163">
        <f t="shared" si="6"/>
        <v>0</v>
      </c>
      <c r="W12" s="163"/>
      <c r="X12" s="163" t="s">
        <v>431</v>
      </c>
      <c r="Y12" s="152"/>
      <c r="Z12" s="152"/>
      <c r="AA12" s="152"/>
      <c r="AB12" s="152"/>
      <c r="AC12" s="152"/>
      <c r="AD12" s="152"/>
      <c r="AE12" s="152"/>
      <c r="AF12" s="152"/>
      <c r="AG12" s="152" t="s">
        <v>432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89">
        <v>5</v>
      </c>
      <c r="B13" s="190" t="s">
        <v>2010</v>
      </c>
      <c r="C13" s="197" t="s">
        <v>2011</v>
      </c>
      <c r="D13" s="191" t="s">
        <v>815</v>
      </c>
      <c r="E13" s="192">
        <v>1</v>
      </c>
      <c r="F13" s="193"/>
      <c r="G13" s="194">
        <f t="shared" si="0"/>
        <v>0</v>
      </c>
      <c r="H13" s="193"/>
      <c r="I13" s="194">
        <f t="shared" si="1"/>
        <v>0</v>
      </c>
      <c r="J13" s="193"/>
      <c r="K13" s="194">
        <f t="shared" si="2"/>
        <v>0</v>
      </c>
      <c r="L13" s="194">
        <v>21</v>
      </c>
      <c r="M13" s="194">
        <f t="shared" si="3"/>
        <v>0</v>
      </c>
      <c r="N13" s="192">
        <v>0</v>
      </c>
      <c r="O13" s="192">
        <f t="shared" si="4"/>
        <v>0</v>
      </c>
      <c r="P13" s="192">
        <v>0</v>
      </c>
      <c r="Q13" s="192">
        <f t="shared" si="5"/>
        <v>0</v>
      </c>
      <c r="R13" s="194"/>
      <c r="S13" s="194" t="s">
        <v>430</v>
      </c>
      <c r="T13" s="195" t="s">
        <v>372</v>
      </c>
      <c r="U13" s="163">
        <v>0</v>
      </c>
      <c r="V13" s="163">
        <f t="shared" si="6"/>
        <v>0</v>
      </c>
      <c r="W13" s="163"/>
      <c r="X13" s="163" t="s">
        <v>431</v>
      </c>
      <c r="Y13" s="152"/>
      <c r="Z13" s="152"/>
      <c r="AA13" s="152"/>
      <c r="AB13" s="152"/>
      <c r="AC13" s="152"/>
      <c r="AD13" s="152"/>
      <c r="AE13" s="152"/>
      <c r="AF13" s="152"/>
      <c r="AG13" s="152" t="s">
        <v>432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89">
        <v>6</v>
      </c>
      <c r="B14" s="190" t="s">
        <v>2012</v>
      </c>
      <c r="C14" s="197" t="s">
        <v>2013</v>
      </c>
      <c r="D14" s="191" t="s">
        <v>815</v>
      </c>
      <c r="E14" s="192">
        <v>1</v>
      </c>
      <c r="F14" s="193"/>
      <c r="G14" s="194">
        <f t="shared" si="0"/>
        <v>0</v>
      </c>
      <c r="H14" s="193"/>
      <c r="I14" s="194">
        <f t="shared" si="1"/>
        <v>0</v>
      </c>
      <c r="J14" s="193"/>
      <c r="K14" s="194">
        <f t="shared" si="2"/>
        <v>0</v>
      </c>
      <c r="L14" s="194">
        <v>21</v>
      </c>
      <c r="M14" s="194">
        <f t="shared" si="3"/>
        <v>0</v>
      </c>
      <c r="N14" s="192">
        <v>0</v>
      </c>
      <c r="O14" s="192">
        <f t="shared" si="4"/>
        <v>0</v>
      </c>
      <c r="P14" s="192">
        <v>0</v>
      </c>
      <c r="Q14" s="192">
        <f t="shared" si="5"/>
        <v>0</v>
      </c>
      <c r="R14" s="194"/>
      <c r="S14" s="194" t="s">
        <v>430</v>
      </c>
      <c r="T14" s="195" t="s">
        <v>372</v>
      </c>
      <c r="U14" s="163">
        <v>0</v>
      </c>
      <c r="V14" s="163">
        <f t="shared" si="6"/>
        <v>0</v>
      </c>
      <c r="W14" s="163"/>
      <c r="X14" s="163" t="s">
        <v>431</v>
      </c>
      <c r="Y14" s="152"/>
      <c r="Z14" s="152"/>
      <c r="AA14" s="152"/>
      <c r="AB14" s="152"/>
      <c r="AC14" s="152"/>
      <c r="AD14" s="152"/>
      <c r="AE14" s="152"/>
      <c r="AF14" s="152"/>
      <c r="AG14" s="152" t="s">
        <v>432</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89">
        <v>7</v>
      </c>
      <c r="B15" s="190" t="s">
        <v>2014</v>
      </c>
      <c r="C15" s="197" t="s">
        <v>2015</v>
      </c>
      <c r="D15" s="191" t="s">
        <v>815</v>
      </c>
      <c r="E15" s="192">
        <v>1</v>
      </c>
      <c r="F15" s="193"/>
      <c r="G15" s="194">
        <f t="shared" si="0"/>
        <v>0</v>
      </c>
      <c r="H15" s="193"/>
      <c r="I15" s="194">
        <f t="shared" si="1"/>
        <v>0</v>
      </c>
      <c r="J15" s="193"/>
      <c r="K15" s="194">
        <f t="shared" si="2"/>
        <v>0</v>
      </c>
      <c r="L15" s="194">
        <v>21</v>
      </c>
      <c r="M15" s="194">
        <f t="shared" si="3"/>
        <v>0</v>
      </c>
      <c r="N15" s="192">
        <v>0</v>
      </c>
      <c r="O15" s="192">
        <f t="shared" si="4"/>
        <v>0</v>
      </c>
      <c r="P15" s="192">
        <v>0</v>
      </c>
      <c r="Q15" s="192">
        <f t="shared" si="5"/>
        <v>0</v>
      </c>
      <c r="R15" s="194"/>
      <c r="S15" s="194" t="s">
        <v>430</v>
      </c>
      <c r="T15" s="195" t="s">
        <v>372</v>
      </c>
      <c r="U15" s="163">
        <v>0</v>
      </c>
      <c r="V15" s="163">
        <f t="shared" si="6"/>
        <v>0</v>
      </c>
      <c r="W15" s="163"/>
      <c r="X15" s="163" t="s">
        <v>431</v>
      </c>
      <c r="Y15" s="152"/>
      <c r="Z15" s="152"/>
      <c r="AA15" s="152"/>
      <c r="AB15" s="152"/>
      <c r="AC15" s="152"/>
      <c r="AD15" s="152"/>
      <c r="AE15" s="152"/>
      <c r="AF15" s="152"/>
      <c r="AG15" s="152" t="s">
        <v>432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89">
        <v>8</v>
      </c>
      <c r="B16" s="190" t="s">
        <v>2016</v>
      </c>
      <c r="C16" s="197" t="s">
        <v>2017</v>
      </c>
      <c r="D16" s="191" t="s">
        <v>815</v>
      </c>
      <c r="E16" s="192">
        <v>1</v>
      </c>
      <c r="F16" s="193"/>
      <c r="G16" s="194">
        <f t="shared" si="0"/>
        <v>0</v>
      </c>
      <c r="H16" s="193"/>
      <c r="I16" s="194">
        <f t="shared" si="1"/>
        <v>0</v>
      </c>
      <c r="J16" s="193"/>
      <c r="K16" s="194">
        <f t="shared" si="2"/>
        <v>0</v>
      </c>
      <c r="L16" s="194">
        <v>21</v>
      </c>
      <c r="M16" s="194">
        <f t="shared" si="3"/>
        <v>0</v>
      </c>
      <c r="N16" s="192">
        <v>0</v>
      </c>
      <c r="O16" s="192">
        <f t="shared" si="4"/>
        <v>0</v>
      </c>
      <c r="P16" s="192">
        <v>0</v>
      </c>
      <c r="Q16" s="192">
        <f t="shared" si="5"/>
        <v>0</v>
      </c>
      <c r="R16" s="194"/>
      <c r="S16" s="194" t="s">
        <v>430</v>
      </c>
      <c r="T16" s="195" t="s">
        <v>372</v>
      </c>
      <c r="U16" s="163">
        <v>0</v>
      </c>
      <c r="V16" s="163">
        <f t="shared" si="6"/>
        <v>0</v>
      </c>
      <c r="W16" s="163"/>
      <c r="X16" s="163" t="s">
        <v>431</v>
      </c>
      <c r="Y16" s="152"/>
      <c r="Z16" s="152"/>
      <c r="AA16" s="152"/>
      <c r="AB16" s="152"/>
      <c r="AC16" s="152"/>
      <c r="AD16" s="152"/>
      <c r="AE16" s="152"/>
      <c r="AF16" s="152"/>
      <c r="AG16" s="152" t="s">
        <v>432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89">
        <v>9</v>
      </c>
      <c r="B17" s="190" t="s">
        <v>2018</v>
      </c>
      <c r="C17" s="197" t="s">
        <v>2019</v>
      </c>
      <c r="D17" s="191" t="s">
        <v>815</v>
      </c>
      <c r="E17" s="192">
        <v>1</v>
      </c>
      <c r="F17" s="193"/>
      <c r="G17" s="194">
        <f t="shared" si="0"/>
        <v>0</v>
      </c>
      <c r="H17" s="193"/>
      <c r="I17" s="194">
        <f t="shared" si="1"/>
        <v>0</v>
      </c>
      <c r="J17" s="193"/>
      <c r="K17" s="194">
        <f t="shared" si="2"/>
        <v>0</v>
      </c>
      <c r="L17" s="194">
        <v>21</v>
      </c>
      <c r="M17" s="194">
        <f t="shared" si="3"/>
        <v>0</v>
      </c>
      <c r="N17" s="192">
        <v>0</v>
      </c>
      <c r="O17" s="192">
        <f t="shared" si="4"/>
        <v>0</v>
      </c>
      <c r="P17" s="192">
        <v>0</v>
      </c>
      <c r="Q17" s="192">
        <f t="shared" si="5"/>
        <v>0</v>
      </c>
      <c r="R17" s="194"/>
      <c r="S17" s="194" t="s">
        <v>430</v>
      </c>
      <c r="T17" s="195" t="s">
        <v>372</v>
      </c>
      <c r="U17" s="163">
        <v>0</v>
      </c>
      <c r="V17" s="163">
        <f t="shared" si="6"/>
        <v>0</v>
      </c>
      <c r="W17" s="163"/>
      <c r="X17" s="163" t="s">
        <v>431</v>
      </c>
      <c r="Y17" s="152"/>
      <c r="Z17" s="152"/>
      <c r="AA17" s="152"/>
      <c r="AB17" s="152"/>
      <c r="AC17" s="152"/>
      <c r="AD17" s="152"/>
      <c r="AE17" s="152"/>
      <c r="AF17" s="152"/>
      <c r="AG17" s="152" t="s">
        <v>432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89">
        <v>10</v>
      </c>
      <c r="B18" s="190" t="s">
        <v>2020</v>
      </c>
      <c r="C18" s="197" t="s">
        <v>2021</v>
      </c>
      <c r="D18" s="191" t="s">
        <v>815</v>
      </c>
      <c r="E18" s="192">
        <v>1</v>
      </c>
      <c r="F18" s="193"/>
      <c r="G18" s="194">
        <f t="shared" si="0"/>
        <v>0</v>
      </c>
      <c r="H18" s="193"/>
      <c r="I18" s="194">
        <f t="shared" si="1"/>
        <v>0</v>
      </c>
      <c r="J18" s="193"/>
      <c r="K18" s="194">
        <f t="shared" si="2"/>
        <v>0</v>
      </c>
      <c r="L18" s="194">
        <v>21</v>
      </c>
      <c r="M18" s="194">
        <f t="shared" si="3"/>
        <v>0</v>
      </c>
      <c r="N18" s="192">
        <v>0</v>
      </c>
      <c r="O18" s="192">
        <f t="shared" si="4"/>
        <v>0</v>
      </c>
      <c r="P18" s="192">
        <v>0</v>
      </c>
      <c r="Q18" s="192">
        <f t="shared" si="5"/>
        <v>0</v>
      </c>
      <c r="R18" s="194"/>
      <c r="S18" s="194" t="s">
        <v>430</v>
      </c>
      <c r="T18" s="195" t="s">
        <v>372</v>
      </c>
      <c r="U18" s="163">
        <v>0</v>
      </c>
      <c r="V18" s="163">
        <f t="shared" si="6"/>
        <v>0</v>
      </c>
      <c r="W18" s="163"/>
      <c r="X18" s="163" t="s">
        <v>431</v>
      </c>
      <c r="Y18" s="152"/>
      <c r="Z18" s="152"/>
      <c r="AA18" s="152"/>
      <c r="AB18" s="152"/>
      <c r="AC18" s="152"/>
      <c r="AD18" s="152"/>
      <c r="AE18" s="152"/>
      <c r="AF18" s="152"/>
      <c r="AG18" s="152" t="s">
        <v>432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c r="A19" s="189">
        <v>11</v>
      </c>
      <c r="B19" s="190" t="s">
        <v>2022</v>
      </c>
      <c r="C19" s="197" t="s">
        <v>2023</v>
      </c>
      <c r="D19" s="191" t="s">
        <v>815</v>
      </c>
      <c r="E19" s="192">
        <v>1</v>
      </c>
      <c r="F19" s="193"/>
      <c r="G19" s="194">
        <f t="shared" si="0"/>
        <v>0</v>
      </c>
      <c r="H19" s="193"/>
      <c r="I19" s="194">
        <f t="shared" si="1"/>
        <v>0</v>
      </c>
      <c r="J19" s="193"/>
      <c r="K19" s="194">
        <f t="shared" si="2"/>
        <v>0</v>
      </c>
      <c r="L19" s="194">
        <v>21</v>
      </c>
      <c r="M19" s="194">
        <f t="shared" si="3"/>
        <v>0</v>
      </c>
      <c r="N19" s="192">
        <v>0</v>
      </c>
      <c r="O19" s="192">
        <f t="shared" si="4"/>
        <v>0</v>
      </c>
      <c r="P19" s="192">
        <v>0</v>
      </c>
      <c r="Q19" s="192">
        <f t="shared" si="5"/>
        <v>0</v>
      </c>
      <c r="R19" s="194"/>
      <c r="S19" s="194" t="s">
        <v>430</v>
      </c>
      <c r="T19" s="195" t="s">
        <v>372</v>
      </c>
      <c r="U19" s="163">
        <v>0</v>
      </c>
      <c r="V19" s="163">
        <f t="shared" si="6"/>
        <v>0</v>
      </c>
      <c r="W19" s="163"/>
      <c r="X19" s="163" t="s">
        <v>431</v>
      </c>
      <c r="Y19" s="152"/>
      <c r="Z19" s="152"/>
      <c r="AA19" s="152"/>
      <c r="AB19" s="152"/>
      <c r="AC19" s="152"/>
      <c r="AD19" s="152"/>
      <c r="AE19" s="152"/>
      <c r="AF19" s="152"/>
      <c r="AG19" s="152" t="s">
        <v>432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c r="A20" s="189">
        <v>12</v>
      </c>
      <c r="B20" s="190" t="s">
        <v>2024</v>
      </c>
      <c r="C20" s="197" t="s">
        <v>2025</v>
      </c>
      <c r="D20" s="191" t="s">
        <v>815</v>
      </c>
      <c r="E20" s="192">
        <v>1</v>
      </c>
      <c r="F20" s="193"/>
      <c r="G20" s="194">
        <f t="shared" si="0"/>
        <v>0</v>
      </c>
      <c r="H20" s="193"/>
      <c r="I20" s="194">
        <f t="shared" si="1"/>
        <v>0</v>
      </c>
      <c r="J20" s="193"/>
      <c r="K20" s="194">
        <f t="shared" si="2"/>
        <v>0</v>
      </c>
      <c r="L20" s="194">
        <v>21</v>
      </c>
      <c r="M20" s="194">
        <f t="shared" si="3"/>
        <v>0</v>
      </c>
      <c r="N20" s="192">
        <v>0</v>
      </c>
      <c r="O20" s="192">
        <f t="shared" si="4"/>
        <v>0</v>
      </c>
      <c r="P20" s="192">
        <v>0</v>
      </c>
      <c r="Q20" s="192">
        <f t="shared" si="5"/>
        <v>0</v>
      </c>
      <c r="R20" s="194"/>
      <c r="S20" s="194" t="s">
        <v>430</v>
      </c>
      <c r="T20" s="195" t="s">
        <v>372</v>
      </c>
      <c r="U20" s="163">
        <v>0</v>
      </c>
      <c r="V20" s="163">
        <f t="shared" si="6"/>
        <v>0</v>
      </c>
      <c r="W20" s="163"/>
      <c r="X20" s="163" t="s">
        <v>431</v>
      </c>
      <c r="Y20" s="152"/>
      <c r="Z20" s="152"/>
      <c r="AA20" s="152"/>
      <c r="AB20" s="152"/>
      <c r="AC20" s="152"/>
      <c r="AD20" s="152"/>
      <c r="AE20" s="152"/>
      <c r="AF20" s="152"/>
      <c r="AG20" s="152" t="s">
        <v>432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c r="A21" s="189">
        <v>13</v>
      </c>
      <c r="B21" s="190" t="s">
        <v>2026</v>
      </c>
      <c r="C21" s="197" t="s">
        <v>2027</v>
      </c>
      <c r="D21" s="191" t="s">
        <v>524</v>
      </c>
      <c r="E21" s="192">
        <v>3150</v>
      </c>
      <c r="F21" s="193"/>
      <c r="G21" s="194">
        <f t="shared" si="0"/>
        <v>0</v>
      </c>
      <c r="H21" s="193"/>
      <c r="I21" s="194">
        <f t="shared" si="1"/>
        <v>0</v>
      </c>
      <c r="J21" s="193"/>
      <c r="K21" s="194">
        <f t="shared" si="2"/>
        <v>0</v>
      </c>
      <c r="L21" s="194">
        <v>21</v>
      </c>
      <c r="M21" s="194">
        <f t="shared" si="3"/>
        <v>0</v>
      </c>
      <c r="N21" s="192">
        <v>0</v>
      </c>
      <c r="O21" s="192">
        <f t="shared" si="4"/>
        <v>0</v>
      </c>
      <c r="P21" s="192">
        <v>0</v>
      </c>
      <c r="Q21" s="192">
        <f t="shared" si="5"/>
        <v>0</v>
      </c>
      <c r="R21" s="194"/>
      <c r="S21" s="194" t="s">
        <v>430</v>
      </c>
      <c r="T21" s="195" t="s">
        <v>372</v>
      </c>
      <c r="U21" s="163">
        <v>0</v>
      </c>
      <c r="V21" s="163">
        <f t="shared" si="6"/>
        <v>0</v>
      </c>
      <c r="W21" s="163"/>
      <c r="X21" s="163" t="s">
        <v>431</v>
      </c>
      <c r="Y21" s="152"/>
      <c r="Z21" s="152"/>
      <c r="AA21" s="152"/>
      <c r="AB21" s="152"/>
      <c r="AC21" s="152"/>
      <c r="AD21" s="152"/>
      <c r="AE21" s="152"/>
      <c r="AF21" s="152"/>
      <c r="AG21" s="152" t="s">
        <v>432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c r="A22" s="189">
        <v>14</v>
      </c>
      <c r="B22" s="190" t="s">
        <v>2028</v>
      </c>
      <c r="C22" s="197" t="s">
        <v>2029</v>
      </c>
      <c r="D22" s="191" t="s">
        <v>524</v>
      </c>
      <c r="E22" s="192">
        <v>2990</v>
      </c>
      <c r="F22" s="193"/>
      <c r="G22" s="194">
        <f t="shared" si="0"/>
        <v>0</v>
      </c>
      <c r="H22" s="193"/>
      <c r="I22" s="194">
        <f t="shared" si="1"/>
        <v>0</v>
      </c>
      <c r="J22" s="193"/>
      <c r="K22" s="194">
        <f t="shared" si="2"/>
        <v>0</v>
      </c>
      <c r="L22" s="194">
        <v>21</v>
      </c>
      <c r="M22" s="194">
        <f t="shared" si="3"/>
        <v>0</v>
      </c>
      <c r="N22" s="192">
        <v>0</v>
      </c>
      <c r="O22" s="192">
        <f t="shared" si="4"/>
        <v>0</v>
      </c>
      <c r="P22" s="192">
        <v>0</v>
      </c>
      <c r="Q22" s="192">
        <f t="shared" si="5"/>
        <v>0</v>
      </c>
      <c r="R22" s="194"/>
      <c r="S22" s="194" t="s">
        <v>430</v>
      </c>
      <c r="T22" s="195" t="s">
        <v>372</v>
      </c>
      <c r="U22" s="163">
        <v>0</v>
      </c>
      <c r="V22" s="163">
        <f t="shared" si="6"/>
        <v>0</v>
      </c>
      <c r="W22" s="163"/>
      <c r="X22" s="163" t="s">
        <v>431</v>
      </c>
      <c r="Y22" s="152"/>
      <c r="Z22" s="152"/>
      <c r="AA22" s="152"/>
      <c r="AB22" s="152"/>
      <c r="AC22" s="152"/>
      <c r="AD22" s="152"/>
      <c r="AE22" s="152"/>
      <c r="AF22" s="152"/>
      <c r="AG22" s="152" t="s">
        <v>432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89">
        <v>15</v>
      </c>
      <c r="B23" s="190" t="s">
        <v>2030</v>
      </c>
      <c r="C23" s="197" t="s">
        <v>2031</v>
      </c>
      <c r="D23" s="191" t="s">
        <v>524</v>
      </c>
      <c r="E23" s="192">
        <v>120</v>
      </c>
      <c r="F23" s="193"/>
      <c r="G23" s="194">
        <f t="shared" si="0"/>
        <v>0</v>
      </c>
      <c r="H23" s="193"/>
      <c r="I23" s="194">
        <f t="shared" si="1"/>
        <v>0</v>
      </c>
      <c r="J23" s="193"/>
      <c r="K23" s="194">
        <f t="shared" si="2"/>
        <v>0</v>
      </c>
      <c r="L23" s="194">
        <v>21</v>
      </c>
      <c r="M23" s="194">
        <f t="shared" si="3"/>
        <v>0</v>
      </c>
      <c r="N23" s="192">
        <v>0</v>
      </c>
      <c r="O23" s="192">
        <f t="shared" si="4"/>
        <v>0</v>
      </c>
      <c r="P23" s="192">
        <v>0</v>
      </c>
      <c r="Q23" s="192">
        <f t="shared" si="5"/>
        <v>0</v>
      </c>
      <c r="R23" s="194"/>
      <c r="S23" s="194" t="s">
        <v>430</v>
      </c>
      <c r="T23" s="195" t="s">
        <v>372</v>
      </c>
      <c r="U23" s="163">
        <v>0</v>
      </c>
      <c r="V23" s="163">
        <f t="shared" si="6"/>
        <v>0</v>
      </c>
      <c r="W23" s="163"/>
      <c r="X23" s="163" t="s">
        <v>431</v>
      </c>
      <c r="Y23" s="152"/>
      <c r="Z23" s="152"/>
      <c r="AA23" s="152"/>
      <c r="AB23" s="152"/>
      <c r="AC23" s="152"/>
      <c r="AD23" s="152"/>
      <c r="AE23" s="152"/>
      <c r="AF23" s="152"/>
      <c r="AG23" s="152" t="s">
        <v>432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89">
        <v>16</v>
      </c>
      <c r="B24" s="190" t="s">
        <v>2032</v>
      </c>
      <c r="C24" s="197" t="s">
        <v>2033</v>
      </c>
      <c r="D24" s="191" t="s">
        <v>524</v>
      </c>
      <c r="E24" s="192">
        <v>150</v>
      </c>
      <c r="F24" s="193"/>
      <c r="G24" s="194">
        <f t="shared" si="0"/>
        <v>0</v>
      </c>
      <c r="H24" s="193"/>
      <c r="I24" s="194">
        <f t="shared" si="1"/>
        <v>0</v>
      </c>
      <c r="J24" s="193"/>
      <c r="K24" s="194">
        <f t="shared" si="2"/>
        <v>0</v>
      </c>
      <c r="L24" s="194">
        <v>21</v>
      </c>
      <c r="M24" s="194">
        <f t="shared" si="3"/>
        <v>0</v>
      </c>
      <c r="N24" s="192">
        <v>0</v>
      </c>
      <c r="O24" s="192">
        <f t="shared" si="4"/>
        <v>0</v>
      </c>
      <c r="P24" s="192">
        <v>0</v>
      </c>
      <c r="Q24" s="192">
        <f t="shared" si="5"/>
        <v>0</v>
      </c>
      <c r="R24" s="194"/>
      <c r="S24" s="194" t="s">
        <v>430</v>
      </c>
      <c r="T24" s="195" t="s">
        <v>372</v>
      </c>
      <c r="U24" s="163">
        <v>0</v>
      </c>
      <c r="V24" s="163">
        <f t="shared" si="6"/>
        <v>0</v>
      </c>
      <c r="W24" s="163"/>
      <c r="X24" s="163" t="s">
        <v>431</v>
      </c>
      <c r="Y24" s="152"/>
      <c r="Z24" s="152"/>
      <c r="AA24" s="152"/>
      <c r="AB24" s="152"/>
      <c r="AC24" s="152"/>
      <c r="AD24" s="152"/>
      <c r="AE24" s="152"/>
      <c r="AF24" s="152"/>
      <c r="AG24" s="152" t="s">
        <v>432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89">
        <v>17</v>
      </c>
      <c r="B25" s="190" t="s">
        <v>2034</v>
      </c>
      <c r="C25" s="197" t="s">
        <v>2035</v>
      </c>
      <c r="D25" s="191" t="s">
        <v>524</v>
      </c>
      <c r="E25" s="192">
        <v>240</v>
      </c>
      <c r="F25" s="193"/>
      <c r="G25" s="194">
        <f t="shared" si="0"/>
        <v>0</v>
      </c>
      <c r="H25" s="193"/>
      <c r="I25" s="194">
        <f t="shared" si="1"/>
        <v>0</v>
      </c>
      <c r="J25" s="193"/>
      <c r="K25" s="194">
        <f t="shared" si="2"/>
        <v>0</v>
      </c>
      <c r="L25" s="194">
        <v>21</v>
      </c>
      <c r="M25" s="194">
        <f t="shared" si="3"/>
        <v>0</v>
      </c>
      <c r="N25" s="192">
        <v>0</v>
      </c>
      <c r="O25" s="192">
        <f t="shared" si="4"/>
        <v>0</v>
      </c>
      <c r="P25" s="192">
        <v>0</v>
      </c>
      <c r="Q25" s="192">
        <f t="shared" si="5"/>
        <v>0</v>
      </c>
      <c r="R25" s="194"/>
      <c r="S25" s="194" t="s">
        <v>430</v>
      </c>
      <c r="T25" s="195" t="s">
        <v>372</v>
      </c>
      <c r="U25" s="163">
        <v>0</v>
      </c>
      <c r="V25" s="163">
        <f t="shared" si="6"/>
        <v>0</v>
      </c>
      <c r="W25" s="163"/>
      <c r="X25" s="163" t="s">
        <v>431</v>
      </c>
      <c r="Y25" s="152"/>
      <c r="Z25" s="152"/>
      <c r="AA25" s="152"/>
      <c r="AB25" s="152"/>
      <c r="AC25" s="152"/>
      <c r="AD25" s="152"/>
      <c r="AE25" s="152"/>
      <c r="AF25" s="152"/>
      <c r="AG25" s="152" t="s">
        <v>432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89">
        <v>18</v>
      </c>
      <c r="B26" s="190" t="s">
        <v>2036</v>
      </c>
      <c r="C26" s="197" t="s">
        <v>2037</v>
      </c>
      <c r="D26" s="191" t="s">
        <v>524</v>
      </c>
      <c r="E26" s="192">
        <v>80</v>
      </c>
      <c r="F26" s="193"/>
      <c r="G26" s="194">
        <f t="shared" si="0"/>
        <v>0</v>
      </c>
      <c r="H26" s="193"/>
      <c r="I26" s="194">
        <f t="shared" si="1"/>
        <v>0</v>
      </c>
      <c r="J26" s="193"/>
      <c r="K26" s="194">
        <f t="shared" si="2"/>
        <v>0</v>
      </c>
      <c r="L26" s="194">
        <v>21</v>
      </c>
      <c r="M26" s="194">
        <f t="shared" si="3"/>
        <v>0</v>
      </c>
      <c r="N26" s="192">
        <v>0</v>
      </c>
      <c r="O26" s="192">
        <f t="shared" si="4"/>
        <v>0</v>
      </c>
      <c r="P26" s="192">
        <v>0</v>
      </c>
      <c r="Q26" s="192">
        <f t="shared" si="5"/>
        <v>0</v>
      </c>
      <c r="R26" s="194"/>
      <c r="S26" s="194" t="s">
        <v>430</v>
      </c>
      <c r="T26" s="195" t="s">
        <v>372</v>
      </c>
      <c r="U26" s="163">
        <v>0</v>
      </c>
      <c r="V26" s="163">
        <f t="shared" si="6"/>
        <v>0</v>
      </c>
      <c r="W26" s="163"/>
      <c r="X26" s="163" t="s">
        <v>431</v>
      </c>
      <c r="Y26" s="152"/>
      <c r="Z26" s="152"/>
      <c r="AA26" s="152"/>
      <c r="AB26" s="152"/>
      <c r="AC26" s="152"/>
      <c r="AD26" s="152"/>
      <c r="AE26" s="152"/>
      <c r="AF26" s="152"/>
      <c r="AG26" s="152" t="s">
        <v>432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89">
        <v>19</v>
      </c>
      <c r="B27" s="190" t="s">
        <v>2038</v>
      </c>
      <c r="C27" s="197" t="s">
        <v>2039</v>
      </c>
      <c r="D27" s="191" t="s">
        <v>524</v>
      </c>
      <c r="E27" s="192">
        <v>355</v>
      </c>
      <c r="F27" s="193"/>
      <c r="G27" s="194">
        <f t="shared" si="0"/>
        <v>0</v>
      </c>
      <c r="H27" s="193"/>
      <c r="I27" s="194">
        <f t="shared" si="1"/>
        <v>0</v>
      </c>
      <c r="J27" s="193"/>
      <c r="K27" s="194">
        <f t="shared" si="2"/>
        <v>0</v>
      </c>
      <c r="L27" s="194">
        <v>21</v>
      </c>
      <c r="M27" s="194">
        <f t="shared" si="3"/>
        <v>0</v>
      </c>
      <c r="N27" s="192">
        <v>0</v>
      </c>
      <c r="O27" s="192">
        <f t="shared" si="4"/>
        <v>0</v>
      </c>
      <c r="P27" s="192">
        <v>0</v>
      </c>
      <c r="Q27" s="192">
        <f t="shared" si="5"/>
        <v>0</v>
      </c>
      <c r="R27" s="194"/>
      <c r="S27" s="194" t="s">
        <v>430</v>
      </c>
      <c r="T27" s="195" t="s">
        <v>372</v>
      </c>
      <c r="U27" s="163">
        <v>0</v>
      </c>
      <c r="V27" s="163">
        <f t="shared" si="6"/>
        <v>0</v>
      </c>
      <c r="W27" s="163"/>
      <c r="X27" s="163" t="s">
        <v>431</v>
      </c>
      <c r="Y27" s="152"/>
      <c r="Z27" s="152"/>
      <c r="AA27" s="152"/>
      <c r="AB27" s="152"/>
      <c r="AC27" s="152"/>
      <c r="AD27" s="152"/>
      <c r="AE27" s="152"/>
      <c r="AF27" s="152"/>
      <c r="AG27" s="152" t="s">
        <v>432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89">
        <v>20</v>
      </c>
      <c r="B28" s="190" t="s">
        <v>2040</v>
      </c>
      <c r="C28" s="197" t="s">
        <v>2041</v>
      </c>
      <c r="D28" s="191" t="s">
        <v>524</v>
      </c>
      <c r="E28" s="192">
        <v>360</v>
      </c>
      <c r="F28" s="193"/>
      <c r="G28" s="194">
        <f t="shared" si="0"/>
        <v>0</v>
      </c>
      <c r="H28" s="193"/>
      <c r="I28" s="194">
        <f t="shared" si="1"/>
        <v>0</v>
      </c>
      <c r="J28" s="193"/>
      <c r="K28" s="194">
        <f t="shared" si="2"/>
        <v>0</v>
      </c>
      <c r="L28" s="194">
        <v>21</v>
      </c>
      <c r="M28" s="194">
        <f t="shared" si="3"/>
        <v>0</v>
      </c>
      <c r="N28" s="192">
        <v>0</v>
      </c>
      <c r="O28" s="192">
        <f t="shared" si="4"/>
        <v>0</v>
      </c>
      <c r="P28" s="192">
        <v>0</v>
      </c>
      <c r="Q28" s="192">
        <f t="shared" si="5"/>
        <v>0</v>
      </c>
      <c r="R28" s="194"/>
      <c r="S28" s="194" t="s">
        <v>430</v>
      </c>
      <c r="T28" s="195" t="s">
        <v>372</v>
      </c>
      <c r="U28" s="163">
        <v>0</v>
      </c>
      <c r="V28" s="163">
        <f t="shared" si="6"/>
        <v>0</v>
      </c>
      <c r="W28" s="163"/>
      <c r="X28" s="163" t="s">
        <v>431</v>
      </c>
      <c r="Y28" s="152"/>
      <c r="Z28" s="152"/>
      <c r="AA28" s="152"/>
      <c r="AB28" s="152"/>
      <c r="AC28" s="152"/>
      <c r="AD28" s="152"/>
      <c r="AE28" s="152"/>
      <c r="AF28" s="152"/>
      <c r="AG28" s="152" t="s">
        <v>432</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89">
        <v>21</v>
      </c>
      <c r="B29" s="190" t="s">
        <v>2042</v>
      </c>
      <c r="C29" s="197" t="s">
        <v>2043</v>
      </c>
      <c r="D29" s="191" t="s">
        <v>524</v>
      </c>
      <c r="E29" s="192">
        <v>120</v>
      </c>
      <c r="F29" s="193"/>
      <c r="G29" s="194">
        <f t="shared" si="0"/>
        <v>0</v>
      </c>
      <c r="H29" s="193"/>
      <c r="I29" s="194">
        <f t="shared" si="1"/>
        <v>0</v>
      </c>
      <c r="J29" s="193"/>
      <c r="K29" s="194">
        <f t="shared" si="2"/>
        <v>0</v>
      </c>
      <c r="L29" s="194">
        <v>21</v>
      </c>
      <c r="M29" s="194">
        <f t="shared" si="3"/>
        <v>0</v>
      </c>
      <c r="N29" s="192">
        <v>0</v>
      </c>
      <c r="O29" s="192">
        <f t="shared" si="4"/>
        <v>0</v>
      </c>
      <c r="P29" s="192">
        <v>0</v>
      </c>
      <c r="Q29" s="192">
        <f t="shared" si="5"/>
        <v>0</v>
      </c>
      <c r="R29" s="194"/>
      <c r="S29" s="194" t="s">
        <v>430</v>
      </c>
      <c r="T29" s="195" t="s">
        <v>372</v>
      </c>
      <c r="U29" s="163">
        <v>0</v>
      </c>
      <c r="V29" s="163">
        <f t="shared" si="6"/>
        <v>0</v>
      </c>
      <c r="W29" s="163"/>
      <c r="X29" s="163" t="s">
        <v>431</v>
      </c>
      <c r="Y29" s="152"/>
      <c r="Z29" s="152"/>
      <c r="AA29" s="152"/>
      <c r="AB29" s="152"/>
      <c r="AC29" s="152"/>
      <c r="AD29" s="152"/>
      <c r="AE29" s="152"/>
      <c r="AF29" s="152"/>
      <c r="AG29" s="152" t="s">
        <v>432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c r="A30" s="189">
        <v>22</v>
      </c>
      <c r="B30" s="190" t="s">
        <v>2044</v>
      </c>
      <c r="C30" s="197" t="s">
        <v>2045</v>
      </c>
      <c r="D30" s="191" t="s">
        <v>524</v>
      </c>
      <c r="E30" s="192">
        <v>210</v>
      </c>
      <c r="F30" s="193"/>
      <c r="G30" s="194">
        <f t="shared" si="0"/>
        <v>0</v>
      </c>
      <c r="H30" s="193"/>
      <c r="I30" s="194">
        <f t="shared" si="1"/>
        <v>0</v>
      </c>
      <c r="J30" s="193"/>
      <c r="K30" s="194">
        <f t="shared" si="2"/>
        <v>0</v>
      </c>
      <c r="L30" s="194">
        <v>21</v>
      </c>
      <c r="M30" s="194">
        <f t="shared" si="3"/>
        <v>0</v>
      </c>
      <c r="N30" s="192">
        <v>0</v>
      </c>
      <c r="O30" s="192">
        <f t="shared" si="4"/>
        <v>0</v>
      </c>
      <c r="P30" s="192">
        <v>0</v>
      </c>
      <c r="Q30" s="192">
        <f t="shared" si="5"/>
        <v>0</v>
      </c>
      <c r="R30" s="194"/>
      <c r="S30" s="194" t="s">
        <v>430</v>
      </c>
      <c r="T30" s="195" t="s">
        <v>372</v>
      </c>
      <c r="U30" s="163">
        <v>0</v>
      </c>
      <c r="V30" s="163">
        <f t="shared" si="6"/>
        <v>0</v>
      </c>
      <c r="W30" s="163"/>
      <c r="X30" s="163" t="s">
        <v>431</v>
      </c>
      <c r="Y30" s="152"/>
      <c r="Z30" s="152"/>
      <c r="AA30" s="152"/>
      <c r="AB30" s="152"/>
      <c r="AC30" s="152"/>
      <c r="AD30" s="152"/>
      <c r="AE30" s="152"/>
      <c r="AF30" s="152"/>
      <c r="AG30" s="152" t="s">
        <v>432</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89">
        <v>23</v>
      </c>
      <c r="B31" s="190" t="s">
        <v>2046</v>
      </c>
      <c r="C31" s="197" t="s">
        <v>5118</v>
      </c>
      <c r="D31" s="191" t="s">
        <v>524</v>
      </c>
      <c r="E31" s="192">
        <v>95</v>
      </c>
      <c r="F31" s="193"/>
      <c r="G31" s="194">
        <f t="shared" si="0"/>
        <v>0</v>
      </c>
      <c r="H31" s="193"/>
      <c r="I31" s="194">
        <f t="shared" si="1"/>
        <v>0</v>
      </c>
      <c r="J31" s="193"/>
      <c r="K31" s="194">
        <f t="shared" si="2"/>
        <v>0</v>
      </c>
      <c r="L31" s="194">
        <v>21</v>
      </c>
      <c r="M31" s="194">
        <f t="shared" si="3"/>
        <v>0</v>
      </c>
      <c r="N31" s="192">
        <v>0</v>
      </c>
      <c r="O31" s="192">
        <f t="shared" si="4"/>
        <v>0</v>
      </c>
      <c r="P31" s="192">
        <v>0</v>
      </c>
      <c r="Q31" s="192">
        <f t="shared" si="5"/>
        <v>0</v>
      </c>
      <c r="R31" s="194"/>
      <c r="S31" s="194" t="s">
        <v>430</v>
      </c>
      <c r="T31" s="195" t="s">
        <v>372</v>
      </c>
      <c r="U31" s="163">
        <v>0</v>
      </c>
      <c r="V31" s="163">
        <f t="shared" si="6"/>
        <v>0</v>
      </c>
      <c r="W31" s="163"/>
      <c r="X31" s="163" t="s">
        <v>431</v>
      </c>
      <c r="Y31" s="152"/>
      <c r="Z31" s="152"/>
      <c r="AA31" s="152"/>
      <c r="AB31" s="152"/>
      <c r="AC31" s="152"/>
      <c r="AD31" s="152"/>
      <c r="AE31" s="152"/>
      <c r="AF31" s="152"/>
      <c r="AG31" s="152" t="s">
        <v>432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89">
        <v>24</v>
      </c>
      <c r="B32" s="190" t="s">
        <v>2047</v>
      </c>
      <c r="C32" s="197" t="s">
        <v>5119</v>
      </c>
      <c r="D32" s="191" t="s">
        <v>524</v>
      </c>
      <c r="E32" s="192">
        <v>210</v>
      </c>
      <c r="F32" s="193"/>
      <c r="G32" s="194">
        <f t="shared" si="0"/>
        <v>0</v>
      </c>
      <c r="H32" s="193"/>
      <c r="I32" s="194">
        <f t="shared" si="1"/>
        <v>0</v>
      </c>
      <c r="J32" s="193"/>
      <c r="K32" s="194">
        <f t="shared" si="2"/>
        <v>0</v>
      </c>
      <c r="L32" s="194">
        <v>21</v>
      </c>
      <c r="M32" s="194">
        <f t="shared" si="3"/>
        <v>0</v>
      </c>
      <c r="N32" s="192">
        <v>0</v>
      </c>
      <c r="O32" s="192">
        <f t="shared" si="4"/>
        <v>0</v>
      </c>
      <c r="P32" s="192">
        <v>0</v>
      </c>
      <c r="Q32" s="192">
        <f t="shared" si="5"/>
        <v>0</v>
      </c>
      <c r="R32" s="194"/>
      <c r="S32" s="194" t="s">
        <v>430</v>
      </c>
      <c r="T32" s="195" t="s">
        <v>372</v>
      </c>
      <c r="U32" s="163">
        <v>0</v>
      </c>
      <c r="V32" s="163">
        <f t="shared" si="6"/>
        <v>0</v>
      </c>
      <c r="W32" s="163"/>
      <c r="X32" s="163" t="s">
        <v>431</v>
      </c>
      <c r="Y32" s="152"/>
      <c r="Z32" s="152"/>
      <c r="AA32" s="152"/>
      <c r="AB32" s="152"/>
      <c r="AC32" s="152"/>
      <c r="AD32" s="152"/>
      <c r="AE32" s="152"/>
      <c r="AF32" s="152"/>
      <c r="AG32" s="152" t="s">
        <v>432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89">
        <v>25</v>
      </c>
      <c r="B33" s="190" t="s">
        <v>2048</v>
      </c>
      <c r="C33" s="197" t="s">
        <v>5120</v>
      </c>
      <c r="D33" s="191" t="s">
        <v>524</v>
      </c>
      <c r="E33" s="192">
        <v>42</v>
      </c>
      <c r="F33" s="193"/>
      <c r="G33" s="194">
        <f t="shared" si="0"/>
        <v>0</v>
      </c>
      <c r="H33" s="193"/>
      <c r="I33" s="194">
        <f t="shared" si="1"/>
        <v>0</v>
      </c>
      <c r="J33" s="193"/>
      <c r="K33" s="194">
        <f t="shared" si="2"/>
        <v>0</v>
      </c>
      <c r="L33" s="194">
        <v>21</v>
      </c>
      <c r="M33" s="194">
        <f t="shared" si="3"/>
        <v>0</v>
      </c>
      <c r="N33" s="192">
        <v>0</v>
      </c>
      <c r="O33" s="192">
        <f t="shared" si="4"/>
        <v>0</v>
      </c>
      <c r="P33" s="192">
        <v>0</v>
      </c>
      <c r="Q33" s="192">
        <f t="shared" si="5"/>
        <v>0</v>
      </c>
      <c r="R33" s="194"/>
      <c r="S33" s="194" t="s">
        <v>430</v>
      </c>
      <c r="T33" s="195" t="s">
        <v>372</v>
      </c>
      <c r="U33" s="163">
        <v>0</v>
      </c>
      <c r="V33" s="163">
        <f t="shared" si="6"/>
        <v>0</v>
      </c>
      <c r="W33" s="163"/>
      <c r="X33" s="163" t="s">
        <v>431</v>
      </c>
      <c r="Y33" s="152"/>
      <c r="Z33" s="152"/>
      <c r="AA33" s="152"/>
      <c r="AB33" s="152"/>
      <c r="AC33" s="152"/>
      <c r="AD33" s="152"/>
      <c r="AE33" s="152"/>
      <c r="AF33" s="152"/>
      <c r="AG33" s="152" t="s">
        <v>432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89">
        <v>26</v>
      </c>
      <c r="B34" s="190" t="s">
        <v>2049</v>
      </c>
      <c r="C34" s="197" t="s">
        <v>5121</v>
      </c>
      <c r="D34" s="191" t="s">
        <v>524</v>
      </c>
      <c r="E34" s="192">
        <v>40</v>
      </c>
      <c r="F34" s="193"/>
      <c r="G34" s="194">
        <f t="shared" si="0"/>
        <v>0</v>
      </c>
      <c r="H34" s="193"/>
      <c r="I34" s="194">
        <f t="shared" si="1"/>
        <v>0</v>
      </c>
      <c r="J34" s="193"/>
      <c r="K34" s="194">
        <f t="shared" si="2"/>
        <v>0</v>
      </c>
      <c r="L34" s="194">
        <v>21</v>
      </c>
      <c r="M34" s="194">
        <f t="shared" si="3"/>
        <v>0</v>
      </c>
      <c r="N34" s="192">
        <v>0</v>
      </c>
      <c r="O34" s="192">
        <f t="shared" si="4"/>
        <v>0</v>
      </c>
      <c r="P34" s="192">
        <v>0</v>
      </c>
      <c r="Q34" s="192">
        <f t="shared" si="5"/>
        <v>0</v>
      </c>
      <c r="R34" s="194"/>
      <c r="S34" s="194" t="s">
        <v>430</v>
      </c>
      <c r="T34" s="195" t="s">
        <v>372</v>
      </c>
      <c r="U34" s="163">
        <v>0</v>
      </c>
      <c r="V34" s="163">
        <f t="shared" si="6"/>
        <v>0</v>
      </c>
      <c r="W34" s="163"/>
      <c r="X34" s="163" t="s">
        <v>431</v>
      </c>
      <c r="Y34" s="152"/>
      <c r="Z34" s="152"/>
      <c r="AA34" s="152"/>
      <c r="AB34" s="152"/>
      <c r="AC34" s="152"/>
      <c r="AD34" s="152"/>
      <c r="AE34" s="152"/>
      <c r="AF34" s="152"/>
      <c r="AG34" s="152" t="s">
        <v>432</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89">
        <v>27</v>
      </c>
      <c r="B35" s="190" t="s">
        <v>2050</v>
      </c>
      <c r="C35" s="197" t="s">
        <v>2051</v>
      </c>
      <c r="D35" s="191" t="s">
        <v>524</v>
      </c>
      <c r="E35" s="192">
        <v>810</v>
      </c>
      <c r="F35" s="193"/>
      <c r="G35" s="194">
        <f t="shared" si="0"/>
        <v>0</v>
      </c>
      <c r="H35" s="193"/>
      <c r="I35" s="194">
        <f t="shared" si="1"/>
        <v>0</v>
      </c>
      <c r="J35" s="193"/>
      <c r="K35" s="194">
        <f t="shared" si="2"/>
        <v>0</v>
      </c>
      <c r="L35" s="194">
        <v>21</v>
      </c>
      <c r="M35" s="194">
        <f t="shared" si="3"/>
        <v>0</v>
      </c>
      <c r="N35" s="192">
        <v>0</v>
      </c>
      <c r="O35" s="192">
        <f t="shared" si="4"/>
        <v>0</v>
      </c>
      <c r="P35" s="192">
        <v>0</v>
      </c>
      <c r="Q35" s="192">
        <f t="shared" si="5"/>
        <v>0</v>
      </c>
      <c r="R35" s="194"/>
      <c r="S35" s="194" t="s">
        <v>430</v>
      </c>
      <c r="T35" s="195" t="s">
        <v>372</v>
      </c>
      <c r="U35" s="163">
        <v>0</v>
      </c>
      <c r="V35" s="163">
        <f t="shared" si="6"/>
        <v>0</v>
      </c>
      <c r="W35" s="163"/>
      <c r="X35" s="163" t="s">
        <v>431</v>
      </c>
      <c r="Y35" s="152"/>
      <c r="Z35" s="152"/>
      <c r="AA35" s="152"/>
      <c r="AB35" s="152"/>
      <c r="AC35" s="152"/>
      <c r="AD35" s="152"/>
      <c r="AE35" s="152"/>
      <c r="AF35" s="152"/>
      <c r="AG35" s="152" t="s">
        <v>432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c r="A36" s="189">
        <v>28</v>
      </c>
      <c r="B36" s="190" t="s">
        <v>2052</v>
      </c>
      <c r="C36" s="197" t="s">
        <v>2053</v>
      </c>
      <c r="D36" s="191" t="s">
        <v>524</v>
      </c>
      <c r="E36" s="192">
        <v>450</v>
      </c>
      <c r="F36" s="193"/>
      <c r="G36" s="194">
        <f t="shared" si="0"/>
        <v>0</v>
      </c>
      <c r="H36" s="193"/>
      <c r="I36" s="194">
        <f t="shared" si="1"/>
        <v>0</v>
      </c>
      <c r="J36" s="193"/>
      <c r="K36" s="194">
        <f t="shared" si="2"/>
        <v>0</v>
      </c>
      <c r="L36" s="194">
        <v>21</v>
      </c>
      <c r="M36" s="194">
        <f t="shared" si="3"/>
        <v>0</v>
      </c>
      <c r="N36" s="192">
        <v>0</v>
      </c>
      <c r="O36" s="192">
        <f t="shared" si="4"/>
        <v>0</v>
      </c>
      <c r="P36" s="192">
        <v>0</v>
      </c>
      <c r="Q36" s="192">
        <f t="shared" si="5"/>
        <v>0</v>
      </c>
      <c r="R36" s="194"/>
      <c r="S36" s="194" t="s">
        <v>430</v>
      </c>
      <c r="T36" s="195" t="s">
        <v>372</v>
      </c>
      <c r="U36" s="163">
        <v>0</v>
      </c>
      <c r="V36" s="163">
        <f t="shared" si="6"/>
        <v>0</v>
      </c>
      <c r="W36" s="163"/>
      <c r="X36" s="163" t="s">
        <v>431</v>
      </c>
      <c r="Y36" s="152"/>
      <c r="Z36" s="152"/>
      <c r="AA36" s="152"/>
      <c r="AB36" s="152"/>
      <c r="AC36" s="152"/>
      <c r="AD36" s="152"/>
      <c r="AE36" s="152"/>
      <c r="AF36" s="152"/>
      <c r="AG36" s="152" t="s">
        <v>432</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c r="A37" s="189">
        <v>29</v>
      </c>
      <c r="B37" s="190" t="s">
        <v>2054</v>
      </c>
      <c r="C37" s="197" t="s">
        <v>2055</v>
      </c>
      <c r="D37" s="191" t="s">
        <v>524</v>
      </c>
      <c r="E37" s="192">
        <v>80</v>
      </c>
      <c r="F37" s="193"/>
      <c r="G37" s="194">
        <f t="shared" si="0"/>
        <v>0</v>
      </c>
      <c r="H37" s="193"/>
      <c r="I37" s="194">
        <f t="shared" si="1"/>
        <v>0</v>
      </c>
      <c r="J37" s="193"/>
      <c r="K37" s="194">
        <f t="shared" si="2"/>
        <v>0</v>
      </c>
      <c r="L37" s="194">
        <v>21</v>
      </c>
      <c r="M37" s="194">
        <f t="shared" si="3"/>
        <v>0</v>
      </c>
      <c r="N37" s="192">
        <v>0</v>
      </c>
      <c r="O37" s="192">
        <f t="shared" si="4"/>
        <v>0</v>
      </c>
      <c r="P37" s="192">
        <v>0</v>
      </c>
      <c r="Q37" s="192">
        <f t="shared" si="5"/>
        <v>0</v>
      </c>
      <c r="R37" s="194"/>
      <c r="S37" s="194" t="s">
        <v>430</v>
      </c>
      <c r="T37" s="195" t="s">
        <v>372</v>
      </c>
      <c r="U37" s="163">
        <v>0</v>
      </c>
      <c r="V37" s="163">
        <f t="shared" si="6"/>
        <v>0</v>
      </c>
      <c r="W37" s="163"/>
      <c r="X37" s="163" t="s">
        <v>431</v>
      </c>
      <c r="Y37" s="152"/>
      <c r="Z37" s="152"/>
      <c r="AA37" s="152"/>
      <c r="AB37" s="152"/>
      <c r="AC37" s="152"/>
      <c r="AD37" s="152"/>
      <c r="AE37" s="152"/>
      <c r="AF37" s="152"/>
      <c r="AG37" s="152" t="s">
        <v>432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c r="A38" s="189">
        <v>30</v>
      </c>
      <c r="B38" s="190" t="s">
        <v>2056</v>
      </c>
      <c r="C38" s="197" t="s">
        <v>2057</v>
      </c>
      <c r="D38" s="191" t="s">
        <v>815</v>
      </c>
      <c r="E38" s="192">
        <v>146</v>
      </c>
      <c r="F38" s="193"/>
      <c r="G38" s="194">
        <f t="shared" si="0"/>
        <v>0</v>
      </c>
      <c r="H38" s="193"/>
      <c r="I38" s="194">
        <f t="shared" si="1"/>
        <v>0</v>
      </c>
      <c r="J38" s="193"/>
      <c r="K38" s="194">
        <f t="shared" si="2"/>
        <v>0</v>
      </c>
      <c r="L38" s="194">
        <v>21</v>
      </c>
      <c r="M38" s="194">
        <f t="shared" si="3"/>
        <v>0</v>
      </c>
      <c r="N38" s="192">
        <v>0</v>
      </c>
      <c r="O38" s="192">
        <f t="shared" si="4"/>
        <v>0</v>
      </c>
      <c r="P38" s="192">
        <v>0</v>
      </c>
      <c r="Q38" s="192">
        <f t="shared" si="5"/>
        <v>0</v>
      </c>
      <c r="R38" s="194"/>
      <c r="S38" s="194" t="s">
        <v>430</v>
      </c>
      <c r="T38" s="195" t="s">
        <v>372</v>
      </c>
      <c r="U38" s="163">
        <v>0</v>
      </c>
      <c r="V38" s="163">
        <f t="shared" si="6"/>
        <v>0</v>
      </c>
      <c r="W38" s="163"/>
      <c r="X38" s="163" t="s">
        <v>431</v>
      </c>
      <c r="Y38" s="152"/>
      <c r="Z38" s="152"/>
      <c r="AA38" s="152"/>
      <c r="AB38" s="152"/>
      <c r="AC38" s="152"/>
      <c r="AD38" s="152"/>
      <c r="AE38" s="152"/>
      <c r="AF38" s="152"/>
      <c r="AG38" s="152" t="s">
        <v>432</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c r="A39" s="189">
        <v>31</v>
      </c>
      <c r="B39" s="190" t="s">
        <v>2058</v>
      </c>
      <c r="C39" s="197" t="s">
        <v>2059</v>
      </c>
      <c r="D39" s="191" t="s">
        <v>815</v>
      </c>
      <c r="E39" s="192">
        <v>10</v>
      </c>
      <c r="F39" s="193"/>
      <c r="G39" s="194">
        <f t="shared" si="0"/>
        <v>0</v>
      </c>
      <c r="H39" s="193"/>
      <c r="I39" s="194">
        <f t="shared" si="1"/>
        <v>0</v>
      </c>
      <c r="J39" s="193"/>
      <c r="K39" s="194">
        <f t="shared" si="2"/>
        <v>0</v>
      </c>
      <c r="L39" s="194">
        <v>21</v>
      </c>
      <c r="M39" s="194">
        <f t="shared" si="3"/>
        <v>0</v>
      </c>
      <c r="N39" s="192">
        <v>0</v>
      </c>
      <c r="O39" s="192">
        <f t="shared" si="4"/>
        <v>0</v>
      </c>
      <c r="P39" s="192">
        <v>0</v>
      </c>
      <c r="Q39" s="192">
        <f t="shared" si="5"/>
        <v>0</v>
      </c>
      <c r="R39" s="194"/>
      <c r="S39" s="194" t="s">
        <v>430</v>
      </c>
      <c r="T39" s="195" t="s">
        <v>372</v>
      </c>
      <c r="U39" s="163">
        <v>0</v>
      </c>
      <c r="V39" s="163">
        <f t="shared" si="6"/>
        <v>0</v>
      </c>
      <c r="W39" s="163"/>
      <c r="X39" s="163" t="s">
        <v>431</v>
      </c>
      <c r="Y39" s="152"/>
      <c r="Z39" s="152"/>
      <c r="AA39" s="152"/>
      <c r="AB39" s="152"/>
      <c r="AC39" s="152"/>
      <c r="AD39" s="152"/>
      <c r="AE39" s="152"/>
      <c r="AF39" s="152"/>
      <c r="AG39" s="152" t="s">
        <v>432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c r="A40" s="189">
        <v>32</v>
      </c>
      <c r="B40" s="190" t="s">
        <v>2060</v>
      </c>
      <c r="C40" s="197" t="s">
        <v>2061</v>
      </c>
      <c r="D40" s="191" t="s">
        <v>815</v>
      </c>
      <c r="E40" s="192">
        <v>14</v>
      </c>
      <c r="F40" s="193"/>
      <c r="G40" s="194">
        <f t="shared" si="0"/>
        <v>0</v>
      </c>
      <c r="H40" s="193"/>
      <c r="I40" s="194">
        <f t="shared" si="1"/>
        <v>0</v>
      </c>
      <c r="J40" s="193"/>
      <c r="K40" s="194">
        <f t="shared" si="2"/>
        <v>0</v>
      </c>
      <c r="L40" s="194">
        <v>21</v>
      </c>
      <c r="M40" s="194">
        <f t="shared" si="3"/>
        <v>0</v>
      </c>
      <c r="N40" s="192">
        <v>0</v>
      </c>
      <c r="O40" s="192">
        <f t="shared" si="4"/>
        <v>0</v>
      </c>
      <c r="P40" s="192">
        <v>0</v>
      </c>
      <c r="Q40" s="192">
        <f t="shared" si="5"/>
        <v>0</v>
      </c>
      <c r="R40" s="194"/>
      <c r="S40" s="194" t="s">
        <v>430</v>
      </c>
      <c r="T40" s="195" t="s">
        <v>372</v>
      </c>
      <c r="U40" s="163">
        <v>0</v>
      </c>
      <c r="V40" s="163">
        <f t="shared" si="6"/>
        <v>0</v>
      </c>
      <c r="W40" s="163"/>
      <c r="X40" s="163" t="s">
        <v>431</v>
      </c>
      <c r="Y40" s="152"/>
      <c r="Z40" s="152"/>
      <c r="AA40" s="152"/>
      <c r="AB40" s="152"/>
      <c r="AC40" s="152"/>
      <c r="AD40" s="152"/>
      <c r="AE40" s="152"/>
      <c r="AF40" s="152"/>
      <c r="AG40" s="152" t="s">
        <v>432</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c r="A41" s="189">
        <v>33</v>
      </c>
      <c r="B41" s="190" t="s">
        <v>2062</v>
      </c>
      <c r="C41" s="197" t="s">
        <v>2063</v>
      </c>
      <c r="D41" s="191" t="s">
        <v>815</v>
      </c>
      <c r="E41" s="192">
        <v>12</v>
      </c>
      <c r="F41" s="193"/>
      <c r="G41" s="194">
        <f t="shared" ref="G41:G72" si="7">ROUND(E41*F41,2)</f>
        <v>0</v>
      </c>
      <c r="H41" s="193"/>
      <c r="I41" s="194">
        <f t="shared" ref="I41:I72" si="8">ROUND(E41*H41,2)</f>
        <v>0</v>
      </c>
      <c r="J41" s="193"/>
      <c r="K41" s="194">
        <f t="shared" ref="K41:K72" si="9">ROUND(E41*J41,2)</f>
        <v>0</v>
      </c>
      <c r="L41" s="194">
        <v>21</v>
      </c>
      <c r="M41" s="194">
        <f t="shared" ref="M41:M72" si="10">G41*(1+L41/100)</f>
        <v>0</v>
      </c>
      <c r="N41" s="192">
        <v>0</v>
      </c>
      <c r="O41" s="192">
        <f t="shared" ref="O41:O72" si="11">ROUND(E41*N41,2)</f>
        <v>0</v>
      </c>
      <c r="P41" s="192">
        <v>0</v>
      </c>
      <c r="Q41" s="192">
        <f t="shared" ref="Q41:Q72" si="12">ROUND(E41*P41,2)</f>
        <v>0</v>
      </c>
      <c r="R41" s="194"/>
      <c r="S41" s="194" t="s">
        <v>430</v>
      </c>
      <c r="T41" s="195" t="s">
        <v>372</v>
      </c>
      <c r="U41" s="163">
        <v>0</v>
      </c>
      <c r="V41" s="163">
        <f t="shared" ref="V41:V72" si="13">ROUND(E41*U41,2)</f>
        <v>0</v>
      </c>
      <c r="W41" s="163"/>
      <c r="X41" s="163" t="s">
        <v>431</v>
      </c>
      <c r="Y41" s="152"/>
      <c r="Z41" s="152"/>
      <c r="AA41" s="152"/>
      <c r="AB41" s="152"/>
      <c r="AC41" s="152"/>
      <c r="AD41" s="152"/>
      <c r="AE41" s="152"/>
      <c r="AF41" s="152"/>
      <c r="AG41" s="152" t="s">
        <v>432</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c r="A42" s="189">
        <v>34</v>
      </c>
      <c r="B42" s="190" t="s">
        <v>2064</v>
      </c>
      <c r="C42" s="197" t="s">
        <v>2065</v>
      </c>
      <c r="D42" s="191" t="s">
        <v>815</v>
      </c>
      <c r="E42" s="192">
        <v>12</v>
      </c>
      <c r="F42" s="193"/>
      <c r="G42" s="194">
        <f t="shared" si="7"/>
        <v>0</v>
      </c>
      <c r="H42" s="193"/>
      <c r="I42" s="194">
        <f t="shared" si="8"/>
        <v>0</v>
      </c>
      <c r="J42" s="193"/>
      <c r="K42" s="194">
        <f t="shared" si="9"/>
        <v>0</v>
      </c>
      <c r="L42" s="194">
        <v>21</v>
      </c>
      <c r="M42" s="194">
        <f t="shared" si="10"/>
        <v>0</v>
      </c>
      <c r="N42" s="192">
        <v>0</v>
      </c>
      <c r="O42" s="192">
        <f t="shared" si="11"/>
        <v>0</v>
      </c>
      <c r="P42" s="192">
        <v>0</v>
      </c>
      <c r="Q42" s="192">
        <f t="shared" si="12"/>
        <v>0</v>
      </c>
      <c r="R42" s="194"/>
      <c r="S42" s="194" t="s">
        <v>430</v>
      </c>
      <c r="T42" s="195" t="s">
        <v>372</v>
      </c>
      <c r="U42" s="163">
        <v>0</v>
      </c>
      <c r="V42" s="163">
        <f t="shared" si="13"/>
        <v>0</v>
      </c>
      <c r="W42" s="163"/>
      <c r="X42" s="163" t="s">
        <v>431</v>
      </c>
      <c r="Y42" s="152"/>
      <c r="Z42" s="152"/>
      <c r="AA42" s="152"/>
      <c r="AB42" s="152"/>
      <c r="AC42" s="152"/>
      <c r="AD42" s="152"/>
      <c r="AE42" s="152"/>
      <c r="AF42" s="152"/>
      <c r="AG42" s="152" t="s">
        <v>432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c r="A43" s="189">
        <v>35</v>
      </c>
      <c r="B43" s="190" t="s">
        <v>2066</v>
      </c>
      <c r="C43" s="197" t="s">
        <v>2067</v>
      </c>
      <c r="D43" s="191" t="s">
        <v>815</v>
      </c>
      <c r="E43" s="192">
        <v>12</v>
      </c>
      <c r="F43" s="193"/>
      <c r="G43" s="194">
        <f t="shared" si="7"/>
        <v>0</v>
      </c>
      <c r="H43" s="193"/>
      <c r="I43" s="194">
        <f t="shared" si="8"/>
        <v>0</v>
      </c>
      <c r="J43" s="193"/>
      <c r="K43" s="194">
        <f t="shared" si="9"/>
        <v>0</v>
      </c>
      <c r="L43" s="194">
        <v>21</v>
      </c>
      <c r="M43" s="194">
        <f t="shared" si="10"/>
        <v>0</v>
      </c>
      <c r="N43" s="192">
        <v>0</v>
      </c>
      <c r="O43" s="192">
        <f t="shared" si="11"/>
        <v>0</v>
      </c>
      <c r="P43" s="192">
        <v>0</v>
      </c>
      <c r="Q43" s="192">
        <f t="shared" si="12"/>
        <v>0</v>
      </c>
      <c r="R43" s="194"/>
      <c r="S43" s="194" t="s">
        <v>430</v>
      </c>
      <c r="T43" s="195" t="s">
        <v>372</v>
      </c>
      <c r="U43" s="163">
        <v>0</v>
      </c>
      <c r="V43" s="163">
        <f t="shared" si="13"/>
        <v>0</v>
      </c>
      <c r="W43" s="163"/>
      <c r="X43" s="163" t="s">
        <v>431</v>
      </c>
      <c r="Y43" s="152"/>
      <c r="Z43" s="152"/>
      <c r="AA43" s="152"/>
      <c r="AB43" s="152"/>
      <c r="AC43" s="152"/>
      <c r="AD43" s="152"/>
      <c r="AE43" s="152"/>
      <c r="AF43" s="152"/>
      <c r="AG43" s="152" t="s">
        <v>432</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c r="A44" s="189">
        <v>36</v>
      </c>
      <c r="B44" s="190" t="s">
        <v>2068</v>
      </c>
      <c r="C44" s="197" t="s">
        <v>2069</v>
      </c>
      <c r="D44" s="191" t="s">
        <v>815</v>
      </c>
      <c r="E44" s="192">
        <v>12</v>
      </c>
      <c r="F44" s="193"/>
      <c r="G44" s="194">
        <f t="shared" si="7"/>
        <v>0</v>
      </c>
      <c r="H44" s="193"/>
      <c r="I44" s="194">
        <f t="shared" si="8"/>
        <v>0</v>
      </c>
      <c r="J44" s="193"/>
      <c r="K44" s="194">
        <f t="shared" si="9"/>
        <v>0</v>
      </c>
      <c r="L44" s="194">
        <v>21</v>
      </c>
      <c r="M44" s="194">
        <f t="shared" si="10"/>
        <v>0</v>
      </c>
      <c r="N44" s="192">
        <v>0</v>
      </c>
      <c r="O44" s="192">
        <f t="shared" si="11"/>
        <v>0</v>
      </c>
      <c r="P44" s="192">
        <v>0</v>
      </c>
      <c r="Q44" s="192">
        <f t="shared" si="12"/>
        <v>0</v>
      </c>
      <c r="R44" s="194"/>
      <c r="S44" s="194" t="s">
        <v>430</v>
      </c>
      <c r="T44" s="195" t="s">
        <v>372</v>
      </c>
      <c r="U44" s="163">
        <v>0</v>
      </c>
      <c r="V44" s="163">
        <f t="shared" si="13"/>
        <v>0</v>
      </c>
      <c r="W44" s="163"/>
      <c r="X44" s="163" t="s">
        <v>431</v>
      </c>
      <c r="Y44" s="152"/>
      <c r="Z44" s="152"/>
      <c r="AA44" s="152"/>
      <c r="AB44" s="152"/>
      <c r="AC44" s="152"/>
      <c r="AD44" s="152"/>
      <c r="AE44" s="152"/>
      <c r="AF44" s="152"/>
      <c r="AG44" s="152" t="s">
        <v>432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c r="A45" s="189">
        <v>37</v>
      </c>
      <c r="B45" s="190" t="s">
        <v>2070</v>
      </c>
      <c r="C45" s="197" t="s">
        <v>2071</v>
      </c>
      <c r="D45" s="191" t="s">
        <v>815</v>
      </c>
      <c r="E45" s="192">
        <v>5</v>
      </c>
      <c r="F45" s="193"/>
      <c r="G45" s="194">
        <f t="shared" si="7"/>
        <v>0</v>
      </c>
      <c r="H45" s="193"/>
      <c r="I45" s="194">
        <f t="shared" si="8"/>
        <v>0</v>
      </c>
      <c r="J45" s="193"/>
      <c r="K45" s="194">
        <f t="shared" si="9"/>
        <v>0</v>
      </c>
      <c r="L45" s="194">
        <v>21</v>
      </c>
      <c r="M45" s="194">
        <f t="shared" si="10"/>
        <v>0</v>
      </c>
      <c r="N45" s="192">
        <v>0</v>
      </c>
      <c r="O45" s="192">
        <f t="shared" si="11"/>
        <v>0</v>
      </c>
      <c r="P45" s="192">
        <v>0</v>
      </c>
      <c r="Q45" s="192">
        <f t="shared" si="12"/>
        <v>0</v>
      </c>
      <c r="R45" s="194"/>
      <c r="S45" s="194" t="s">
        <v>430</v>
      </c>
      <c r="T45" s="195" t="s">
        <v>372</v>
      </c>
      <c r="U45" s="163">
        <v>0</v>
      </c>
      <c r="V45" s="163">
        <f t="shared" si="13"/>
        <v>0</v>
      </c>
      <c r="W45" s="163"/>
      <c r="X45" s="163" t="s">
        <v>431</v>
      </c>
      <c r="Y45" s="152"/>
      <c r="Z45" s="152"/>
      <c r="AA45" s="152"/>
      <c r="AB45" s="152"/>
      <c r="AC45" s="152"/>
      <c r="AD45" s="152"/>
      <c r="AE45" s="152"/>
      <c r="AF45" s="152"/>
      <c r="AG45" s="152" t="s">
        <v>432</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c r="A46" s="189">
        <v>38</v>
      </c>
      <c r="B46" s="190" t="s">
        <v>2072</v>
      </c>
      <c r="C46" s="197" t="s">
        <v>2073</v>
      </c>
      <c r="D46" s="191" t="s">
        <v>815</v>
      </c>
      <c r="E46" s="192">
        <v>1</v>
      </c>
      <c r="F46" s="193"/>
      <c r="G46" s="194">
        <f t="shared" si="7"/>
        <v>0</v>
      </c>
      <c r="H46" s="193"/>
      <c r="I46" s="194">
        <f t="shared" si="8"/>
        <v>0</v>
      </c>
      <c r="J46" s="193"/>
      <c r="K46" s="194">
        <f t="shared" si="9"/>
        <v>0</v>
      </c>
      <c r="L46" s="194">
        <v>21</v>
      </c>
      <c r="M46" s="194">
        <f t="shared" si="10"/>
        <v>0</v>
      </c>
      <c r="N46" s="192">
        <v>0</v>
      </c>
      <c r="O46" s="192">
        <f t="shared" si="11"/>
        <v>0</v>
      </c>
      <c r="P46" s="192">
        <v>0</v>
      </c>
      <c r="Q46" s="192">
        <f t="shared" si="12"/>
        <v>0</v>
      </c>
      <c r="R46" s="194"/>
      <c r="S46" s="194" t="s">
        <v>430</v>
      </c>
      <c r="T46" s="195" t="s">
        <v>372</v>
      </c>
      <c r="U46" s="163">
        <v>0</v>
      </c>
      <c r="V46" s="163">
        <f t="shared" si="13"/>
        <v>0</v>
      </c>
      <c r="W46" s="163"/>
      <c r="X46" s="163" t="s">
        <v>431</v>
      </c>
      <c r="Y46" s="152"/>
      <c r="Z46" s="152"/>
      <c r="AA46" s="152"/>
      <c r="AB46" s="152"/>
      <c r="AC46" s="152"/>
      <c r="AD46" s="152"/>
      <c r="AE46" s="152"/>
      <c r="AF46" s="152"/>
      <c r="AG46" s="152" t="s">
        <v>432</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c r="A47" s="189">
        <v>39</v>
      </c>
      <c r="B47" s="190" t="s">
        <v>2074</v>
      </c>
      <c r="C47" s="197" t="s">
        <v>2075</v>
      </c>
      <c r="D47" s="191" t="s">
        <v>815</v>
      </c>
      <c r="E47" s="192">
        <v>47</v>
      </c>
      <c r="F47" s="193"/>
      <c r="G47" s="194">
        <f t="shared" si="7"/>
        <v>0</v>
      </c>
      <c r="H47" s="193"/>
      <c r="I47" s="194">
        <f t="shared" si="8"/>
        <v>0</v>
      </c>
      <c r="J47" s="193"/>
      <c r="K47" s="194">
        <f t="shared" si="9"/>
        <v>0</v>
      </c>
      <c r="L47" s="194">
        <v>21</v>
      </c>
      <c r="M47" s="194">
        <f t="shared" si="10"/>
        <v>0</v>
      </c>
      <c r="N47" s="192">
        <v>0</v>
      </c>
      <c r="O47" s="192">
        <f t="shared" si="11"/>
        <v>0</v>
      </c>
      <c r="P47" s="192">
        <v>0</v>
      </c>
      <c r="Q47" s="192">
        <f t="shared" si="12"/>
        <v>0</v>
      </c>
      <c r="R47" s="194"/>
      <c r="S47" s="194" t="s">
        <v>430</v>
      </c>
      <c r="T47" s="195" t="s">
        <v>372</v>
      </c>
      <c r="U47" s="163">
        <v>0</v>
      </c>
      <c r="V47" s="163">
        <f t="shared" si="13"/>
        <v>0</v>
      </c>
      <c r="W47" s="163"/>
      <c r="X47" s="163" t="s">
        <v>431</v>
      </c>
      <c r="Y47" s="152"/>
      <c r="Z47" s="152"/>
      <c r="AA47" s="152"/>
      <c r="AB47" s="152"/>
      <c r="AC47" s="152"/>
      <c r="AD47" s="152"/>
      <c r="AE47" s="152"/>
      <c r="AF47" s="152"/>
      <c r="AG47" s="152" t="s">
        <v>432</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c r="A48" s="189">
        <v>40</v>
      </c>
      <c r="B48" s="190" t="s">
        <v>2076</v>
      </c>
      <c r="C48" s="197" t="s">
        <v>2077</v>
      </c>
      <c r="D48" s="191" t="s">
        <v>815</v>
      </c>
      <c r="E48" s="192">
        <v>6</v>
      </c>
      <c r="F48" s="193"/>
      <c r="G48" s="194">
        <f t="shared" si="7"/>
        <v>0</v>
      </c>
      <c r="H48" s="193"/>
      <c r="I48" s="194">
        <f t="shared" si="8"/>
        <v>0</v>
      </c>
      <c r="J48" s="193"/>
      <c r="K48" s="194">
        <f t="shared" si="9"/>
        <v>0</v>
      </c>
      <c r="L48" s="194">
        <v>21</v>
      </c>
      <c r="M48" s="194">
        <f t="shared" si="10"/>
        <v>0</v>
      </c>
      <c r="N48" s="192">
        <v>0</v>
      </c>
      <c r="O48" s="192">
        <f t="shared" si="11"/>
        <v>0</v>
      </c>
      <c r="P48" s="192">
        <v>0</v>
      </c>
      <c r="Q48" s="192">
        <f t="shared" si="12"/>
        <v>0</v>
      </c>
      <c r="R48" s="194"/>
      <c r="S48" s="194" t="s">
        <v>430</v>
      </c>
      <c r="T48" s="195" t="s">
        <v>372</v>
      </c>
      <c r="U48" s="163">
        <v>0</v>
      </c>
      <c r="V48" s="163">
        <f t="shared" si="13"/>
        <v>0</v>
      </c>
      <c r="W48" s="163"/>
      <c r="X48" s="163" t="s">
        <v>431</v>
      </c>
      <c r="Y48" s="152"/>
      <c r="Z48" s="152"/>
      <c r="AA48" s="152"/>
      <c r="AB48" s="152"/>
      <c r="AC48" s="152"/>
      <c r="AD48" s="152"/>
      <c r="AE48" s="152"/>
      <c r="AF48" s="152"/>
      <c r="AG48" s="152" t="s">
        <v>432</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c r="A49" s="189">
        <v>41</v>
      </c>
      <c r="B49" s="190" t="s">
        <v>2078</v>
      </c>
      <c r="C49" s="197" t="s">
        <v>2079</v>
      </c>
      <c r="D49" s="191" t="s">
        <v>815</v>
      </c>
      <c r="E49" s="192">
        <v>11</v>
      </c>
      <c r="F49" s="193"/>
      <c r="G49" s="194">
        <f t="shared" si="7"/>
        <v>0</v>
      </c>
      <c r="H49" s="193"/>
      <c r="I49" s="194">
        <f t="shared" si="8"/>
        <v>0</v>
      </c>
      <c r="J49" s="193"/>
      <c r="K49" s="194">
        <f t="shared" si="9"/>
        <v>0</v>
      </c>
      <c r="L49" s="194">
        <v>21</v>
      </c>
      <c r="M49" s="194">
        <f t="shared" si="10"/>
        <v>0</v>
      </c>
      <c r="N49" s="192">
        <v>0</v>
      </c>
      <c r="O49" s="192">
        <f t="shared" si="11"/>
        <v>0</v>
      </c>
      <c r="P49" s="192">
        <v>0</v>
      </c>
      <c r="Q49" s="192">
        <f t="shared" si="12"/>
        <v>0</v>
      </c>
      <c r="R49" s="194"/>
      <c r="S49" s="194" t="s">
        <v>430</v>
      </c>
      <c r="T49" s="195" t="s">
        <v>372</v>
      </c>
      <c r="U49" s="163">
        <v>0</v>
      </c>
      <c r="V49" s="163">
        <f t="shared" si="13"/>
        <v>0</v>
      </c>
      <c r="W49" s="163"/>
      <c r="X49" s="163" t="s">
        <v>431</v>
      </c>
      <c r="Y49" s="152"/>
      <c r="Z49" s="152"/>
      <c r="AA49" s="152"/>
      <c r="AB49" s="152"/>
      <c r="AC49" s="152"/>
      <c r="AD49" s="152"/>
      <c r="AE49" s="152"/>
      <c r="AF49" s="152"/>
      <c r="AG49" s="152" t="s">
        <v>432</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c r="A50" s="189">
        <v>42</v>
      </c>
      <c r="B50" s="190" t="s">
        <v>2080</v>
      </c>
      <c r="C50" s="197" t="s">
        <v>2081</v>
      </c>
      <c r="D50" s="191" t="s">
        <v>815</v>
      </c>
      <c r="E50" s="192">
        <v>4</v>
      </c>
      <c r="F50" s="193"/>
      <c r="G50" s="194">
        <f t="shared" si="7"/>
        <v>0</v>
      </c>
      <c r="H50" s="193"/>
      <c r="I50" s="194">
        <f t="shared" si="8"/>
        <v>0</v>
      </c>
      <c r="J50" s="193"/>
      <c r="K50" s="194">
        <f t="shared" si="9"/>
        <v>0</v>
      </c>
      <c r="L50" s="194">
        <v>21</v>
      </c>
      <c r="M50" s="194">
        <f t="shared" si="10"/>
        <v>0</v>
      </c>
      <c r="N50" s="192">
        <v>0</v>
      </c>
      <c r="O50" s="192">
        <f t="shared" si="11"/>
        <v>0</v>
      </c>
      <c r="P50" s="192">
        <v>0</v>
      </c>
      <c r="Q50" s="192">
        <f t="shared" si="12"/>
        <v>0</v>
      </c>
      <c r="R50" s="194"/>
      <c r="S50" s="194" t="s">
        <v>430</v>
      </c>
      <c r="T50" s="195" t="s">
        <v>372</v>
      </c>
      <c r="U50" s="163">
        <v>0</v>
      </c>
      <c r="V50" s="163">
        <f t="shared" si="13"/>
        <v>0</v>
      </c>
      <c r="W50" s="163"/>
      <c r="X50" s="163" t="s">
        <v>431</v>
      </c>
      <c r="Y50" s="152"/>
      <c r="Z50" s="152"/>
      <c r="AA50" s="152"/>
      <c r="AB50" s="152"/>
      <c r="AC50" s="152"/>
      <c r="AD50" s="152"/>
      <c r="AE50" s="152"/>
      <c r="AF50" s="152"/>
      <c r="AG50" s="152" t="s">
        <v>432</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c r="A51" s="189">
        <v>43</v>
      </c>
      <c r="B51" s="190" t="s">
        <v>2082</v>
      </c>
      <c r="C51" s="197" t="s">
        <v>2083</v>
      </c>
      <c r="D51" s="191" t="s">
        <v>815</v>
      </c>
      <c r="E51" s="192">
        <v>7</v>
      </c>
      <c r="F51" s="193"/>
      <c r="G51" s="194">
        <f t="shared" si="7"/>
        <v>0</v>
      </c>
      <c r="H51" s="193"/>
      <c r="I51" s="194">
        <f t="shared" si="8"/>
        <v>0</v>
      </c>
      <c r="J51" s="193"/>
      <c r="K51" s="194">
        <f t="shared" si="9"/>
        <v>0</v>
      </c>
      <c r="L51" s="194">
        <v>21</v>
      </c>
      <c r="M51" s="194">
        <f t="shared" si="10"/>
        <v>0</v>
      </c>
      <c r="N51" s="192">
        <v>0</v>
      </c>
      <c r="O51" s="192">
        <f t="shared" si="11"/>
        <v>0</v>
      </c>
      <c r="P51" s="192">
        <v>0</v>
      </c>
      <c r="Q51" s="192">
        <f t="shared" si="12"/>
        <v>0</v>
      </c>
      <c r="R51" s="194"/>
      <c r="S51" s="194" t="s">
        <v>430</v>
      </c>
      <c r="T51" s="195" t="s">
        <v>372</v>
      </c>
      <c r="U51" s="163">
        <v>0</v>
      </c>
      <c r="V51" s="163">
        <f t="shared" si="13"/>
        <v>0</v>
      </c>
      <c r="W51" s="163"/>
      <c r="X51" s="163" t="s">
        <v>431</v>
      </c>
      <c r="Y51" s="152"/>
      <c r="Z51" s="152"/>
      <c r="AA51" s="152"/>
      <c r="AB51" s="152"/>
      <c r="AC51" s="152"/>
      <c r="AD51" s="152"/>
      <c r="AE51" s="152"/>
      <c r="AF51" s="152"/>
      <c r="AG51" s="152" t="s">
        <v>432</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c r="A52" s="189">
        <v>44</v>
      </c>
      <c r="B52" s="190" t="s">
        <v>2084</v>
      </c>
      <c r="C52" s="197" t="s">
        <v>2085</v>
      </c>
      <c r="D52" s="191" t="s">
        <v>815</v>
      </c>
      <c r="E52" s="192">
        <v>6</v>
      </c>
      <c r="F52" s="193"/>
      <c r="G52" s="194">
        <f t="shared" si="7"/>
        <v>0</v>
      </c>
      <c r="H52" s="193"/>
      <c r="I52" s="194">
        <f t="shared" si="8"/>
        <v>0</v>
      </c>
      <c r="J52" s="193"/>
      <c r="K52" s="194">
        <f t="shared" si="9"/>
        <v>0</v>
      </c>
      <c r="L52" s="194">
        <v>21</v>
      </c>
      <c r="M52" s="194">
        <f t="shared" si="10"/>
        <v>0</v>
      </c>
      <c r="N52" s="192">
        <v>0</v>
      </c>
      <c r="O52" s="192">
        <f t="shared" si="11"/>
        <v>0</v>
      </c>
      <c r="P52" s="192">
        <v>0</v>
      </c>
      <c r="Q52" s="192">
        <f t="shared" si="12"/>
        <v>0</v>
      </c>
      <c r="R52" s="194"/>
      <c r="S52" s="194" t="s">
        <v>430</v>
      </c>
      <c r="T52" s="195" t="s">
        <v>372</v>
      </c>
      <c r="U52" s="163">
        <v>0</v>
      </c>
      <c r="V52" s="163">
        <f t="shared" si="13"/>
        <v>0</v>
      </c>
      <c r="W52" s="163"/>
      <c r="X52" s="163" t="s">
        <v>431</v>
      </c>
      <c r="Y52" s="152"/>
      <c r="Z52" s="152"/>
      <c r="AA52" s="152"/>
      <c r="AB52" s="152"/>
      <c r="AC52" s="152"/>
      <c r="AD52" s="152"/>
      <c r="AE52" s="152"/>
      <c r="AF52" s="152"/>
      <c r="AG52" s="152" t="s">
        <v>432</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c r="A53" s="189">
        <v>45</v>
      </c>
      <c r="B53" s="190" t="s">
        <v>2086</v>
      </c>
      <c r="C53" s="197" t="s">
        <v>2087</v>
      </c>
      <c r="D53" s="191" t="s">
        <v>815</v>
      </c>
      <c r="E53" s="192">
        <v>1</v>
      </c>
      <c r="F53" s="193"/>
      <c r="G53" s="194">
        <f t="shared" si="7"/>
        <v>0</v>
      </c>
      <c r="H53" s="193"/>
      <c r="I53" s="194">
        <f t="shared" si="8"/>
        <v>0</v>
      </c>
      <c r="J53" s="193"/>
      <c r="K53" s="194">
        <f t="shared" si="9"/>
        <v>0</v>
      </c>
      <c r="L53" s="194">
        <v>21</v>
      </c>
      <c r="M53" s="194">
        <f t="shared" si="10"/>
        <v>0</v>
      </c>
      <c r="N53" s="192">
        <v>0</v>
      </c>
      <c r="O53" s="192">
        <f t="shared" si="11"/>
        <v>0</v>
      </c>
      <c r="P53" s="192">
        <v>0</v>
      </c>
      <c r="Q53" s="192">
        <f t="shared" si="12"/>
        <v>0</v>
      </c>
      <c r="R53" s="194"/>
      <c r="S53" s="194" t="s">
        <v>430</v>
      </c>
      <c r="T53" s="195" t="s">
        <v>372</v>
      </c>
      <c r="U53" s="163">
        <v>0</v>
      </c>
      <c r="V53" s="163">
        <f t="shared" si="13"/>
        <v>0</v>
      </c>
      <c r="W53" s="163"/>
      <c r="X53" s="163" t="s">
        <v>431</v>
      </c>
      <c r="Y53" s="152"/>
      <c r="Z53" s="152"/>
      <c r="AA53" s="152"/>
      <c r="AB53" s="152"/>
      <c r="AC53" s="152"/>
      <c r="AD53" s="152"/>
      <c r="AE53" s="152"/>
      <c r="AF53" s="152"/>
      <c r="AG53" s="152" t="s">
        <v>432</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c r="A54" s="189">
        <v>46</v>
      </c>
      <c r="B54" s="190" t="s">
        <v>2088</v>
      </c>
      <c r="C54" s="197" t="s">
        <v>2089</v>
      </c>
      <c r="D54" s="191" t="s">
        <v>815</v>
      </c>
      <c r="E54" s="192">
        <v>6</v>
      </c>
      <c r="F54" s="193"/>
      <c r="G54" s="194">
        <f t="shared" si="7"/>
        <v>0</v>
      </c>
      <c r="H54" s="193"/>
      <c r="I54" s="194">
        <f t="shared" si="8"/>
        <v>0</v>
      </c>
      <c r="J54" s="193"/>
      <c r="K54" s="194">
        <f t="shared" si="9"/>
        <v>0</v>
      </c>
      <c r="L54" s="194">
        <v>21</v>
      </c>
      <c r="M54" s="194">
        <f t="shared" si="10"/>
        <v>0</v>
      </c>
      <c r="N54" s="192">
        <v>0</v>
      </c>
      <c r="O54" s="192">
        <f t="shared" si="11"/>
        <v>0</v>
      </c>
      <c r="P54" s="192">
        <v>0</v>
      </c>
      <c r="Q54" s="192">
        <f t="shared" si="12"/>
        <v>0</v>
      </c>
      <c r="R54" s="194"/>
      <c r="S54" s="194" t="s">
        <v>430</v>
      </c>
      <c r="T54" s="195" t="s">
        <v>372</v>
      </c>
      <c r="U54" s="163">
        <v>0</v>
      </c>
      <c r="V54" s="163">
        <f t="shared" si="13"/>
        <v>0</v>
      </c>
      <c r="W54" s="163"/>
      <c r="X54" s="163" t="s">
        <v>431</v>
      </c>
      <c r="Y54" s="152"/>
      <c r="Z54" s="152"/>
      <c r="AA54" s="152"/>
      <c r="AB54" s="152"/>
      <c r="AC54" s="152"/>
      <c r="AD54" s="152"/>
      <c r="AE54" s="152"/>
      <c r="AF54" s="152"/>
      <c r="AG54" s="152" t="s">
        <v>432</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c r="A55" s="189">
        <v>47</v>
      </c>
      <c r="B55" s="190" t="s">
        <v>2090</v>
      </c>
      <c r="C55" s="197" t="s">
        <v>2091</v>
      </c>
      <c r="D55" s="191" t="s">
        <v>815</v>
      </c>
      <c r="E55" s="192">
        <v>3</v>
      </c>
      <c r="F55" s="193"/>
      <c r="G55" s="194">
        <f t="shared" si="7"/>
        <v>0</v>
      </c>
      <c r="H55" s="193"/>
      <c r="I55" s="194">
        <f t="shared" si="8"/>
        <v>0</v>
      </c>
      <c r="J55" s="193"/>
      <c r="K55" s="194">
        <f t="shared" si="9"/>
        <v>0</v>
      </c>
      <c r="L55" s="194">
        <v>21</v>
      </c>
      <c r="M55" s="194">
        <f t="shared" si="10"/>
        <v>0</v>
      </c>
      <c r="N55" s="192">
        <v>0</v>
      </c>
      <c r="O55" s="192">
        <f t="shared" si="11"/>
        <v>0</v>
      </c>
      <c r="P55" s="192">
        <v>0</v>
      </c>
      <c r="Q55" s="192">
        <f t="shared" si="12"/>
        <v>0</v>
      </c>
      <c r="R55" s="194"/>
      <c r="S55" s="194" t="s">
        <v>430</v>
      </c>
      <c r="T55" s="195" t="s">
        <v>372</v>
      </c>
      <c r="U55" s="163">
        <v>0</v>
      </c>
      <c r="V55" s="163">
        <f t="shared" si="13"/>
        <v>0</v>
      </c>
      <c r="W55" s="163"/>
      <c r="X55" s="163" t="s">
        <v>431</v>
      </c>
      <c r="Y55" s="152"/>
      <c r="Z55" s="152"/>
      <c r="AA55" s="152"/>
      <c r="AB55" s="152"/>
      <c r="AC55" s="152"/>
      <c r="AD55" s="152"/>
      <c r="AE55" s="152"/>
      <c r="AF55" s="152"/>
      <c r="AG55" s="152" t="s">
        <v>432</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c r="A56" s="189">
        <v>48</v>
      </c>
      <c r="B56" s="190" t="s">
        <v>2092</v>
      </c>
      <c r="C56" s="197" t="s">
        <v>2093</v>
      </c>
      <c r="D56" s="191" t="s">
        <v>815</v>
      </c>
      <c r="E56" s="192">
        <v>4</v>
      </c>
      <c r="F56" s="193"/>
      <c r="G56" s="194">
        <f t="shared" si="7"/>
        <v>0</v>
      </c>
      <c r="H56" s="193"/>
      <c r="I56" s="194">
        <f t="shared" si="8"/>
        <v>0</v>
      </c>
      <c r="J56" s="193"/>
      <c r="K56" s="194">
        <f t="shared" si="9"/>
        <v>0</v>
      </c>
      <c r="L56" s="194">
        <v>21</v>
      </c>
      <c r="M56" s="194">
        <f t="shared" si="10"/>
        <v>0</v>
      </c>
      <c r="N56" s="192">
        <v>0</v>
      </c>
      <c r="O56" s="192">
        <f t="shared" si="11"/>
        <v>0</v>
      </c>
      <c r="P56" s="192">
        <v>0</v>
      </c>
      <c r="Q56" s="192">
        <f t="shared" si="12"/>
        <v>0</v>
      </c>
      <c r="R56" s="194"/>
      <c r="S56" s="194" t="s">
        <v>430</v>
      </c>
      <c r="T56" s="195" t="s">
        <v>372</v>
      </c>
      <c r="U56" s="163">
        <v>0</v>
      </c>
      <c r="V56" s="163">
        <f t="shared" si="13"/>
        <v>0</v>
      </c>
      <c r="W56" s="163"/>
      <c r="X56" s="163" t="s">
        <v>431</v>
      </c>
      <c r="Y56" s="152"/>
      <c r="Z56" s="152"/>
      <c r="AA56" s="152"/>
      <c r="AB56" s="152"/>
      <c r="AC56" s="152"/>
      <c r="AD56" s="152"/>
      <c r="AE56" s="152"/>
      <c r="AF56" s="152"/>
      <c r="AG56" s="152" t="s">
        <v>432</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c r="A57" s="189">
        <v>49</v>
      </c>
      <c r="B57" s="190" t="s">
        <v>2094</v>
      </c>
      <c r="C57" s="197" t="s">
        <v>2095</v>
      </c>
      <c r="D57" s="191" t="s">
        <v>815</v>
      </c>
      <c r="E57" s="192">
        <v>9</v>
      </c>
      <c r="F57" s="193"/>
      <c r="G57" s="194">
        <f t="shared" si="7"/>
        <v>0</v>
      </c>
      <c r="H57" s="193"/>
      <c r="I57" s="194">
        <f t="shared" si="8"/>
        <v>0</v>
      </c>
      <c r="J57" s="193"/>
      <c r="K57" s="194">
        <f t="shared" si="9"/>
        <v>0</v>
      </c>
      <c r="L57" s="194">
        <v>21</v>
      </c>
      <c r="M57" s="194">
        <f t="shared" si="10"/>
        <v>0</v>
      </c>
      <c r="N57" s="192">
        <v>0</v>
      </c>
      <c r="O57" s="192">
        <f t="shared" si="11"/>
        <v>0</v>
      </c>
      <c r="P57" s="192">
        <v>0</v>
      </c>
      <c r="Q57" s="192">
        <f t="shared" si="12"/>
        <v>0</v>
      </c>
      <c r="R57" s="194"/>
      <c r="S57" s="194" t="s">
        <v>430</v>
      </c>
      <c r="T57" s="195" t="s">
        <v>372</v>
      </c>
      <c r="U57" s="163">
        <v>0</v>
      </c>
      <c r="V57" s="163">
        <f t="shared" si="13"/>
        <v>0</v>
      </c>
      <c r="W57" s="163"/>
      <c r="X57" s="163" t="s">
        <v>431</v>
      </c>
      <c r="Y57" s="152"/>
      <c r="Z57" s="152"/>
      <c r="AA57" s="152"/>
      <c r="AB57" s="152"/>
      <c r="AC57" s="152"/>
      <c r="AD57" s="152"/>
      <c r="AE57" s="152"/>
      <c r="AF57" s="152"/>
      <c r="AG57" s="152" t="s">
        <v>432</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c r="A58" s="189">
        <v>50</v>
      </c>
      <c r="B58" s="190" t="s">
        <v>2096</v>
      </c>
      <c r="C58" s="197" t="s">
        <v>2097</v>
      </c>
      <c r="D58" s="191" t="s">
        <v>815</v>
      </c>
      <c r="E58" s="192">
        <v>13</v>
      </c>
      <c r="F58" s="193"/>
      <c r="G58" s="194">
        <f t="shared" si="7"/>
        <v>0</v>
      </c>
      <c r="H58" s="193"/>
      <c r="I58" s="194">
        <f t="shared" si="8"/>
        <v>0</v>
      </c>
      <c r="J58" s="193"/>
      <c r="K58" s="194">
        <f t="shared" si="9"/>
        <v>0</v>
      </c>
      <c r="L58" s="194">
        <v>21</v>
      </c>
      <c r="M58" s="194">
        <f t="shared" si="10"/>
        <v>0</v>
      </c>
      <c r="N58" s="192">
        <v>0</v>
      </c>
      <c r="O58" s="192">
        <f t="shared" si="11"/>
        <v>0</v>
      </c>
      <c r="P58" s="192">
        <v>0</v>
      </c>
      <c r="Q58" s="192">
        <f t="shared" si="12"/>
        <v>0</v>
      </c>
      <c r="R58" s="194"/>
      <c r="S58" s="194" t="s">
        <v>430</v>
      </c>
      <c r="T58" s="195" t="s">
        <v>372</v>
      </c>
      <c r="U58" s="163">
        <v>0</v>
      </c>
      <c r="V58" s="163">
        <f t="shared" si="13"/>
        <v>0</v>
      </c>
      <c r="W58" s="163"/>
      <c r="X58" s="163" t="s">
        <v>431</v>
      </c>
      <c r="Y58" s="152"/>
      <c r="Z58" s="152"/>
      <c r="AA58" s="152"/>
      <c r="AB58" s="152"/>
      <c r="AC58" s="152"/>
      <c r="AD58" s="152"/>
      <c r="AE58" s="152"/>
      <c r="AF58" s="152"/>
      <c r="AG58" s="152" t="s">
        <v>432</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c r="A59" s="189">
        <v>51</v>
      </c>
      <c r="B59" s="190" t="s">
        <v>2098</v>
      </c>
      <c r="C59" s="197" t="s">
        <v>2099</v>
      </c>
      <c r="D59" s="191" t="s">
        <v>815</v>
      </c>
      <c r="E59" s="192">
        <v>17</v>
      </c>
      <c r="F59" s="193"/>
      <c r="G59" s="194">
        <f t="shared" si="7"/>
        <v>0</v>
      </c>
      <c r="H59" s="193"/>
      <c r="I59" s="194">
        <f t="shared" si="8"/>
        <v>0</v>
      </c>
      <c r="J59" s="193"/>
      <c r="K59" s="194">
        <f t="shared" si="9"/>
        <v>0</v>
      </c>
      <c r="L59" s="194">
        <v>21</v>
      </c>
      <c r="M59" s="194">
        <f t="shared" si="10"/>
        <v>0</v>
      </c>
      <c r="N59" s="192">
        <v>0</v>
      </c>
      <c r="O59" s="192">
        <f t="shared" si="11"/>
        <v>0</v>
      </c>
      <c r="P59" s="192">
        <v>0</v>
      </c>
      <c r="Q59" s="192">
        <f t="shared" si="12"/>
        <v>0</v>
      </c>
      <c r="R59" s="194"/>
      <c r="S59" s="194" t="s">
        <v>430</v>
      </c>
      <c r="T59" s="195" t="s">
        <v>372</v>
      </c>
      <c r="U59" s="163">
        <v>0</v>
      </c>
      <c r="V59" s="163">
        <f t="shared" si="13"/>
        <v>0</v>
      </c>
      <c r="W59" s="163"/>
      <c r="X59" s="163" t="s">
        <v>431</v>
      </c>
      <c r="Y59" s="152"/>
      <c r="Z59" s="152"/>
      <c r="AA59" s="152"/>
      <c r="AB59" s="152"/>
      <c r="AC59" s="152"/>
      <c r="AD59" s="152"/>
      <c r="AE59" s="152"/>
      <c r="AF59" s="152"/>
      <c r="AG59" s="152" t="s">
        <v>432</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c r="A60" s="189">
        <v>52</v>
      </c>
      <c r="B60" s="190" t="s">
        <v>2100</v>
      </c>
      <c r="C60" s="197" t="s">
        <v>2101</v>
      </c>
      <c r="D60" s="191" t="s">
        <v>815</v>
      </c>
      <c r="E60" s="192">
        <v>17</v>
      </c>
      <c r="F60" s="193"/>
      <c r="G60" s="194">
        <f t="shared" si="7"/>
        <v>0</v>
      </c>
      <c r="H60" s="193"/>
      <c r="I60" s="194">
        <f t="shared" si="8"/>
        <v>0</v>
      </c>
      <c r="J60" s="193"/>
      <c r="K60" s="194">
        <f t="shared" si="9"/>
        <v>0</v>
      </c>
      <c r="L60" s="194">
        <v>21</v>
      </c>
      <c r="M60" s="194">
        <f t="shared" si="10"/>
        <v>0</v>
      </c>
      <c r="N60" s="192">
        <v>0</v>
      </c>
      <c r="O60" s="192">
        <f t="shared" si="11"/>
        <v>0</v>
      </c>
      <c r="P60" s="192">
        <v>0</v>
      </c>
      <c r="Q60" s="192">
        <f t="shared" si="12"/>
        <v>0</v>
      </c>
      <c r="R60" s="194"/>
      <c r="S60" s="194" t="s">
        <v>430</v>
      </c>
      <c r="T60" s="195" t="s">
        <v>372</v>
      </c>
      <c r="U60" s="163">
        <v>0</v>
      </c>
      <c r="V60" s="163">
        <f t="shared" si="13"/>
        <v>0</v>
      </c>
      <c r="W60" s="163"/>
      <c r="X60" s="163" t="s">
        <v>431</v>
      </c>
      <c r="Y60" s="152"/>
      <c r="Z60" s="152"/>
      <c r="AA60" s="152"/>
      <c r="AB60" s="152"/>
      <c r="AC60" s="152"/>
      <c r="AD60" s="152"/>
      <c r="AE60" s="152"/>
      <c r="AF60" s="152"/>
      <c r="AG60" s="152" t="s">
        <v>432</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c r="A61" s="189">
        <v>53</v>
      </c>
      <c r="B61" s="190" t="s">
        <v>2102</v>
      </c>
      <c r="C61" s="197" t="s">
        <v>2103</v>
      </c>
      <c r="D61" s="191" t="s">
        <v>815</v>
      </c>
      <c r="E61" s="192">
        <v>2</v>
      </c>
      <c r="F61" s="193"/>
      <c r="G61" s="194">
        <f t="shared" si="7"/>
        <v>0</v>
      </c>
      <c r="H61" s="193"/>
      <c r="I61" s="194">
        <f t="shared" si="8"/>
        <v>0</v>
      </c>
      <c r="J61" s="193"/>
      <c r="K61" s="194">
        <f t="shared" si="9"/>
        <v>0</v>
      </c>
      <c r="L61" s="194">
        <v>21</v>
      </c>
      <c r="M61" s="194">
        <f t="shared" si="10"/>
        <v>0</v>
      </c>
      <c r="N61" s="192">
        <v>0</v>
      </c>
      <c r="O61" s="192">
        <f t="shared" si="11"/>
        <v>0</v>
      </c>
      <c r="P61" s="192">
        <v>0</v>
      </c>
      <c r="Q61" s="192">
        <f t="shared" si="12"/>
        <v>0</v>
      </c>
      <c r="R61" s="194"/>
      <c r="S61" s="194" t="s">
        <v>430</v>
      </c>
      <c r="T61" s="195" t="s">
        <v>372</v>
      </c>
      <c r="U61" s="163">
        <v>0</v>
      </c>
      <c r="V61" s="163">
        <f t="shared" si="13"/>
        <v>0</v>
      </c>
      <c r="W61" s="163"/>
      <c r="X61" s="163" t="s">
        <v>431</v>
      </c>
      <c r="Y61" s="152"/>
      <c r="Z61" s="152"/>
      <c r="AA61" s="152"/>
      <c r="AB61" s="152"/>
      <c r="AC61" s="152"/>
      <c r="AD61" s="152"/>
      <c r="AE61" s="152"/>
      <c r="AF61" s="152"/>
      <c r="AG61" s="152" t="s">
        <v>432</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c r="A62" s="189">
        <v>54</v>
      </c>
      <c r="B62" s="190" t="s">
        <v>2104</v>
      </c>
      <c r="C62" s="197" t="s">
        <v>2105</v>
      </c>
      <c r="D62" s="191" t="s">
        <v>815</v>
      </c>
      <c r="E62" s="192">
        <v>1</v>
      </c>
      <c r="F62" s="193"/>
      <c r="G62" s="194">
        <f t="shared" si="7"/>
        <v>0</v>
      </c>
      <c r="H62" s="193"/>
      <c r="I62" s="194">
        <f t="shared" si="8"/>
        <v>0</v>
      </c>
      <c r="J62" s="193"/>
      <c r="K62" s="194">
        <f t="shared" si="9"/>
        <v>0</v>
      </c>
      <c r="L62" s="194">
        <v>21</v>
      </c>
      <c r="M62" s="194">
        <f t="shared" si="10"/>
        <v>0</v>
      </c>
      <c r="N62" s="192">
        <v>0</v>
      </c>
      <c r="O62" s="192">
        <f t="shared" si="11"/>
        <v>0</v>
      </c>
      <c r="P62" s="192">
        <v>0</v>
      </c>
      <c r="Q62" s="192">
        <f t="shared" si="12"/>
        <v>0</v>
      </c>
      <c r="R62" s="194"/>
      <c r="S62" s="194" t="s">
        <v>430</v>
      </c>
      <c r="T62" s="195" t="s">
        <v>372</v>
      </c>
      <c r="U62" s="163">
        <v>0</v>
      </c>
      <c r="V62" s="163">
        <f t="shared" si="13"/>
        <v>0</v>
      </c>
      <c r="W62" s="163"/>
      <c r="X62" s="163" t="s">
        <v>431</v>
      </c>
      <c r="Y62" s="152"/>
      <c r="Z62" s="152"/>
      <c r="AA62" s="152"/>
      <c r="AB62" s="152"/>
      <c r="AC62" s="152"/>
      <c r="AD62" s="152"/>
      <c r="AE62" s="152"/>
      <c r="AF62" s="152"/>
      <c r="AG62" s="152" t="s">
        <v>432</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c r="A63" s="189">
        <v>55</v>
      </c>
      <c r="B63" s="190" t="s">
        <v>2106</v>
      </c>
      <c r="C63" s="197" t="s">
        <v>2107</v>
      </c>
      <c r="D63" s="191" t="s">
        <v>815</v>
      </c>
      <c r="E63" s="192">
        <v>12</v>
      </c>
      <c r="F63" s="193"/>
      <c r="G63" s="194">
        <f t="shared" si="7"/>
        <v>0</v>
      </c>
      <c r="H63" s="193"/>
      <c r="I63" s="194">
        <f t="shared" si="8"/>
        <v>0</v>
      </c>
      <c r="J63" s="193"/>
      <c r="K63" s="194">
        <f t="shared" si="9"/>
        <v>0</v>
      </c>
      <c r="L63" s="194">
        <v>21</v>
      </c>
      <c r="M63" s="194">
        <f t="shared" si="10"/>
        <v>0</v>
      </c>
      <c r="N63" s="192">
        <v>0</v>
      </c>
      <c r="O63" s="192">
        <f t="shared" si="11"/>
        <v>0</v>
      </c>
      <c r="P63" s="192">
        <v>0</v>
      </c>
      <c r="Q63" s="192">
        <f t="shared" si="12"/>
        <v>0</v>
      </c>
      <c r="R63" s="194"/>
      <c r="S63" s="194" t="s">
        <v>430</v>
      </c>
      <c r="T63" s="195" t="s">
        <v>372</v>
      </c>
      <c r="U63" s="163">
        <v>0</v>
      </c>
      <c r="V63" s="163">
        <f t="shared" si="13"/>
        <v>0</v>
      </c>
      <c r="W63" s="163"/>
      <c r="X63" s="163" t="s">
        <v>431</v>
      </c>
      <c r="Y63" s="152"/>
      <c r="Z63" s="152"/>
      <c r="AA63" s="152"/>
      <c r="AB63" s="152"/>
      <c r="AC63" s="152"/>
      <c r="AD63" s="152"/>
      <c r="AE63" s="152"/>
      <c r="AF63" s="152"/>
      <c r="AG63" s="152" t="s">
        <v>432</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c r="A64" s="189">
        <v>56</v>
      </c>
      <c r="B64" s="190" t="s">
        <v>2108</v>
      </c>
      <c r="C64" s="197" t="s">
        <v>2109</v>
      </c>
      <c r="D64" s="191" t="s">
        <v>815</v>
      </c>
      <c r="E64" s="192">
        <v>14</v>
      </c>
      <c r="F64" s="193"/>
      <c r="G64" s="194">
        <f t="shared" si="7"/>
        <v>0</v>
      </c>
      <c r="H64" s="193"/>
      <c r="I64" s="194">
        <f t="shared" si="8"/>
        <v>0</v>
      </c>
      <c r="J64" s="193"/>
      <c r="K64" s="194">
        <f t="shared" si="9"/>
        <v>0</v>
      </c>
      <c r="L64" s="194">
        <v>21</v>
      </c>
      <c r="M64" s="194">
        <f t="shared" si="10"/>
        <v>0</v>
      </c>
      <c r="N64" s="192">
        <v>0</v>
      </c>
      <c r="O64" s="192">
        <f t="shared" si="11"/>
        <v>0</v>
      </c>
      <c r="P64" s="192">
        <v>0</v>
      </c>
      <c r="Q64" s="192">
        <f t="shared" si="12"/>
        <v>0</v>
      </c>
      <c r="R64" s="194"/>
      <c r="S64" s="194" t="s">
        <v>430</v>
      </c>
      <c r="T64" s="195" t="s">
        <v>372</v>
      </c>
      <c r="U64" s="163">
        <v>0</v>
      </c>
      <c r="V64" s="163">
        <f t="shared" si="13"/>
        <v>0</v>
      </c>
      <c r="W64" s="163"/>
      <c r="X64" s="163" t="s">
        <v>431</v>
      </c>
      <c r="Y64" s="152"/>
      <c r="Z64" s="152"/>
      <c r="AA64" s="152"/>
      <c r="AB64" s="152"/>
      <c r="AC64" s="152"/>
      <c r="AD64" s="152"/>
      <c r="AE64" s="152"/>
      <c r="AF64" s="152"/>
      <c r="AG64" s="152" t="s">
        <v>432</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c r="A65" s="189">
        <v>57</v>
      </c>
      <c r="B65" s="190" t="s">
        <v>2110</v>
      </c>
      <c r="C65" s="197" t="s">
        <v>2111</v>
      </c>
      <c r="D65" s="191" t="s">
        <v>815</v>
      </c>
      <c r="E65" s="192">
        <v>10</v>
      </c>
      <c r="F65" s="193"/>
      <c r="G65" s="194">
        <f t="shared" si="7"/>
        <v>0</v>
      </c>
      <c r="H65" s="193"/>
      <c r="I65" s="194">
        <f t="shared" si="8"/>
        <v>0</v>
      </c>
      <c r="J65" s="193"/>
      <c r="K65" s="194">
        <f t="shared" si="9"/>
        <v>0</v>
      </c>
      <c r="L65" s="194">
        <v>21</v>
      </c>
      <c r="M65" s="194">
        <f t="shared" si="10"/>
        <v>0</v>
      </c>
      <c r="N65" s="192">
        <v>0</v>
      </c>
      <c r="O65" s="192">
        <f t="shared" si="11"/>
        <v>0</v>
      </c>
      <c r="P65" s="192">
        <v>0</v>
      </c>
      <c r="Q65" s="192">
        <f t="shared" si="12"/>
        <v>0</v>
      </c>
      <c r="R65" s="194"/>
      <c r="S65" s="194" t="s">
        <v>430</v>
      </c>
      <c r="T65" s="195" t="s">
        <v>372</v>
      </c>
      <c r="U65" s="163">
        <v>0</v>
      </c>
      <c r="V65" s="163">
        <f t="shared" si="13"/>
        <v>0</v>
      </c>
      <c r="W65" s="163"/>
      <c r="X65" s="163" t="s">
        <v>431</v>
      </c>
      <c r="Y65" s="152"/>
      <c r="Z65" s="152"/>
      <c r="AA65" s="152"/>
      <c r="AB65" s="152"/>
      <c r="AC65" s="152"/>
      <c r="AD65" s="152"/>
      <c r="AE65" s="152"/>
      <c r="AF65" s="152"/>
      <c r="AG65" s="152" t="s">
        <v>432</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c r="A66" s="189">
        <v>58</v>
      </c>
      <c r="B66" s="190" t="s">
        <v>2112</v>
      </c>
      <c r="C66" s="197" t="s">
        <v>2113</v>
      </c>
      <c r="D66" s="191" t="s">
        <v>815</v>
      </c>
      <c r="E66" s="192">
        <v>2</v>
      </c>
      <c r="F66" s="193"/>
      <c r="G66" s="194">
        <f t="shared" si="7"/>
        <v>0</v>
      </c>
      <c r="H66" s="193"/>
      <c r="I66" s="194">
        <f t="shared" si="8"/>
        <v>0</v>
      </c>
      <c r="J66" s="193"/>
      <c r="K66" s="194">
        <f t="shared" si="9"/>
        <v>0</v>
      </c>
      <c r="L66" s="194">
        <v>21</v>
      </c>
      <c r="M66" s="194">
        <f t="shared" si="10"/>
        <v>0</v>
      </c>
      <c r="N66" s="192">
        <v>0</v>
      </c>
      <c r="O66" s="192">
        <f t="shared" si="11"/>
        <v>0</v>
      </c>
      <c r="P66" s="192">
        <v>0</v>
      </c>
      <c r="Q66" s="192">
        <f t="shared" si="12"/>
        <v>0</v>
      </c>
      <c r="R66" s="194"/>
      <c r="S66" s="194" t="s">
        <v>430</v>
      </c>
      <c r="T66" s="195" t="s">
        <v>372</v>
      </c>
      <c r="U66" s="163">
        <v>0</v>
      </c>
      <c r="V66" s="163">
        <f t="shared" si="13"/>
        <v>0</v>
      </c>
      <c r="W66" s="163"/>
      <c r="X66" s="163" t="s">
        <v>431</v>
      </c>
      <c r="Y66" s="152"/>
      <c r="Z66" s="152"/>
      <c r="AA66" s="152"/>
      <c r="AB66" s="152"/>
      <c r="AC66" s="152"/>
      <c r="AD66" s="152"/>
      <c r="AE66" s="152"/>
      <c r="AF66" s="152"/>
      <c r="AG66" s="152" t="s">
        <v>432</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c r="A67" s="189">
        <v>59</v>
      </c>
      <c r="B67" s="190" t="s">
        <v>2114</v>
      </c>
      <c r="C67" s="197" t="s">
        <v>2115</v>
      </c>
      <c r="D67" s="191" t="s">
        <v>815</v>
      </c>
      <c r="E67" s="192">
        <v>2</v>
      </c>
      <c r="F67" s="193"/>
      <c r="G67" s="194">
        <f t="shared" si="7"/>
        <v>0</v>
      </c>
      <c r="H67" s="193"/>
      <c r="I67" s="194">
        <f t="shared" si="8"/>
        <v>0</v>
      </c>
      <c r="J67" s="193"/>
      <c r="K67" s="194">
        <f t="shared" si="9"/>
        <v>0</v>
      </c>
      <c r="L67" s="194">
        <v>21</v>
      </c>
      <c r="M67" s="194">
        <f t="shared" si="10"/>
        <v>0</v>
      </c>
      <c r="N67" s="192">
        <v>0</v>
      </c>
      <c r="O67" s="192">
        <f t="shared" si="11"/>
        <v>0</v>
      </c>
      <c r="P67" s="192">
        <v>0</v>
      </c>
      <c r="Q67" s="192">
        <f t="shared" si="12"/>
        <v>0</v>
      </c>
      <c r="R67" s="194"/>
      <c r="S67" s="194" t="s">
        <v>430</v>
      </c>
      <c r="T67" s="195" t="s">
        <v>372</v>
      </c>
      <c r="U67" s="163">
        <v>0</v>
      </c>
      <c r="V67" s="163">
        <f t="shared" si="13"/>
        <v>0</v>
      </c>
      <c r="W67" s="163"/>
      <c r="X67" s="163" t="s">
        <v>431</v>
      </c>
      <c r="Y67" s="152"/>
      <c r="Z67" s="152"/>
      <c r="AA67" s="152"/>
      <c r="AB67" s="152"/>
      <c r="AC67" s="152"/>
      <c r="AD67" s="152"/>
      <c r="AE67" s="152"/>
      <c r="AF67" s="152"/>
      <c r="AG67" s="152" t="s">
        <v>432</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c r="A68" s="189">
        <v>60</v>
      </c>
      <c r="B68" s="190" t="s">
        <v>2116</v>
      </c>
      <c r="C68" s="197" t="s">
        <v>2117</v>
      </c>
      <c r="D68" s="191" t="s">
        <v>815</v>
      </c>
      <c r="E68" s="192">
        <v>5</v>
      </c>
      <c r="F68" s="193"/>
      <c r="G68" s="194">
        <f t="shared" si="7"/>
        <v>0</v>
      </c>
      <c r="H68" s="193"/>
      <c r="I68" s="194">
        <f t="shared" si="8"/>
        <v>0</v>
      </c>
      <c r="J68" s="193"/>
      <c r="K68" s="194">
        <f t="shared" si="9"/>
        <v>0</v>
      </c>
      <c r="L68" s="194">
        <v>21</v>
      </c>
      <c r="M68" s="194">
        <f t="shared" si="10"/>
        <v>0</v>
      </c>
      <c r="N68" s="192">
        <v>0</v>
      </c>
      <c r="O68" s="192">
        <f t="shared" si="11"/>
        <v>0</v>
      </c>
      <c r="P68" s="192">
        <v>0</v>
      </c>
      <c r="Q68" s="192">
        <f t="shared" si="12"/>
        <v>0</v>
      </c>
      <c r="R68" s="194"/>
      <c r="S68" s="194" t="s">
        <v>430</v>
      </c>
      <c r="T68" s="195" t="s">
        <v>372</v>
      </c>
      <c r="U68" s="163">
        <v>0</v>
      </c>
      <c r="V68" s="163">
        <f t="shared" si="13"/>
        <v>0</v>
      </c>
      <c r="W68" s="163"/>
      <c r="X68" s="163" t="s">
        <v>431</v>
      </c>
      <c r="Y68" s="152"/>
      <c r="Z68" s="152"/>
      <c r="AA68" s="152"/>
      <c r="AB68" s="152"/>
      <c r="AC68" s="152"/>
      <c r="AD68" s="152"/>
      <c r="AE68" s="152"/>
      <c r="AF68" s="152"/>
      <c r="AG68" s="152" t="s">
        <v>432</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c r="A69" s="189">
        <v>61</v>
      </c>
      <c r="B69" s="190" t="s">
        <v>2118</v>
      </c>
      <c r="C69" s="197" t="s">
        <v>2119</v>
      </c>
      <c r="D69" s="191" t="s">
        <v>815</v>
      </c>
      <c r="E69" s="192">
        <v>14</v>
      </c>
      <c r="F69" s="193"/>
      <c r="G69" s="194">
        <f t="shared" si="7"/>
        <v>0</v>
      </c>
      <c r="H69" s="193"/>
      <c r="I69" s="194">
        <f t="shared" si="8"/>
        <v>0</v>
      </c>
      <c r="J69" s="193"/>
      <c r="K69" s="194">
        <f t="shared" si="9"/>
        <v>0</v>
      </c>
      <c r="L69" s="194">
        <v>21</v>
      </c>
      <c r="M69" s="194">
        <f t="shared" si="10"/>
        <v>0</v>
      </c>
      <c r="N69" s="192">
        <v>0</v>
      </c>
      <c r="O69" s="192">
        <f t="shared" si="11"/>
        <v>0</v>
      </c>
      <c r="P69" s="192">
        <v>0</v>
      </c>
      <c r="Q69" s="192">
        <f t="shared" si="12"/>
        <v>0</v>
      </c>
      <c r="R69" s="194"/>
      <c r="S69" s="194" t="s">
        <v>430</v>
      </c>
      <c r="T69" s="195" t="s">
        <v>372</v>
      </c>
      <c r="U69" s="163">
        <v>0</v>
      </c>
      <c r="V69" s="163">
        <f t="shared" si="13"/>
        <v>0</v>
      </c>
      <c r="W69" s="163"/>
      <c r="X69" s="163" t="s">
        <v>431</v>
      </c>
      <c r="Y69" s="152"/>
      <c r="Z69" s="152"/>
      <c r="AA69" s="152"/>
      <c r="AB69" s="152"/>
      <c r="AC69" s="152"/>
      <c r="AD69" s="152"/>
      <c r="AE69" s="152"/>
      <c r="AF69" s="152"/>
      <c r="AG69" s="152" t="s">
        <v>432</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c r="A70" s="189">
        <v>62</v>
      </c>
      <c r="B70" s="190" t="s">
        <v>2120</v>
      </c>
      <c r="C70" s="197" t="s">
        <v>2121</v>
      </c>
      <c r="D70" s="191" t="s">
        <v>815</v>
      </c>
      <c r="E70" s="192">
        <v>46</v>
      </c>
      <c r="F70" s="193"/>
      <c r="G70" s="194">
        <f t="shared" si="7"/>
        <v>0</v>
      </c>
      <c r="H70" s="193"/>
      <c r="I70" s="194">
        <f t="shared" si="8"/>
        <v>0</v>
      </c>
      <c r="J70" s="193"/>
      <c r="K70" s="194">
        <f t="shared" si="9"/>
        <v>0</v>
      </c>
      <c r="L70" s="194">
        <v>21</v>
      </c>
      <c r="M70" s="194">
        <f t="shared" si="10"/>
        <v>0</v>
      </c>
      <c r="N70" s="192">
        <v>0</v>
      </c>
      <c r="O70" s="192">
        <f t="shared" si="11"/>
        <v>0</v>
      </c>
      <c r="P70" s="192">
        <v>0</v>
      </c>
      <c r="Q70" s="192">
        <f t="shared" si="12"/>
        <v>0</v>
      </c>
      <c r="R70" s="194"/>
      <c r="S70" s="194" t="s">
        <v>430</v>
      </c>
      <c r="T70" s="195" t="s">
        <v>372</v>
      </c>
      <c r="U70" s="163">
        <v>0</v>
      </c>
      <c r="V70" s="163">
        <f t="shared" si="13"/>
        <v>0</v>
      </c>
      <c r="W70" s="163"/>
      <c r="X70" s="163" t="s">
        <v>431</v>
      </c>
      <c r="Y70" s="152"/>
      <c r="Z70" s="152"/>
      <c r="AA70" s="152"/>
      <c r="AB70" s="152"/>
      <c r="AC70" s="152"/>
      <c r="AD70" s="152"/>
      <c r="AE70" s="152"/>
      <c r="AF70" s="152"/>
      <c r="AG70" s="152" t="s">
        <v>432</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c r="A71" s="189">
        <v>63</v>
      </c>
      <c r="B71" s="190" t="s">
        <v>2122</v>
      </c>
      <c r="C71" s="197" t="s">
        <v>2123</v>
      </c>
      <c r="D71" s="191" t="s">
        <v>815</v>
      </c>
      <c r="E71" s="192">
        <v>3</v>
      </c>
      <c r="F71" s="193"/>
      <c r="G71" s="194">
        <f t="shared" si="7"/>
        <v>0</v>
      </c>
      <c r="H71" s="193"/>
      <c r="I71" s="194">
        <f t="shared" si="8"/>
        <v>0</v>
      </c>
      <c r="J71" s="193"/>
      <c r="K71" s="194">
        <f t="shared" si="9"/>
        <v>0</v>
      </c>
      <c r="L71" s="194">
        <v>21</v>
      </c>
      <c r="M71" s="194">
        <f t="shared" si="10"/>
        <v>0</v>
      </c>
      <c r="N71" s="192">
        <v>0</v>
      </c>
      <c r="O71" s="192">
        <f t="shared" si="11"/>
        <v>0</v>
      </c>
      <c r="P71" s="192">
        <v>0</v>
      </c>
      <c r="Q71" s="192">
        <f t="shared" si="12"/>
        <v>0</v>
      </c>
      <c r="R71" s="194"/>
      <c r="S71" s="194" t="s">
        <v>430</v>
      </c>
      <c r="T71" s="195" t="s">
        <v>372</v>
      </c>
      <c r="U71" s="163">
        <v>0</v>
      </c>
      <c r="V71" s="163">
        <f t="shared" si="13"/>
        <v>0</v>
      </c>
      <c r="W71" s="163"/>
      <c r="X71" s="163" t="s">
        <v>431</v>
      </c>
      <c r="Y71" s="152"/>
      <c r="Z71" s="152"/>
      <c r="AA71" s="152"/>
      <c r="AB71" s="152"/>
      <c r="AC71" s="152"/>
      <c r="AD71" s="152"/>
      <c r="AE71" s="152"/>
      <c r="AF71" s="152"/>
      <c r="AG71" s="152" t="s">
        <v>432</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c r="A72" s="189">
        <v>64</v>
      </c>
      <c r="B72" s="190" t="s">
        <v>2124</v>
      </c>
      <c r="C72" s="197" t="s">
        <v>2125</v>
      </c>
      <c r="D72" s="191" t="s">
        <v>815</v>
      </c>
      <c r="E72" s="192">
        <v>1</v>
      </c>
      <c r="F72" s="193"/>
      <c r="G72" s="194">
        <f t="shared" si="7"/>
        <v>0</v>
      </c>
      <c r="H72" s="193"/>
      <c r="I72" s="194">
        <f t="shared" si="8"/>
        <v>0</v>
      </c>
      <c r="J72" s="193"/>
      <c r="K72" s="194">
        <f t="shared" si="9"/>
        <v>0</v>
      </c>
      <c r="L72" s="194">
        <v>21</v>
      </c>
      <c r="M72" s="194">
        <f t="shared" si="10"/>
        <v>0</v>
      </c>
      <c r="N72" s="192">
        <v>0</v>
      </c>
      <c r="O72" s="192">
        <f t="shared" si="11"/>
        <v>0</v>
      </c>
      <c r="P72" s="192">
        <v>0</v>
      </c>
      <c r="Q72" s="192">
        <f t="shared" si="12"/>
        <v>0</v>
      </c>
      <c r="R72" s="194"/>
      <c r="S72" s="194" t="s">
        <v>430</v>
      </c>
      <c r="T72" s="195" t="s">
        <v>372</v>
      </c>
      <c r="U72" s="163">
        <v>0</v>
      </c>
      <c r="V72" s="163">
        <f t="shared" si="13"/>
        <v>0</v>
      </c>
      <c r="W72" s="163"/>
      <c r="X72" s="163" t="s">
        <v>431</v>
      </c>
      <c r="Y72" s="152"/>
      <c r="Z72" s="152"/>
      <c r="AA72" s="152"/>
      <c r="AB72" s="152"/>
      <c r="AC72" s="152"/>
      <c r="AD72" s="152"/>
      <c r="AE72" s="152"/>
      <c r="AF72" s="152"/>
      <c r="AG72" s="152" t="s">
        <v>432</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c r="A73" s="189">
        <v>65</v>
      </c>
      <c r="B73" s="190" t="s">
        <v>2126</v>
      </c>
      <c r="C73" s="197" t="s">
        <v>2127</v>
      </c>
      <c r="D73" s="191" t="s">
        <v>815</v>
      </c>
      <c r="E73" s="192">
        <v>1</v>
      </c>
      <c r="F73" s="193"/>
      <c r="G73" s="194">
        <f t="shared" ref="G73:G103" si="14">ROUND(E73*F73,2)</f>
        <v>0</v>
      </c>
      <c r="H73" s="193"/>
      <c r="I73" s="194">
        <f t="shared" ref="I73:I103" si="15">ROUND(E73*H73,2)</f>
        <v>0</v>
      </c>
      <c r="J73" s="193"/>
      <c r="K73" s="194">
        <f t="shared" ref="K73:K103" si="16">ROUND(E73*J73,2)</f>
        <v>0</v>
      </c>
      <c r="L73" s="194">
        <v>21</v>
      </c>
      <c r="M73" s="194">
        <f t="shared" ref="M73:M103" si="17">G73*(1+L73/100)</f>
        <v>0</v>
      </c>
      <c r="N73" s="192">
        <v>0</v>
      </c>
      <c r="O73" s="192">
        <f t="shared" ref="O73:O103" si="18">ROUND(E73*N73,2)</f>
        <v>0</v>
      </c>
      <c r="P73" s="192">
        <v>0</v>
      </c>
      <c r="Q73" s="192">
        <f t="shared" ref="Q73:Q103" si="19">ROUND(E73*P73,2)</f>
        <v>0</v>
      </c>
      <c r="R73" s="194"/>
      <c r="S73" s="194" t="s">
        <v>430</v>
      </c>
      <c r="T73" s="195" t="s">
        <v>372</v>
      </c>
      <c r="U73" s="163">
        <v>0</v>
      </c>
      <c r="V73" s="163">
        <f t="shared" ref="V73:V103" si="20">ROUND(E73*U73,2)</f>
        <v>0</v>
      </c>
      <c r="W73" s="163"/>
      <c r="X73" s="163" t="s">
        <v>431</v>
      </c>
      <c r="Y73" s="152"/>
      <c r="Z73" s="152"/>
      <c r="AA73" s="152"/>
      <c r="AB73" s="152"/>
      <c r="AC73" s="152"/>
      <c r="AD73" s="152"/>
      <c r="AE73" s="152"/>
      <c r="AF73" s="152"/>
      <c r="AG73" s="152" t="s">
        <v>432</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c r="A74" s="189">
        <v>66</v>
      </c>
      <c r="B74" s="190" t="s">
        <v>2128</v>
      </c>
      <c r="C74" s="197" t="s">
        <v>2129</v>
      </c>
      <c r="D74" s="191" t="s">
        <v>815</v>
      </c>
      <c r="E74" s="192">
        <v>16</v>
      </c>
      <c r="F74" s="193"/>
      <c r="G74" s="194">
        <f t="shared" si="14"/>
        <v>0</v>
      </c>
      <c r="H74" s="193"/>
      <c r="I74" s="194">
        <f t="shared" si="15"/>
        <v>0</v>
      </c>
      <c r="J74" s="193"/>
      <c r="K74" s="194">
        <f t="shared" si="16"/>
        <v>0</v>
      </c>
      <c r="L74" s="194">
        <v>21</v>
      </c>
      <c r="M74" s="194">
        <f t="shared" si="17"/>
        <v>0</v>
      </c>
      <c r="N74" s="192">
        <v>0</v>
      </c>
      <c r="O74" s="192">
        <f t="shared" si="18"/>
        <v>0</v>
      </c>
      <c r="P74" s="192">
        <v>0</v>
      </c>
      <c r="Q74" s="192">
        <f t="shared" si="19"/>
        <v>0</v>
      </c>
      <c r="R74" s="194"/>
      <c r="S74" s="194" t="s">
        <v>430</v>
      </c>
      <c r="T74" s="195" t="s">
        <v>372</v>
      </c>
      <c r="U74" s="163">
        <v>0</v>
      </c>
      <c r="V74" s="163">
        <f t="shared" si="20"/>
        <v>0</v>
      </c>
      <c r="W74" s="163"/>
      <c r="X74" s="163" t="s">
        <v>431</v>
      </c>
      <c r="Y74" s="152"/>
      <c r="Z74" s="152"/>
      <c r="AA74" s="152"/>
      <c r="AB74" s="152"/>
      <c r="AC74" s="152"/>
      <c r="AD74" s="152"/>
      <c r="AE74" s="152"/>
      <c r="AF74" s="152"/>
      <c r="AG74" s="152" t="s">
        <v>432</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c r="A75" s="189">
        <v>67</v>
      </c>
      <c r="B75" s="190" t="s">
        <v>2130</v>
      </c>
      <c r="C75" s="197" t="s">
        <v>2131</v>
      </c>
      <c r="D75" s="191" t="s">
        <v>815</v>
      </c>
      <c r="E75" s="192">
        <v>68</v>
      </c>
      <c r="F75" s="193"/>
      <c r="G75" s="194">
        <f t="shared" si="14"/>
        <v>0</v>
      </c>
      <c r="H75" s="193"/>
      <c r="I75" s="194">
        <f t="shared" si="15"/>
        <v>0</v>
      </c>
      <c r="J75" s="193"/>
      <c r="K75" s="194">
        <f t="shared" si="16"/>
        <v>0</v>
      </c>
      <c r="L75" s="194">
        <v>21</v>
      </c>
      <c r="M75" s="194">
        <f t="shared" si="17"/>
        <v>0</v>
      </c>
      <c r="N75" s="192">
        <v>0</v>
      </c>
      <c r="O75" s="192">
        <f t="shared" si="18"/>
        <v>0</v>
      </c>
      <c r="P75" s="192">
        <v>0</v>
      </c>
      <c r="Q75" s="192">
        <f t="shared" si="19"/>
        <v>0</v>
      </c>
      <c r="R75" s="194"/>
      <c r="S75" s="194" t="s">
        <v>430</v>
      </c>
      <c r="T75" s="195" t="s">
        <v>372</v>
      </c>
      <c r="U75" s="163">
        <v>0</v>
      </c>
      <c r="V75" s="163">
        <f t="shared" si="20"/>
        <v>0</v>
      </c>
      <c r="W75" s="163"/>
      <c r="X75" s="163" t="s">
        <v>431</v>
      </c>
      <c r="Y75" s="152"/>
      <c r="Z75" s="152"/>
      <c r="AA75" s="152"/>
      <c r="AB75" s="152"/>
      <c r="AC75" s="152"/>
      <c r="AD75" s="152"/>
      <c r="AE75" s="152"/>
      <c r="AF75" s="152"/>
      <c r="AG75" s="152" t="s">
        <v>432</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c r="A76" s="189">
        <v>68</v>
      </c>
      <c r="B76" s="190" t="s">
        <v>2132</v>
      </c>
      <c r="C76" s="197" t="s">
        <v>2133</v>
      </c>
      <c r="D76" s="191" t="s">
        <v>524</v>
      </c>
      <c r="E76" s="192">
        <v>1220</v>
      </c>
      <c r="F76" s="193"/>
      <c r="G76" s="194">
        <f t="shared" si="14"/>
        <v>0</v>
      </c>
      <c r="H76" s="193"/>
      <c r="I76" s="194">
        <f t="shared" si="15"/>
        <v>0</v>
      </c>
      <c r="J76" s="193"/>
      <c r="K76" s="194">
        <f t="shared" si="16"/>
        <v>0</v>
      </c>
      <c r="L76" s="194">
        <v>21</v>
      </c>
      <c r="M76" s="194">
        <f t="shared" si="17"/>
        <v>0</v>
      </c>
      <c r="N76" s="192">
        <v>0</v>
      </c>
      <c r="O76" s="192">
        <f t="shared" si="18"/>
        <v>0</v>
      </c>
      <c r="P76" s="192">
        <v>0</v>
      </c>
      <c r="Q76" s="192">
        <f t="shared" si="19"/>
        <v>0</v>
      </c>
      <c r="R76" s="194"/>
      <c r="S76" s="194" t="s">
        <v>430</v>
      </c>
      <c r="T76" s="195" t="s">
        <v>372</v>
      </c>
      <c r="U76" s="163">
        <v>0</v>
      </c>
      <c r="V76" s="163">
        <f t="shared" si="20"/>
        <v>0</v>
      </c>
      <c r="W76" s="163"/>
      <c r="X76" s="163" t="s">
        <v>431</v>
      </c>
      <c r="Y76" s="152"/>
      <c r="Z76" s="152"/>
      <c r="AA76" s="152"/>
      <c r="AB76" s="152"/>
      <c r="AC76" s="152"/>
      <c r="AD76" s="152"/>
      <c r="AE76" s="152"/>
      <c r="AF76" s="152"/>
      <c r="AG76" s="152" t="s">
        <v>432</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c r="A77" s="189">
        <v>69</v>
      </c>
      <c r="B77" s="190" t="s">
        <v>2134</v>
      </c>
      <c r="C77" s="197" t="s">
        <v>2135</v>
      </c>
      <c r="D77" s="191" t="s">
        <v>815</v>
      </c>
      <c r="E77" s="192">
        <v>4</v>
      </c>
      <c r="F77" s="193"/>
      <c r="G77" s="194">
        <f t="shared" si="14"/>
        <v>0</v>
      </c>
      <c r="H77" s="193"/>
      <c r="I77" s="194">
        <f t="shared" si="15"/>
        <v>0</v>
      </c>
      <c r="J77" s="193"/>
      <c r="K77" s="194">
        <f t="shared" si="16"/>
        <v>0</v>
      </c>
      <c r="L77" s="194">
        <v>21</v>
      </c>
      <c r="M77" s="194">
        <f t="shared" si="17"/>
        <v>0</v>
      </c>
      <c r="N77" s="192">
        <v>0</v>
      </c>
      <c r="O77" s="192">
        <f t="shared" si="18"/>
        <v>0</v>
      </c>
      <c r="P77" s="192">
        <v>0</v>
      </c>
      <c r="Q77" s="192">
        <f t="shared" si="19"/>
        <v>0</v>
      </c>
      <c r="R77" s="194"/>
      <c r="S77" s="194" t="s">
        <v>430</v>
      </c>
      <c r="T77" s="195" t="s">
        <v>372</v>
      </c>
      <c r="U77" s="163">
        <v>0</v>
      </c>
      <c r="V77" s="163">
        <f t="shared" si="20"/>
        <v>0</v>
      </c>
      <c r="W77" s="163"/>
      <c r="X77" s="163" t="s">
        <v>431</v>
      </c>
      <c r="Y77" s="152"/>
      <c r="Z77" s="152"/>
      <c r="AA77" s="152"/>
      <c r="AB77" s="152"/>
      <c r="AC77" s="152"/>
      <c r="AD77" s="152"/>
      <c r="AE77" s="152"/>
      <c r="AF77" s="152"/>
      <c r="AG77" s="152" t="s">
        <v>432</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c r="A78" s="189">
        <v>70</v>
      </c>
      <c r="B78" s="190" t="s">
        <v>2136</v>
      </c>
      <c r="C78" s="197" t="s">
        <v>2137</v>
      </c>
      <c r="D78" s="191" t="s">
        <v>815</v>
      </c>
      <c r="E78" s="192">
        <v>300</v>
      </c>
      <c r="F78" s="193"/>
      <c r="G78" s="194">
        <f t="shared" si="14"/>
        <v>0</v>
      </c>
      <c r="H78" s="193"/>
      <c r="I78" s="194">
        <f t="shared" si="15"/>
        <v>0</v>
      </c>
      <c r="J78" s="193"/>
      <c r="K78" s="194">
        <f t="shared" si="16"/>
        <v>0</v>
      </c>
      <c r="L78" s="194">
        <v>21</v>
      </c>
      <c r="M78" s="194">
        <f t="shared" si="17"/>
        <v>0</v>
      </c>
      <c r="N78" s="192">
        <v>0</v>
      </c>
      <c r="O78" s="192">
        <f t="shared" si="18"/>
        <v>0</v>
      </c>
      <c r="P78" s="192">
        <v>0</v>
      </c>
      <c r="Q78" s="192">
        <f t="shared" si="19"/>
        <v>0</v>
      </c>
      <c r="R78" s="194"/>
      <c r="S78" s="194" t="s">
        <v>430</v>
      </c>
      <c r="T78" s="195" t="s">
        <v>372</v>
      </c>
      <c r="U78" s="163">
        <v>0</v>
      </c>
      <c r="V78" s="163">
        <f t="shared" si="20"/>
        <v>0</v>
      </c>
      <c r="W78" s="163"/>
      <c r="X78" s="163" t="s">
        <v>431</v>
      </c>
      <c r="Y78" s="152"/>
      <c r="Z78" s="152"/>
      <c r="AA78" s="152"/>
      <c r="AB78" s="152"/>
      <c r="AC78" s="152"/>
      <c r="AD78" s="152"/>
      <c r="AE78" s="152"/>
      <c r="AF78" s="152"/>
      <c r="AG78" s="152" t="s">
        <v>432</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c r="A79" s="189">
        <v>71</v>
      </c>
      <c r="B79" s="190" t="s">
        <v>2138</v>
      </c>
      <c r="C79" s="197" t="s">
        <v>2139</v>
      </c>
      <c r="D79" s="191" t="s">
        <v>524</v>
      </c>
      <c r="E79" s="192">
        <v>4</v>
      </c>
      <c r="F79" s="193"/>
      <c r="G79" s="194">
        <f t="shared" si="14"/>
        <v>0</v>
      </c>
      <c r="H79" s="193"/>
      <c r="I79" s="194">
        <f t="shared" si="15"/>
        <v>0</v>
      </c>
      <c r="J79" s="193"/>
      <c r="K79" s="194">
        <f t="shared" si="16"/>
        <v>0</v>
      </c>
      <c r="L79" s="194">
        <v>21</v>
      </c>
      <c r="M79" s="194">
        <f t="shared" si="17"/>
        <v>0</v>
      </c>
      <c r="N79" s="192">
        <v>0</v>
      </c>
      <c r="O79" s="192">
        <f t="shared" si="18"/>
        <v>0</v>
      </c>
      <c r="P79" s="192">
        <v>0</v>
      </c>
      <c r="Q79" s="192">
        <f t="shared" si="19"/>
        <v>0</v>
      </c>
      <c r="R79" s="194"/>
      <c r="S79" s="194" t="s">
        <v>430</v>
      </c>
      <c r="T79" s="195" t="s">
        <v>372</v>
      </c>
      <c r="U79" s="163">
        <v>0</v>
      </c>
      <c r="V79" s="163">
        <f t="shared" si="20"/>
        <v>0</v>
      </c>
      <c r="W79" s="163"/>
      <c r="X79" s="163" t="s">
        <v>431</v>
      </c>
      <c r="Y79" s="152"/>
      <c r="Z79" s="152"/>
      <c r="AA79" s="152"/>
      <c r="AB79" s="152"/>
      <c r="AC79" s="152"/>
      <c r="AD79" s="152"/>
      <c r="AE79" s="152"/>
      <c r="AF79" s="152"/>
      <c r="AG79" s="152" t="s">
        <v>432</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c r="A80" s="189">
        <v>72</v>
      </c>
      <c r="B80" s="190" t="s">
        <v>2140</v>
      </c>
      <c r="C80" s="197" t="s">
        <v>2141</v>
      </c>
      <c r="D80" s="191" t="s">
        <v>524</v>
      </c>
      <c r="E80" s="192">
        <v>20</v>
      </c>
      <c r="F80" s="193"/>
      <c r="G80" s="194">
        <f t="shared" si="14"/>
        <v>0</v>
      </c>
      <c r="H80" s="193"/>
      <c r="I80" s="194">
        <f t="shared" si="15"/>
        <v>0</v>
      </c>
      <c r="J80" s="193"/>
      <c r="K80" s="194">
        <f t="shared" si="16"/>
        <v>0</v>
      </c>
      <c r="L80" s="194">
        <v>21</v>
      </c>
      <c r="M80" s="194">
        <f t="shared" si="17"/>
        <v>0</v>
      </c>
      <c r="N80" s="192">
        <v>0</v>
      </c>
      <c r="O80" s="192">
        <f t="shared" si="18"/>
        <v>0</v>
      </c>
      <c r="P80" s="192">
        <v>0</v>
      </c>
      <c r="Q80" s="192">
        <f t="shared" si="19"/>
        <v>0</v>
      </c>
      <c r="R80" s="194"/>
      <c r="S80" s="194" t="s">
        <v>430</v>
      </c>
      <c r="T80" s="195" t="s">
        <v>372</v>
      </c>
      <c r="U80" s="163">
        <v>0</v>
      </c>
      <c r="V80" s="163">
        <f t="shared" si="20"/>
        <v>0</v>
      </c>
      <c r="W80" s="163"/>
      <c r="X80" s="163" t="s">
        <v>431</v>
      </c>
      <c r="Y80" s="152"/>
      <c r="Z80" s="152"/>
      <c r="AA80" s="152"/>
      <c r="AB80" s="152"/>
      <c r="AC80" s="152"/>
      <c r="AD80" s="152"/>
      <c r="AE80" s="152"/>
      <c r="AF80" s="152"/>
      <c r="AG80" s="152" t="s">
        <v>432</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c r="A81" s="189">
        <v>73</v>
      </c>
      <c r="B81" s="190" t="s">
        <v>2142</v>
      </c>
      <c r="C81" s="197" t="s">
        <v>2143</v>
      </c>
      <c r="D81" s="191" t="s">
        <v>524</v>
      </c>
      <c r="E81" s="192">
        <v>8</v>
      </c>
      <c r="F81" s="193"/>
      <c r="G81" s="194">
        <f t="shared" si="14"/>
        <v>0</v>
      </c>
      <c r="H81" s="193"/>
      <c r="I81" s="194">
        <f t="shared" si="15"/>
        <v>0</v>
      </c>
      <c r="J81" s="193"/>
      <c r="K81" s="194">
        <f t="shared" si="16"/>
        <v>0</v>
      </c>
      <c r="L81" s="194">
        <v>21</v>
      </c>
      <c r="M81" s="194">
        <f t="shared" si="17"/>
        <v>0</v>
      </c>
      <c r="N81" s="192">
        <v>0</v>
      </c>
      <c r="O81" s="192">
        <f t="shared" si="18"/>
        <v>0</v>
      </c>
      <c r="P81" s="192">
        <v>0</v>
      </c>
      <c r="Q81" s="192">
        <f t="shared" si="19"/>
        <v>0</v>
      </c>
      <c r="R81" s="194"/>
      <c r="S81" s="194" t="s">
        <v>430</v>
      </c>
      <c r="T81" s="195" t="s">
        <v>372</v>
      </c>
      <c r="U81" s="163">
        <v>0</v>
      </c>
      <c r="V81" s="163">
        <f t="shared" si="20"/>
        <v>0</v>
      </c>
      <c r="W81" s="163"/>
      <c r="X81" s="163" t="s">
        <v>431</v>
      </c>
      <c r="Y81" s="152"/>
      <c r="Z81" s="152"/>
      <c r="AA81" s="152"/>
      <c r="AB81" s="152"/>
      <c r="AC81" s="152"/>
      <c r="AD81" s="152"/>
      <c r="AE81" s="152"/>
      <c r="AF81" s="152"/>
      <c r="AG81" s="152" t="s">
        <v>432</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c r="A82" s="189">
        <v>74</v>
      </c>
      <c r="B82" s="190" t="s">
        <v>2144</v>
      </c>
      <c r="C82" s="197" t="s">
        <v>2145</v>
      </c>
      <c r="D82" s="191" t="s">
        <v>524</v>
      </c>
      <c r="E82" s="192">
        <v>120</v>
      </c>
      <c r="F82" s="193"/>
      <c r="G82" s="194">
        <f t="shared" si="14"/>
        <v>0</v>
      </c>
      <c r="H82" s="193"/>
      <c r="I82" s="194">
        <f t="shared" si="15"/>
        <v>0</v>
      </c>
      <c r="J82" s="193"/>
      <c r="K82" s="194">
        <f t="shared" si="16"/>
        <v>0</v>
      </c>
      <c r="L82" s="194">
        <v>21</v>
      </c>
      <c r="M82" s="194">
        <f t="shared" si="17"/>
        <v>0</v>
      </c>
      <c r="N82" s="192">
        <v>0</v>
      </c>
      <c r="O82" s="192">
        <f t="shared" si="18"/>
        <v>0</v>
      </c>
      <c r="P82" s="192">
        <v>0</v>
      </c>
      <c r="Q82" s="192">
        <f t="shared" si="19"/>
        <v>0</v>
      </c>
      <c r="R82" s="194"/>
      <c r="S82" s="194" t="s">
        <v>430</v>
      </c>
      <c r="T82" s="195" t="s">
        <v>372</v>
      </c>
      <c r="U82" s="163">
        <v>0</v>
      </c>
      <c r="V82" s="163">
        <f t="shared" si="20"/>
        <v>0</v>
      </c>
      <c r="W82" s="163"/>
      <c r="X82" s="163" t="s">
        <v>431</v>
      </c>
      <c r="Y82" s="152"/>
      <c r="Z82" s="152"/>
      <c r="AA82" s="152"/>
      <c r="AB82" s="152"/>
      <c r="AC82" s="152"/>
      <c r="AD82" s="152"/>
      <c r="AE82" s="152"/>
      <c r="AF82" s="152"/>
      <c r="AG82" s="152" t="s">
        <v>432</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c r="A83" s="189">
        <v>75</v>
      </c>
      <c r="B83" s="190" t="s">
        <v>2146</v>
      </c>
      <c r="C83" s="197" t="s">
        <v>2147</v>
      </c>
      <c r="D83" s="191" t="s">
        <v>524</v>
      </c>
      <c r="E83" s="192">
        <v>140</v>
      </c>
      <c r="F83" s="193"/>
      <c r="G83" s="194">
        <f t="shared" si="14"/>
        <v>0</v>
      </c>
      <c r="H83" s="193"/>
      <c r="I83" s="194">
        <f t="shared" si="15"/>
        <v>0</v>
      </c>
      <c r="J83" s="193"/>
      <c r="K83" s="194">
        <f t="shared" si="16"/>
        <v>0</v>
      </c>
      <c r="L83" s="194">
        <v>21</v>
      </c>
      <c r="M83" s="194">
        <f t="shared" si="17"/>
        <v>0</v>
      </c>
      <c r="N83" s="192">
        <v>0</v>
      </c>
      <c r="O83" s="192">
        <f t="shared" si="18"/>
        <v>0</v>
      </c>
      <c r="P83" s="192">
        <v>0</v>
      </c>
      <c r="Q83" s="192">
        <f t="shared" si="19"/>
        <v>0</v>
      </c>
      <c r="R83" s="194"/>
      <c r="S83" s="194" t="s">
        <v>430</v>
      </c>
      <c r="T83" s="195" t="s">
        <v>372</v>
      </c>
      <c r="U83" s="163">
        <v>0</v>
      </c>
      <c r="V83" s="163">
        <f t="shared" si="20"/>
        <v>0</v>
      </c>
      <c r="W83" s="163"/>
      <c r="X83" s="163" t="s">
        <v>431</v>
      </c>
      <c r="Y83" s="152"/>
      <c r="Z83" s="152"/>
      <c r="AA83" s="152"/>
      <c r="AB83" s="152"/>
      <c r="AC83" s="152"/>
      <c r="AD83" s="152"/>
      <c r="AE83" s="152"/>
      <c r="AF83" s="152"/>
      <c r="AG83" s="152" t="s">
        <v>432</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c r="A84" s="189">
        <v>76</v>
      </c>
      <c r="B84" s="190" t="s">
        <v>2148</v>
      </c>
      <c r="C84" s="197" t="s">
        <v>2149</v>
      </c>
      <c r="D84" s="191" t="s">
        <v>524</v>
      </c>
      <c r="E84" s="192">
        <v>50</v>
      </c>
      <c r="F84" s="193"/>
      <c r="G84" s="194">
        <f t="shared" si="14"/>
        <v>0</v>
      </c>
      <c r="H84" s="193"/>
      <c r="I84" s="194">
        <f t="shared" si="15"/>
        <v>0</v>
      </c>
      <c r="J84" s="193"/>
      <c r="K84" s="194">
        <f t="shared" si="16"/>
        <v>0</v>
      </c>
      <c r="L84" s="194">
        <v>21</v>
      </c>
      <c r="M84" s="194">
        <f t="shared" si="17"/>
        <v>0</v>
      </c>
      <c r="N84" s="192">
        <v>0</v>
      </c>
      <c r="O84" s="192">
        <f t="shared" si="18"/>
        <v>0</v>
      </c>
      <c r="P84" s="192">
        <v>0</v>
      </c>
      <c r="Q84" s="192">
        <f t="shared" si="19"/>
        <v>0</v>
      </c>
      <c r="R84" s="194"/>
      <c r="S84" s="194" t="s">
        <v>430</v>
      </c>
      <c r="T84" s="195" t="s">
        <v>372</v>
      </c>
      <c r="U84" s="163">
        <v>0</v>
      </c>
      <c r="V84" s="163">
        <f t="shared" si="20"/>
        <v>0</v>
      </c>
      <c r="W84" s="163"/>
      <c r="X84" s="163" t="s">
        <v>431</v>
      </c>
      <c r="Y84" s="152"/>
      <c r="Z84" s="152"/>
      <c r="AA84" s="152"/>
      <c r="AB84" s="152"/>
      <c r="AC84" s="152"/>
      <c r="AD84" s="152"/>
      <c r="AE84" s="152"/>
      <c r="AF84" s="152"/>
      <c r="AG84" s="152" t="s">
        <v>432</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c r="A85" s="189">
        <v>77</v>
      </c>
      <c r="B85" s="190" t="s">
        <v>2150</v>
      </c>
      <c r="C85" s="197" t="s">
        <v>2151</v>
      </c>
      <c r="D85" s="191" t="s">
        <v>524</v>
      </c>
      <c r="E85" s="192">
        <v>50</v>
      </c>
      <c r="F85" s="193"/>
      <c r="G85" s="194">
        <f t="shared" si="14"/>
        <v>0</v>
      </c>
      <c r="H85" s="193"/>
      <c r="I85" s="194">
        <f t="shared" si="15"/>
        <v>0</v>
      </c>
      <c r="J85" s="193"/>
      <c r="K85" s="194">
        <f t="shared" si="16"/>
        <v>0</v>
      </c>
      <c r="L85" s="194">
        <v>21</v>
      </c>
      <c r="M85" s="194">
        <f t="shared" si="17"/>
        <v>0</v>
      </c>
      <c r="N85" s="192">
        <v>0</v>
      </c>
      <c r="O85" s="192">
        <f t="shared" si="18"/>
        <v>0</v>
      </c>
      <c r="P85" s="192">
        <v>0</v>
      </c>
      <c r="Q85" s="192">
        <f t="shared" si="19"/>
        <v>0</v>
      </c>
      <c r="R85" s="194"/>
      <c r="S85" s="194" t="s">
        <v>430</v>
      </c>
      <c r="T85" s="195" t="s">
        <v>372</v>
      </c>
      <c r="U85" s="163">
        <v>0</v>
      </c>
      <c r="V85" s="163">
        <f t="shared" si="20"/>
        <v>0</v>
      </c>
      <c r="W85" s="163"/>
      <c r="X85" s="163" t="s">
        <v>431</v>
      </c>
      <c r="Y85" s="152"/>
      <c r="Z85" s="152"/>
      <c r="AA85" s="152"/>
      <c r="AB85" s="152"/>
      <c r="AC85" s="152"/>
      <c r="AD85" s="152"/>
      <c r="AE85" s="152"/>
      <c r="AF85" s="152"/>
      <c r="AG85" s="152" t="s">
        <v>432</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c r="A86" s="189">
        <v>78</v>
      </c>
      <c r="B86" s="190" t="s">
        <v>2152</v>
      </c>
      <c r="C86" s="197" t="s">
        <v>2153</v>
      </c>
      <c r="D86" s="191" t="s">
        <v>524</v>
      </c>
      <c r="E86" s="192">
        <v>30</v>
      </c>
      <c r="F86" s="193"/>
      <c r="G86" s="194">
        <f t="shared" si="14"/>
        <v>0</v>
      </c>
      <c r="H86" s="193"/>
      <c r="I86" s="194">
        <f t="shared" si="15"/>
        <v>0</v>
      </c>
      <c r="J86" s="193"/>
      <c r="K86" s="194">
        <f t="shared" si="16"/>
        <v>0</v>
      </c>
      <c r="L86" s="194">
        <v>21</v>
      </c>
      <c r="M86" s="194">
        <f t="shared" si="17"/>
        <v>0</v>
      </c>
      <c r="N86" s="192">
        <v>0</v>
      </c>
      <c r="O86" s="192">
        <f t="shared" si="18"/>
        <v>0</v>
      </c>
      <c r="P86" s="192">
        <v>0</v>
      </c>
      <c r="Q86" s="192">
        <f t="shared" si="19"/>
        <v>0</v>
      </c>
      <c r="R86" s="194"/>
      <c r="S86" s="194" t="s">
        <v>430</v>
      </c>
      <c r="T86" s="195" t="s">
        <v>372</v>
      </c>
      <c r="U86" s="163">
        <v>0</v>
      </c>
      <c r="V86" s="163">
        <f t="shared" si="20"/>
        <v>0</v>
      </c>
      <c r="W86" s="163"/>
      <c r="X86" s="163" t="s">
        <v>431</v>
      </c>
      <c r="Y86" s="152"/>
      <c r="Z86" s="152"/>
      <c r="AA86" s="152"/>
      <c r="AB86" s="152"/>
      <c r="AC86" s="152"/>
      <c r="AD86" s="152"/>
      <c r="AE86" s="152"/>
      <c r="AF86" s="152"/>
      <c r="AG86" s="152" t="s">
        <v>432</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c r="A87" s="189">
        <v>79</v>
      </c>
      <c r="B87" s="190" t="s">
        <v>2154</v>
      </c>
      <c r="C87" s="197" t="s">
        <v>2155</v>
      </c>
      <c r="D87" s="191" t="s">
        <v>524</v>
      </c>
      <c r="E87" s="192">
        <v>12</v>
      </c>
      <c r="F87" s="193"/>
      <c r="G87" s="194">
        <f t="shared" si="14"/>
        <v>0</v>
      </c>
      <c r="H87" s="193"/>
      <c r="I87" s="194">
        <f t="shared" si="15"/>
        <v>0</v>
      </c>
      <c r="J87" s="193"/>
      <c r="K87" s="194">
        <f t="shared" si="16"/>
        <v>0</v>
      </c>
      <c r="L87" s="194">
        <v>21</v>
      </c>
      <c r="M87" s="194">
        <f t="shared" si="17"/>
        <v>0</v>
      </c>
      <c r="N87" s="192">
        <v>0</v>
      </c>
      <c r="O87" s="192">
        <f t="shared" si="18"/>
        <v>0</v>
      </c>
      <c r="P87" s="192">
        <v>0</v>
      </c>
      <c r="Q87" s="192">
        <f t="shared" si="19"/>
        <v>0</v>
      </c>
      <c r="R87" s="194"/>
      <c r="S87" s="194" t="s">
        <v>430</v>
      </c>
      <c r="T87" s="195" t="s">
        <v>372</v>
      </c>
      <c r="U87" s="163">
        <v>0</v>
      </c>
      <c r="V87" s="163">
        <f t="shared" si="20"/>
        <v>0</v>
      </c>
      <c r="W87" s="163"/>
      <c r="X87" s="163" t="s">
        <v>431</v>
      </c>
      <c r="Y87" s="152"/>
      <c r="Z87" s="152"/>
      <c r="AA87" s="152"/>
      <c r="AB87" s="152"/>
      <c r="AC87" s="152"/>
      <c r="AD87" s="152"/>
      <c r="AE87" s="152"/>
      <c r="AF87" s="152"/>
      <c r="AG87" s="152" t="s">
        <v>432</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c r="A88" s="189">
        <v>80</v>
      </c>
      <c r="B88" s="190" t="s">
        <v>2156</v>
      </c>
      <c r="C88" s="197" t="s">
        <v>2157</v>
      </c>
      <c r="D88" s="191" t="s">
        <v>524</v>
      </c>
      <c r="E88" s="192">
        <v>40</v>
      </c>
      <c r="F88" s="193"/>
      <c r="G88" s="194">
        <f t="shared" si="14"/>
        <v>0</v>
      </c>
      <c r="H88" s="193"/>
      <c r="I88" s="194">
        <f t="shared" si="15"/>
        <v>0</v>
      </c>
      <c r="J88" s="193"/>
      <c r="K88" s="194">
        <f t="shared" si="16"/>
        <v>0</v>
      </c>
      <c r="L88" s="194">
        <v>21</v>
      </c>
      <c r="M88" s="194">
        <f t="shared" si="17"/>
        <v>0</v>
      </c>
      <c r="N88" s="192">
        <v>0</v>
      </c>
      <c r="O88" s="192">
        <f t="shared" si="18"/>
        <v>0</v>
      </c>
      <c r="P88" s="192">
        <v>0</v>
      </c>
      <c r="Q88" s="192">
        <f t="shared" si="19"/>
        <v>0</v>
      </c>
      <c r="R88" s="194"/>
      <c r="S88" s="194" t="s">
        <v>430</v>
      </c>
      <c r="T88" s="195" t="s">
        <v>372</v>
      </c>
      <c r="U88" s="163">
        <v>0</v>
      </c>
      <c r="V88" s="163">
        <f t="shared" si="20"/>
        <v>0</v>
      </c>
      <c r="W88" s="163"/>
      <c r="X88" s="163" t="s">
        <v>431</v>
      </c>
      <c r="Y88" s="152"/>
      <c r="Z88" s="152"/>
      <c r="AA88" s="152"/>
      <c r="AB88" s="152"/>
      <c r="AC88" s="152"/>
      <c r="AD88" s="152"/>
      <c r="AE88" s="152"/>
      <c r="AF88" s="152"/>
      <c r="AG88" s="152" t="s">
        <v>432</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c r="A89" s="189">
        <v>81</v>
      </c>
      <c r="B89" s="190" t="s">
        <v>2158</v>
      </c>
      <c r="C89" s="197" t="s">
        <v>2159</v>
      </c>
      <c r="D89" s="191" t="s">
        <v>815</v>
      </c>
      <c r="E89" s="192">
        <v>308</v>
      </c>
      <c r="F89" s="193"/>
      <c r="G89" s="194">
        <f t="shared" si="14"/>
        <v>0</v>
      </c>
      <c r="H89" s="193"/>
      <c r="I89" s="194">
        <f t="shared" si="15"/>
        <v>0</v>
      </c>
      <c r="J89" s="193"/>
      <c r="K89" s="194">
        <f t="shared" si="16"/>
        <v>0</v>
      </c>
      <c r="L89" s="194">
        <v>21</v>
      </c>
      <c r="M89" s="194">
        <f t="shared" si="17"/>
        <v>0</v>
      </c>
      <c r="N89" s="192">
        <v>0</v>
      </c>
      <c r="O89" s="192">
        <f t="shared" si="18"/>
        <v>0</v>
      </c>
      <c r="P89" s="192">
        <v>0</v>
      </c>
      <c r="Q89" s="192">
        <f t="shared" si="19"/>
        <v>0</v>
      </c>
      <c r="R89" s="194"/>
      <c r="S89" s="194" t="s">
        <v>430</v>
      </c>
      <c r="T89" s="195" t="s">
        <v>372</v>
      </c>
      <c r="U89" s="163">
        <v>0</v>
      </c>
      <c r="V89" s="163">
        <f t="shared" si="20"/>
        <v>0</v>
      </c>
      <c r="W89" s="163"/>
      <c r="X89" s="163" t="s">
        <v>431</v>
      </c>
      <c r="Y89" s="152"/>
      <c r="Z89" s="152"/>
      <c r="AA89" s="152"/>
      <c r="AB89" s="152"/>
      <c r="AC89" s="152"/>
      <c r="AD89" s="152"/>
      <c r="AE89" s="152"/>
      <c r="AF89" s="152"/>
      <c r="AG89" s="152" t="s">
        <v>432</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c r="A90" s="189">
        <v>82</v>
      </c>
      <c r="B90" s="190" t="s">
        <v>2160</v>
      </c>
      <c r="C90" s="197" t="s">
        <v>2161</v>
      </c>
      <c r="D90" s="191" t="s">
        <v>815</v>
      </c>
      <c r="E90" s="192">
        <v>5</v>
      </c>
      <c r="F90" s="193"/>
      <c r="G90" s="194">
        <f t="shared" si="14"/>
        <v>0</v>
      </c>
      <c r="H90" s="193"/>
      <c r="I90" s="194">
        <f t="shared" si="15"/>
        <v>0</v>
      </c>
      <c r="J90" s="193"/>
      <c r="K90" s="194">
        <f t="shared" si="16"/>
        <v>0</v>
      </c>
      <c r="L90" s="194">
        <v>21</v>
      </c>
      <c r="M90" s="194">
        <f t="shared" si="17"/>
        <v>0</v>
      </c>
      <c r="N90" s="192">
        <v>0</v>
      </c>
      <c r="O90" s="192">
        <f t="shared" si="18"/>
        <v>0</v>
      </c>
      <c r="P90" s="192">
        <v>0</v>
      </c>
      <c r="Q90" s="192">
        <f t="shared" si="19"/>
        <v>0</v>
      </c>
      <c r="R90" s="194"/>
      <c r="S90" s="194" t="s">
        <v>430</v>
      </c>
      <c r="T90" s="195" t="s">
        <v>372</v>
      </c>
      <c r="U90" s="163">
        <v>0</v>
      </c>
      <c r="V90" s="163">
        <f t="shared" si="20"/>
        <v>0</v>
      </c>
      <c r="W90" s="163"/>
      <c r="X90" s="163" t="s">
        <v>431</v>
      </c>
      <c r="Y90" s="152"/>
      <c r="Z90" s="152"/>
      <c r="AA90" s="152"/>
      <c r="AB90" s="152"/>
      <c r="AC90" s="152"/>
      <c r="AD90" s="152"/>
      <c r="AE90" s="152"/>
      <c r="AF90" s="152"/>
      <c r="AG90" s="152" t="s">
        <v>432</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c r="A91" s="189">
        <v>83</v>
      </c>
      <c r="B91" s="190" t="s">
        <v>2162</v>
      </c>
      <c r="C91" s="197" t="s">
        <v>2163</v>
      </c>
      <c r="D91" s="191" t="s">
        <v>815</v>
      </c>
      <c r="E91" s="192">
        <v>308</v>
      </c>
      <c r="F91" s="193"/>
      <c r="G91" s="194">
        <f t="shared" si="14"/>
        <v>0</v>
      </c>
      <c r="H91" s="193"/>
      <c r="I91" s="194">
        <f t="shared" si="15"/>
        <v>0</v>
      </c>
      <c r="J91" s="193"/>
      <c r="K91" s="194">
        <f t="shared" si="16"/>
        <v>0</v>
      </c>
      <c r="L91" s="194">
        <v>21</v>
      </c>
      <c r="M91" s="194">
        <f t="shared" si="17"/>
        <v>0</v>
      </c>
      <c r="N91" s="192">
        <v>0</v>
      </c>
      <c r="O91" s="192">
        <f t="shared" si="18"/>
        <v>0</v>
      </c>
      <c r="P91" s="192">
        <v>0</v>
      </c>
      <c r="Q91" s="192">
        <f t="shared" si="19"/>
        <v>0</v>
      </c>
      <c r="R91" s="194"/>
      <c r="S91" s="194" t="s">
        <v>430</v>
      </c>
      <c r="T91" s="195" t="s">
        <v>372</v>
      </c>
      <c r="U91" s="163">
        <v>0</v>
      </c>
      <c r="V91" s="163">
        <f t="shared" si="20"/>
        <v>0</v>
      </c>
      <c r="W91" s="163"/>
      <c r="X91" s="163" t="s">
        <v>431</v>
      </c>
      <c r="Y91" s="152"/>
      <c r="Z91" s="152"/>
      <c r="AA91" s="152"/>
      <c r="AB91" s="152"/>
      <c r="AC91" s="152"/>
      <c r="AD91" s="152"/>
      <c r="AE91" s="152"/>
      <c r="AF91" s="152"/>
      <c r="AG91" s="152" t="s">
        <v>432</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c r="A92" s="189">
        <v>84</v>
      </c>
      <c r="B92" s="190" t="s">
        <v>2164</v>
      </c>
      <c r="C92" s="197" t="s">
        <v>2165</v>
      </c>
      <c r="D92" s="191" t="s">
        <v>815</v>
      </c>
      <c r="E92" s="192">
        <v>5</v>
      </c>
      <c r="F92" s="193"/>
      <c r="G92" s="194">
        <f t="shared" si="14"/>
        <v>0</v>
      </c>
      <c r="H92" s="193"/>
      <c r="I92" s="194">
        <f t="shared" si="15"/>
        <v>0</v>
      </c>
      <c r="J92" s="193"/>
      <c r="K92" s="194">
        <f t="shared" si="16"/>
        <v>0</v>
      </c>
      <c r="L92" s="194">
        <v>21</v>
      </c>
      <c r="M92" s="194">
        <f t="shared" si="17"/>
        <v>0</v>
      </c>
      <c r="N92" s="192">
        <v>0</v>
      </c>
      <c r="O92" s="192">
        <f t="shared" si="18"/>
        <v>0</v>
      </c>
      <c r="P92" s="192">
        <v>0</v>
      </c>
      <c r="Q92" s="192">
        <f t="shared" si="19"/>
        <v>0</v>
      </c>
      <c r="R92" s="194"/>
      <c r="S92" s="194" t="s">
        <v>430</v>
      </c>
      <c r="T92" s="195" t="s">
        <v>372</v>
      </c>
      <c r="U92" s="163">
        <v>0</v>
      </c>
      <c r="V92" s="163">
        <f t="shared" si="20"/>
        <v>0</v>
      </c>
      <c r="W92" s="163"/>
      <c r="X92" s="163" t="s">
        <v>431</v>
      </c>
      <c r="Y92" s="152"/>
      <c r="Z92" s="152"/>
      <c r="AA92" s="152"/>
      <c r="AB92" s="152"/>
      <c r="AC92" s="152"/>
      <c r="AD92" s="152"/>
      <c r="AE92" s="152"/>
      <c r="AF92" s="152"/>
      <c r="AG92" s="152" t="s">
        <v>432</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c r="A93" s="189">
        <v>85</v>
      </c>
      <c r="B93" s="190" t="s">
        <v>2166</v>
      </c>
      <c r="C93" s="197" t="s">
        <v>2167</v>
      </c>
      <c r="D93" s="191" t="s">
        <v>524</v>
      </c>
      <c r="E93" s="192">
        <v>80</v>
      </c>
      <c r="F93" s="193"/>
      <c r="G93" s="194">
        <f t="shared" si="14"/>
        <v>0</v>
      </c>
      <c r="H93" s="193"/>
      <c r="I93" s="194">
        <f t="shared" si="15"/>
        <v>0</v>
      </c>
      <c r="J93" s="193"/>
      <c r="K93" s="194">
        <f t="shared" si="16"/>
        <v>0</v>
      </c>
      <c r="L93" s="194">
        <v>21</v>
      </c>
      <c r="M93" s="194">
        <f t="shared" si="17"/>
        <v>0</v>
      </c>
      <c r="N93" s="192">
        <v>0</v>
      </c>
      <c r="O93" s="192">
        <f t="shared" si="18"/>
        <v>0</v>
      </c>
      <c r="P93" s="192">
        <v>0</v>
      </c>
      <c r="Q93" s="192">
        <f t="shared" si="19"/>
        <v>0</v>
      </c>
      <c r="R93" s="194"/>
      <c r="S93" s="194" t="s">
        <v>430</v>
      </c>
      <c r="T93" s="195" t="s">
        <v>372</v>
      </c>
      <c r="U93" s="163">
        <v>0</v>
      </c>
      <c r="V93" s="163">
        <f t="shared" si="20"/>
        <v>0</v>
      </c>
      <c r="W93" s="163"/>
      <c r="X93" s="163" t="s">
        <v>431</v>
      </c>
      <c r="Y93" s="152"/>
      <c r="Z93" s="152"/>
      <c r="AA93" s="152"/>
      <c r="AB93" s="152"/>
      <c r="AC93" s="152"/>
      <c r="AD93" s="152"/>
      <c r="AE93" s="152"/>
      <c r="AF93" s="152"/>
      <c r="AG93" s="152" t="s">
        <v>432</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c r="A94" s="189">
        <v>86</v>
      </c>
      <c r="B94" s="190" t="s">
        <v>2168</v>
      </c>
      <c r="C94" s="197" t="s">
        <v>2169</v>
      </c>
      <c r="D94" s="191" t="s">
        <v>524</v>
      </c>
      <c r="E94" s="192">
        <v>70</v>
      </c>
      <c r="F94" s="193"/>
      <c r="G94" s="194">
        <f t="shared" si="14"/>
        <v>0</v>
      </c>
      <c r="H94" s="193"/>
      <c r="I94" s="194">
        <f t="shared" si="15"/>
        <v>0</v>
      </c>
      <c r="J94" s="193"/>
      <c r="K94" s="194">
        <f t="shared" si="16"/>
        <v>0</v>
      </c>
      <c r="L94" s="194">
        <v>21</v>
      </c>
      <c r="M94" s="194">
        <f t="shared" si="17"/>
        <v>0</v>
      </c>
      <c r="N94" s="192">
        <v>0</v>
      </c>
      <c r="O94" s="192">
        <f t="shared" si="18"/>
        <v>0</v>
      </c>
      <c r="P94" s="192">
        <v>0</v>
      </c>
      <c r="Q94" s="192">
        <f t="shared" si="19"/>
        <v>0</v>
      </c>
      <c r="R94" s="194"/>
      <c r="S94" s="194" t="s">
        <v>430</v>
      </c>
      <c r="T94" s="195" t="s">
        <v>372</v>
      </c>
      <c r="U94" s="163">
        <v>0</v>
      </c>
      <c r="V94" s="163">
        <f t="shared" si="20"/>
        <v>0</v>
      </c>
      <c r="W94" s="163"/>
      <c r="X94" s="163" t="s">
        <v>431</v>
      </c>
      <c r="Y94" s="152"/>
      <c r="Z94" s="152"/>
      <c r="AA94" s="152"/>
      <c r="AB94" s="152"/>
      <c r="AC94" s="152"/>
      <c r="AD94" s="152"/>
      <c r="AE94" s="152"/>
      <c r="AF94" s="152"/>
      <c r="AG94" s="152" t="s">
        <v>432</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c r="A95" s="189">
        <v>87</v>
      </c>
      <c r="B95" s="190" t="s">
        <v>2170</v>
      </c>
      <c r="C95" s="197" t="s">
        <v>2171</v>
      </c>
      <c r="D95" s="191" t="s">
        <v>815</v>
      </c>
      <c r="E95" s="192">
        <v>5</v>
      </c>
      <c r="F95" s="193"/>
      <c r="G95" s="194">
        <f t="shared" si="14"/>
        <v>0</v>
      </c>
      <c r="H95" s="193"/>
      <c r="I95" s="194">
        <f t="shared" si="15"/>
        <v>0</v>
      </c>
      <c r="J95" s="193"/>
      <c r="K95" s="194">
        <f t="shared" si="16"/>
        <v>0</v>
      </c>
      <c r="L95" s="194">
        <v>21</v>
      </c>
      <c r="M95" s="194">
        <f t="shared" si="17"/>
        <v>0</v>
      </c>
      <c r="N95" s="192">
        <v>0</v>
      </c>
      <c r="O95" s="192">
        <f t="shared" si="18"/>
        <v>0</v>
      </c>
      <c r="P95" s="192">
        <v>0</v>
      </c>
      <c r="Q95" s="192">
        <f t="shared" si="19"/>
        <v>0</v>
      </c>
      <c r="R95" s="194"/>
      <c r="S95" s="194" t="s">
        <v>430</v>
      </c>
      <c r="T95" s="195" t="s">
        <v>372</v>
      </c>
      <c r="U95" s="163">
        <v>0</v>
      </c>
      <c r="V95" s="163">
        <f t="shared" si="20"/>
        <v>0</v>
      </c>
      <c r="W95" s="163"/>
      <c r="X95" s="163" t="s">
        <v>431</v>
      </c>
      <c r="Y95" s="152"/>
      <c r="Z95" s="152"/>
      <c r="AA95" s="152"/>
      <c r="AB95" s="152"/>
      <c r="AC95" s="152"/>
      <c r="AD95" s="152"/>
      <c r="AE95" s="152"/>
      <c r="AF95" s="152"/>
      <c r="AG95" s="152" t="s">
        <v>432</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c r="A96" s="189">
        <v>88</v>
      </c>
      <c r="B96" s="190" t="s">
        <v>2172</v>
      </c>
      <c r="C96" s="197" t="s">
        <v>2173</v>
      </c>
      <c r="D96" s="191" t="s">
        <v>815</v>
      </c>
      <c r="E96" s="192">
        <v>20</v>
      </c>
      <c r="F96" s="193"/>
      <c r="G96" s="194">
        <f t="shared" si="14"/>
        <v>0</v>
      </c>
      <c r="H96" s="193"/>
      <c r="I96" s="194">
        <f t="shared" si="15"/>
        <v>0</v>
      </c>
      <c r="J96" s="193"/>
      <c r="K96" s="194">
        <f t="shared" si="16"/>
        <v>0</v>
      </c>
      <c r="L96" s="194">
        <v>21</v>
      </c>
      <c r="M96" s="194">
        <f t="shared" si="17"/>
        <v>0</v>
      </c>
      <c r="N96" s="192">
        <v>0</v>
      </c>
      <c r="O96" s="192">
        <f t="shared" si="18"/>
        <v>0</v>
      </c>
      <c r="P96" s="192">
        <v>0</v>
      </c>
      <c r="Q96" s="192">
        <f t="shared" si="19"/>
        <v>0</v>
      </c>
      <c r="R96" s="194"/>
      <c r="S96" s="194" t="s">
        <v>430</v>
      </c>
      <c r="T96" s="195" t="s">
        <v>372</v>
      </c>
      <c r="U96" s="163">
        <v>0</v>
      </c>
      <c r="V96" s="163">
        <f t="shared" si="20"/>
        <v>0</v>
      </c>
      <c r="W96" s="163"/>
      <c r="X96" s="163" t="s">
        <v>431</v>
      </c>
      <c r="Y96" s="152"/>
      <c r="Z96" s="152"/>
      <c r="AA96" s="152"/>
      <c r="AB96" s="152"/>
      <c r="AC96" s="152"/>
      <c r="AD96" s="152"/>
      <c r="AE96" s="152"/>
      <c r="AF96" s="152"/>
      <c r="AG96" s="152" t="s">
        <v>432</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c r="A97" s="189">
        <v>89</v>
      </c>
      <c r="B97" s="190" t="s">
        <v>2174</v>
      </c>
      <c r="C97" s="197" t="s">
        <v>2175</v>
      </c>
      <c r="D97" s="191" t="s">
        <v>815</v>
      </c>
      <c r="E97" s="192">
        <v>1400</v>
      </c>
      <c r="F97" s="193"/>
      <c r="G97" s="194">
        <f t="shared" si="14"/>
        <v>0</v>
      </c>
      <c r="H97" s="193"/>
      <c r="I97" s="194">
        <f t="shared" si="15"/>
        <v>0</v>
      </c>
      <c r="J97" s="193"/>
      <c r="K97" s="194">
        <f t="shared" si="16"/>
        <v>0</v>
      </c>
      <c r="L97" s="194">
        <v>21</v>
      </c>
      <c r="M97" s="194">
        <f t="shared" si="17"/>
        <v>0</v>
      </c>
      <c r="N97" s="192">
        <v>0</v>
      </c>
      <c r="O97" s="192">
        <f t="shared" si="18"/>
        <v>0</v>
      </c>
      <c r="P97" s="192">
        <v>0</v>
      </c>
      <c r="Q97" s="192">
        <f t="shared" si="19"/>
        <v>0</v>
      </c>
      <c r="R97" s="194"/>
      <c r="S97" s="194" t="s">
        <v>430</v>
      </c>
      <c r="T97" s="195" t="s">
        <v>372</v>
      </c>
      <c r="U97" s="163">
        <v>0</v>
      </c>
      <c r="V97" s="163">
        <f t="shared" si="20"/>
        <v>0</v>
      </c>
      <c r="W97" s="163"/>
      <c r="X97" s="163" t="s">
        <v>431</v>
      </c>
      <c r="Y97" s="152"/>
      <c r="Z97" s="152"/>
      <c r="AA97" s="152"/>
      <c r="AB97" s="152"/>
      <c r="AC97" s="152"/>
      <c r="AD97" s="152"/>
      <c r="AE97" s="152"/>
      <c r="AF97" s="152"/>
      <c r="AG97" s="152" t="s">
        <v>432</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c r="A98" s="189">
        <v>90</v>
      </c>
      <c r="B98" s="190" t="s">
        <v>2176</v>
      </c>
      <c r="C98" s="197" t="s">
        <v>2177</v>
      </c>
      <c r="D98" s="191" t="s">
        <v>815</v>
      </c>
      <c r="E98" s="192">
        <v>360</v>
      </c>
      <c r="F98" s="193"/>
      <c r="G98" s="194">
        <f t="shared" si="14"/>
        <v>0</v>
      </c>
      <c r="H98" s="193"/>
      <c r="I98" s="194">
        <f t="shared" si="15"/>
        <v>0</v>
      </c>
      <c r="J98" s="193"/>
      <c r="K98" s="194">
        <f t="shared" si="16"/>
        <v>0</v>
      </c>
      <c r="L98" s="194">
        <v>21</v>
      </c>
      <c r="M98" s="194">
        <f t="shared" si="17"/>
        <v>0</v>
      </c>
      <c r="N98" s="192">
        <v>0</v>
      </c>
      <c r="O98" s="192">
        <f t="shared" si="18"/>
        <v>0</v>
      </c>
      <c r="P98" s="192">
        <v>0</v>
      </c>
      <c r="Q98" s="192">
        <f t="shared" si="19"/>
        <v>0</v>
      </c>
      <c r="R98" s="194"/>
      <c r="S98" s="194" t="s">
        <v>430</v>
      </c>
      <c r="T98" s="195" t="s">
        <v>372</v>
      </c>
      <c r="U98" s="163">
        <v>0</v>
      </c>
      <c r="V98" s="163">
        <f t="shared" si="20"/>
        <v>0</v>
      </c>
      <c r="W98" s="163"/>
      <c r="X98" s="163" t="s">
        <v>431</v>
      </c>
      <c r="Y98" s="152"/>
      <c r="Z98" s="152"/>
      <c r="AA98" s="152"/>
      <c r="AB98" s="152"/>
      <c r="AC98" s="152"/>
      <c r="AD98" s="152"/>
      <c r="AE98" s="152"/>
      <c r="AF98" s="152"/>
      <c r="AG98" s="152" t="s">
        <v>432</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c r="A99" s="189">
        <v>91</v>
      </c>
      <c r="B99" s="190" t="s">
        <v>2178</v>
      </c>
      <c r="C99" s="197" t="s">
        <v>2179</v>
      </c>
      <c r="D99" s="191" t="s">
        <v>524</v>
      </c>
      <c r="E99" s="192">
        <v>150</v>
      </c>
      <c r="F99" s="193"/>
      <c r="G99" s="194">
        <f t="shared" si="14"/>
        <v>0</v>
      </c>
      <c r="H99" s="193"/>
      <c r="I99" s="194">
        <f t="shared" si="15"/>
        <v>0</v>
      </c>
      <c r="J99" s="193"/>
      <c r="K99" s="194">
        <f t="shared" si="16"/>
        <v>0</v>
      </c>
      <c r="L99" s="194">
        <v>21</v>
      </c>
      <c r="M99" s="194">
        <f t="shared" si="17"/>
        <v>0</v>
      </c>
      <c r="N99" s="192">
        <v>0</v>
      </c>
      <c r="O99" s="192">
        <f t="shared" si="18"/>
        <v>0</v>
      </c>
      <c r="P99" s="192">
        <v>0</v>
      </c>
      <c r="Q99" s="192">
        <f t="shared" si="19"/>
        <v>0</v>
      </c>
      <c r="R99" s="194"/>
      <c r="S99" s="194" t="s">
        <v>430</v>
      </c>
      <c r="T99" s="195" t="s">
        <v>372</v>
      </c>
      <c r="U99" s="163">
        <v>0</v>
      </c>
      <c r="V99" s="163">
        <f t="shared" si="20"/>
        <v>0</v>
      </c>
      <c r="W99" s="163"/>
      <c r="X99" s="163" t="s">
        <v>431</v>
      </c>
      <c r="Y99" s="152"/>
      <c r="Z99" s="152"/>
      <c r="AA99" s="152"/>
      <c r="AB99" s="152"/>
      <c r="AC99" s="152"/>
      <c r="AD99" s="152"/>
      <c r="AE99" s="152"/>
      <c r="AF99" s="152"/>
      <c r="AG99" s="152" t="s">
        <v>432</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c r="A100" s="189">
        <v>92</v>
      </c>
      <c r="B100" s="190" t="s">
        <v>2180</v>
      </c>
      <c r="C100" s="197" t="s">
        <v>2181</v>
      </c>
      <c r="D100" s="191" t="s">
        <v>524</v>
      </c>
      <c r="E100" s="192">
        <v>20</v>
      </c>
      <c r="F100" s="193"/>
      <c r="G100" s="194">
        <f t="shared" si="14"/>
        <v>0</v>
      </c>
      <c r="H100" s="193"/>
      <c r="I100" s="194">
        <f t="shared" si="15"/>
        <v>0</v>
      </c>
      <c r="J100" s="193"/>
      <c r="K100" s="194">
        <f t="shared" si="16"/>
        <v>0</v>
      </c>
      <c r="L100" s="194">
        <v>21</v>
      </c>
      <c r="M100" s="194">
        <f t="shared" si="17"/>
        <v>0</v>
      </c>
      <c r="N100" s="192">
        <v>0</v>
      </c>
      <c r="O100" s="192">
        <f t="shared" si="18"/>
        <v>0</v>
      </c>
      <c r="P100" s="192">
        <v>0</v>
      </c>
      <c r="Q100" s="192">
        <f t="shared" si="19"/>
        <v>0</v>
      </c>
      <c r="R100" s="194"/>
      <c r="S100" s="194" t="s">
        <v>430</v>
      </c>
      <c r="T100" s="195" t="s">
        <v>372</v>
      </c>
      <c r="U100" s="163">
        <v>0</v>
      </c>
      <c r="V100" s="163">
        <f t="shared" si="20"/>
        <v>0</v>
      </c>
      <c r="W100" s="163"/>
      <c r="X100" s="163" t="s">
        <v>431</v>
      </c>
      <c r="Y100" s="152"/>
      <c r="Z100" s="152"/>
      <c r="AA100" s="152"/>
      <c r="AB100" s="152"/>
      <c r="AC100" s="152"/>
      <c r="AD100" s="152"/>
      <c r="AE100" s="152"/>
      <c r="AF100" s="152"/>
      <c r="AG100" s="152" t="s">
        <v>432</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c r="A101" s="189">
        <v>93</v>
      </c>
      <c r="B101" s="190" t="s">
        <v>2182</v>
      </c>
      <c r="C101" s="197" t="s">
        <v>2183</v>
      </c>
      <c r="D101" s="191" t="s">
        <v>798</v>
      </c>
      <c r="E101" s="192">
        <v>1</v>
      </c>
      <c r="F101" s="193"/>
      <c r="G101" s="194">
        <f t="shared" si="14"/>
        <v>0</v>
      </c>
      <c r="H101" s="193"/>
      <c r="I101" s="194">
        <f t="shared" si="15"/>
        <v>0</v>
      </c>
      <c r="J101" s="193"/>
      <c r="K101" s="194">
        <f t="shared" si="16"/>
        <v>0</v>
      </c>
      <c r="L101" s="194">
        <v>21</v>
      </c>
      <c r="M101" s="194">
        <f t="shared" si="17"/>
        <v>0</v>
      </c>
      <c r="N101" s="192">
        <v>0</v>
      </c>
      <c r="O101" s="192">
        <f t="shared" si="18"/>
        <v>0</v>
      </c>
      <c r="P101" s="192">
        <v>0</v>
      </c>
      <c r="Q101" s="192">
        <f t="shared" si="19"/>
        <v>0</v>
      </c>
      <c r="R101" s="194"/>
      <c r="S101" s="194" t="s">
        <v>430</v>
      </c>
      <c r="T101" s="195" t="s">
        <v>372</v>
      </c>
      <c r="U101" s="163">
        <v>0</v>
      </c>
      <c r="V101" s="163">
        <f t="shared" si="20"/>
        <v>0</v>
      </c>
      <c r="W101" s="163"/>
      <c r="X101" s="163" t="s">
        <v>431</v>
      </c>
      <c r="Y101" s="152"/>
      <c r="Z101" s="152"/>
      <c r="AA101" s="152"/>
      <c r="AB101" s="152"/>
      <c r="AC101" s="152"/>
      <c r="AD101" s="152"/>
      <c r="AE101" s="152"/>
      <c r="AF101" s="152"/>
      <c r="AG101" s="152" t="s">
        <v>432</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c r="A102" s="189">
        <v>94</v>
      </c>
      <c r="B102" s="190" t="s">
        <v>2184</v>
      </c>
      <c r="C102" s="197" t="s">
        <v>2185</v>
      </c>
      <c r="D102" s="191" t="s">
        <v>815</v>
      </c>
      <c r="E102" s="192">
        <v>1</v>
      </c>
      <c r="F102" s="193"/>
      <c r="G102" s="194">
        <f t="shared" si="14"/>
        <v>0</v>
      </c>
      <c r="H102" s="193"/>
      <c r="I102" s="194">
        <f t="shared" si="15"/>
        <v>0</v>
      </c>
      <c r="J102" s="193"/>
      <c r="K102" s="194">
        <f t="shared" si="16"/>
        <v>0</v>
      </c>
      <c r="L102" s="194">
        <v>21</v>
      </c>
      <c r="M102" s="194">
        <f t="shared" si="17"/>
        <v>0</v>
      </c>
      <c r="N102" s="192">
        <v>0</v>
      </c>
      <c r="O102" s="192">
        <f t="shared" si="18"/>
        <v>0</v>
      </c>
      <c r="P102" s="192">
        <v>0</v>
      </c>
      <c r="Q102" s="192">
        <f t="shared" si="19"/>
        <v>0</v>
      </c>
      <c r="R102" s="194"/>
      <c r="S102" s="194" t="s">
        <v>430</v>
      </c>
      <c r="T102" s="195" t="s">
        <v>372</v>
      </c>
      <c r="U102" s="163">
        <v>0</v>
      </c>
      <c r="V102" s="163">
        <f t="shared" si="20"/>
        <v>0</v>
      </c>
      <c r="W102" s="163"/>
      <c r="X102" s="163" t="s">
        <v>431</v>
      </c>
      <c r="Y102" s="152"/>
      <c r="Z102" s="152"/>
      <c r="AA102" s="152"/>
      <c r="AB102" s="152"/>
      <c r="AC102" s="152"/>
      <c r="AD102" s="152"/>
      <c r="AE102" s="152"/>
      <c r="AF102" s="152"/>
      <c r="AG102" s="152" t="s">
        <v>432</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c r="A103" s="175">
        <v>95</v>
      </c>
      <c r="B103" s="176" t="s">
        <v>2186</v>
      </c>
      <c r="C103" s="185" t="s">
        <v>2187</v>
      </c>
      <c r="D103" s="177" t="s">
        <v>2188</v>
      </c>
      <c r="E103" s="178">
        <v>1</v>
      </c>
      <c r="F103" s="179"/>
      <c r="G103" s="180">
        <f t="shared" si="14"/>
        <v>0</v>
      </c>
      <c r="H103" s="179"/>
      <c r="I103" s="180">
        <f t="shared" si="15"/>
        <v>0</v>
      </c>
      <c r="J103" s="179"/>
      <c r="K103" s="180">
        <f t="shared" si="16"/>
        <v>0</v>
      </c>
      <c r="L103" s="180">
        <v>21</v>
      </c>
      <c r="M103" s="180">
        <f t="shared" si="17"/>
        <v>0</v>
      </c>
      <c r="N103" s="178">
        <v>0</v>
      </c>
      <c r="O103" s="178">
        <f t="shared" si="18"/>
        <v>0</v>
      </c>
      <c r="P103" s="178">
        <v>0</v>
      </c>
      <c r="Q103" s="178">
        <f t="shared" si="19"/>
        <v>0</v>
      </c>
      <c r="R103" s="180"/>
      <c r="S103" s="180" t="s">
        <v>430</v>
      </c>
      <c r="T103" s="181" t="s">
        <v>372</v>
      </c>
      <c r="U103" s="163">
        <v>0</v>
      </c>
      <c r="V103" s="163">
        <f t="shared" si="20"/>
        <v>0</v>
      </c>
      <c r="W103" s="163"/>
      <c r="X103" s="163" t="s">
        <v>431</v>
      </c>
      <c r="Y103" s="152"/>
      <c r="Z103" s="152"/>
      <c r="AA103" s="152"/>
      <c r="AB103" s="152"/>
      <c r="AC103" s="152"/>
      <c r="AD103" s="152"/>
      <c r="AE103" s="152"/>
      <c r="AF103" s="152"/>
      <c r="AG103" s="152" t="s">
        <v>432</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c r="A104" s="3"/>
      <c r="B104" s="4"/>
      <c r="C104" s="186"/>
      <c r="D104" s="6"/>
      <c r="E104" s="3"/>
      <c r="F104" s="3"/>
      <c r="G104" s="3"/>
      <c r="H104" s="3"/>
      <c r="I104" s="3"/>
      <c r="J104" s="3"/>
      <c r="K104" s="3"/>
      <c r="L104" s="3"/>
      <c r="M104" s="3"/>
      <c r="N104" s="3"/>
      <c r="O104" s="3"/>
      <c r="P104" s="3"/>
      <c r="Q104" s="3"/>
      <c r="R104" s="3"/>
      <c r="S104" s="3"/>
      <c r="T104" s="3"/>
      <c r="U104" s="3"/>
      <c r="V104" s="3"/>
      <c r="W104" s="3"/>
      <c r="X104" s="3"/>
      <c r="AE104">
        <v>15</v>
      </c>
      <c r="AF104">
        <v>21</v>
      </c>
      <c r="AG104" t="s">
        <v>353</v>
      </c>
    </row>
    <row r="105" spans="1:60">
      <c r="A105" s="155"/>
      <c r="B105" s="156" t="s">
        <v>29</v>
      </c>
      <c r="C105" s="187"/>
      <c r="D105" s="157"/>
      <c r="E105" s="158"/>
      <c r="F105" s="158"/>
      <c r="G105" s="183">
        <f>G8</f>
        <v>0</v>
      </c>
      <c r="H105" s="3"/>
      <c r="I105" s="3"/>
      <c r="J105" s="3"/>
      <c r="K105" s="3"/>
      <c r="L105" s="3"/>
      <c r="M105" s="3"/>
      <c r="N105" s="3"/>
      <c r="O105" s="3"/>
      <c r="P105" s="3"/>
      <c r="Q105" s="3"/>
      <c r="R105" s="3"/>
      <c r="S105" s="3"/>
      <c r="T105" s="3"/>
      <c r="U105" s="3"/>
      <c r="V105" s="3"/>
      <c r="W105" s="3"/>
      <c r="X105" s="3"/>
      <c r="AE105">
        <f>SUMIF(L7:L103,AE104,G7:G103)</f>
        <v>0</v>
      </c>
      <c r="AF105">
        <f>SUMIF(L7:L103,AF104,G7:G103)</f>
        <v>0</v>
      </c>
      <c r="AG105" t="s">
        <v>423</v>
      </c>
    </row>
    <row r="106" spans="1:60">
      <c r="C106" s="188"/>
      <c r="D106" s="10"/>
      <c r="AG106" t="s">
        <v>425</v>
      </c>
    </row>
    <row r="107" spans="1:60">
      <c r="D107" s="10"/>
    </row>
    <row r="108" spans="1:60">
      <c r="D108" s="10"/>
    </row>
    <row r="109" spans="1:60">
      <c r="D109" s="10"/>
    </row>
    <row r="110" spans="1:60">
      <c r="D110" s="10"/>
    </row>
    <row r="111" spans="1:60">
      <c r="D111" s="10"/>
    </row>
    <row r="112" spans="1:60">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71F"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47</v>
      </c>
      <c r="C3" s="265" t="s">
        <v>50</v>
      </c>
      <c r="D3" s="266"/>
      <c r="E3" s="266"/>
      <c r="F3" s="266"/>
      <c r="G3" s="267"/>
      <c r="AC3" s="126" t="s">
        <v>339</v>
      </c>
      <c r="AG3" t="s">
        <v>343</v>
      </c>
    </row>
    <row r="4" spans="1:60" ht="24.95" customHeight="1">
      <c r="A4" s="145" t="s">
        <v>9</v>
      </c>
      <c r="B4" s="146" t="s">
        <v>59</v>
      </c>
      <c r="C4" s="268" t="s">
        <v>60</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326</v>
      </c>
      <c r="C8" s="184" t="s">
        <v>327</v>
      </c>
      <c r="D8" s="171"/>
      <c r="E8" s="172"/>
      <c r="F8" s="173"/>
      <c r="G8" s="173">
        <f>SUMIF(AG9:AG51,"&lt;&gt;NOR",G9:G51)</f>
        <v>0</v>
      </c>
      <c r="H8" s="173"/>
      <c r="I8" s="173">
        <f>SUM(I9:I51)</f>
        <v>0</v>
      </c>
      <c r="J8" s="173"/>
      <c r="K8" s="173">
        <f>SUM(K9:K51)</f>
        <v>0</v>
      </c>
      <c r="L8" s="173"/>
      <c r="M8" s="173">
        <f>SUM(M9:M51)</f>
        <v>0</v>
      </c>
      <c r="N8" s="172"/>
      <c r="O8" s="172">
        <f>SUM(O9:O51)</f>
        <v>0</v>
      </c>
      <c r="P8" s="172"/>
      <c r="Q8" s="172">
        <f>SUM(Q9:Q51)</f>
        <v>0</v>
      </c>
      <c r="R8" s="173"/>
      <c r="S8" s="173"/>
      <c r="T8" s="174"/>
      <c r="U8" s="168"/>
      <c r="V8" s="168">
        <f>SUM(V9:V51)</f>
        <v>0</v>
      </c>
      <c r="W8" s="168"/>
      <c r="X8" s="168"/>
      <c r="AG8" t="s">
        <v>367</v>
      </c>
    </row>
    <row r="9" spans="1:60" outlineLevel="1">
      <c r="A9" s="189">
        <v>1</v>
      </c>
      <c r="B9" s="190" t="s">
        <v>220</v>
      </c>
      <c r="C9" s="197" t="s">
        <v>2189</v>
      </c>
      <c r="D9" s="191" t="s">
        <v>524</v>
      </c>
      <c r="E9" s="192">
        <v>150</v>
      </c>
      <c r="F9" s="193"/>
      <c r="G9" s="194">
        <f t="shared" ref="G9:G37" si="0">ROUND(E9*F9,2)</f>
        <v>0</v>
      </c>
      <c r="H9" s="193"/>
      <c r="I9" s="194">
        <f t="shared" ref="I9:I37" si="1">ROUND(E9*H9,2)</f>
        <v>0</v>
      </c>
      <c r="J9" s="193"/>
      <c r="K9" s="194">
        <f t="shared" ref="K9:K37" si="2">ROUND(E9*J9,2)</f>
        <v>0</v>
      </c>
      <c r="L9" s="194">
        <v>21</v>
      </c>
      <c r="M9" s="194">
        <f t="shared" ref="M9:M37" si="3">G9*(1+L9/100)</f>
        <v>0</v>
      </c>
      <c r="N9" s="192">
        <v>0</v>
      </c>
      <c r="O9" s="192">
        <f t="shared" ref="O9:O37" si="4">ROUND(E9*N9,2)</f>
        <v>0</v>
      </c>
      <c r="P9" s="192">
        <v>0</v>
      </c>
      <c r="Q9" s="192">
        <f t="shared" ref="Q9:Q37" si="5">ROUND(E9*P9,2)</f>
        <v>0</v>
      </c>
      <c r="R9" s="194"/>
      <c r="S9" s="194" t="s">
        <v>430</v>
      </c>
      <c r="T9" s="195" t="s">
        <v>372</v>
      </c>
      <c r="U9" s="163">
        <v>0</v>
      </c>
      <c r="V9" s="163">
        <f t="shared" ref="V9:V37" si="6">ROUND(E9*U9,2)</f>
        <v>0</v>
      </c>
      <c r="W9" s="163"/>
      <c r="X9" s="163" t="s">
        <v>431</v>
      </c>
      <c r="Y9" s="152"/>
      <c r="Z9" s="152"/>
      <c r="AA9" s="152"/>
      <c r="AB9" s="152"/>
      <c r="AC9" s="152"/>
      <c r="AD9" s="152"/>
      <c r="AE9" s="152"/>
      <c r="AF9" s="152"/>
      <c r="AG9" s="152" t="s">
        <v>432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89">
        <v>2</v>
      </c>
      <c r="B10" s="190" t="s">
        <v>51</v>
      </c>
      <c r="C10" s="197" t="s">
        <v>2190</v>
      </c>
      <c r="D10" s="191" t="s">
        <v>524</v>
      </c>
      <c r="E10" s="192">
        <v>80</v>
      </c>
      <c r="F10" s="193"/>
      <c r="G10" s="194">
        <f t="shared" si="0"/>
        <v>0</v>
      </c>
      <c r="H10" s="193"/>
      <c r="I10" s="194">
        <f t="shared" si="1"/>
        <v>0</v>
      </c>
      <c r="J10" s="193"/>
      <c r="K10" s="194">
        <f t="shared" si="2"/>
        <v>0</v>
      </c>
      <c r="L10" s="194">
        <v>21</v>
      </c>
      <c r="M10" s="194">
        <f t="shared" si="3"/>
        <v>0</v>
      </c>
      <c r="N10" s="192">
        <v>0</v>
      </c>
      <c r="O10" s="192">
        <f t="shared" si="4"/>
        <v>0</v>
      </c>
      <c r="P10" s="192">
        <v>0</v>
      </c>
      <c r="Q10" s="192">
        <f t="shared" si="5"/>
        <v>0</v>
      </c>
      <c r="R10" s="194"/>
      <c r="S10" s="194" t="s">
        <v>430</v>
      </c>
      <c r="T10" s="195" t="s">
        <v>372</v>
      </c>
      <c r="U10" s="163">
        <v>0</v>
      </c>
      <c r="V10" s="163">
        <f t="shared" si="6"/>
        <v>0</v>
      </c>
      <c r="W10" s="163"/>
      <c r="X10" s="163" t="s">
        <v>431</v>
      </c>
      <c r="Y10" s="152"/>
      <c r="Z10" s="152"/>
      <c r="AA10" s="152"/>
      <c r="AB10" s="152"/>
      <c r="AC10" s="152"/>
      <c r="AD10" s="152"/>
      <c r="AE10" s="152"/>
      <c r="AF10" s="152"/>
      <c r="AG10" s="152" t="s">
        <v>432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89">
        <v>3</v>
      </c>
      <c r="B11" s="190" t="s">
        <v>53</v>
      </c>
      <c r="C11" s="197" t="s">
        <v>2191</v>
      </c>
      <c r="D11" s="191" t="s">
        <v>524</v>
      </c>
      <c r="E11" s="192">
        <v>200</v>
      </c>
      <c r="F11" s="193"/>
      <c r="G11" s="194">
        <f t="shared" si="0"/>
        <v>0</v>
      </c>
      <c r="H11" s="193"/>
      <c r="I11" s="194">
        <f t="shared" si="1"/>
        <v>0</v>
      </c>
      <c r="J11" s="193"/>
      <c r="K11" s="194">
        <f t="shared" si="2"/>
        <v>0</v>
      </c>
      <c r="L11" s="194">
        <v>21</v>
      </c>
      <c r="M11" s="194">
        <f t="shared" si="3"/>
        <v>0</v>
      </c>
      <c r="N11" s="192">
        <v>0</v>
      </c>
      <c r="O11" s="192">
        <f t="shared" si="4"/>
        <v>0</v>
      </c>
      <c r="P11" s="192">
        <v>0</v>
      </c>
      <c r="Q11" s="192">
        <f t="shared" si="5"/>
        <v>0</v>
      </c>
      <c r="R11" s="194"/>
      <c r="S11" s="194" t="s">
        <v>430</v>
      </c>
      <c r="T11" s="195" t="s">
        <v>372</v>
      </c>
      <c r="U11" s="163">
        <v>0</v>
      </c>
      <c r="V11" s="163">
        <f t="shared" si="6"/>
        <v>0</v>
      </c>
      <c r="W11" s="163"/>
      <c r="X11" s="163" t="s">
        <v>431</v>
      </c>
      <c r="Y11" s="152"/>
      <c r="Z11" s="152"/>
      <c r="AA11" s="152"/>
      <c r="AB11" s="152"/>
      <c r="AC11" s="152"/>
      <c r="AD11" s="152"/>
      <c r="AE11" s="152"/>
      <c r="AF11" s="152"/>
      <c r="AG11" s="152" t="s">
        <v>432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c r="A12" s="189">
        <v>4</v>
      </c>
      <c r="B12" s="190" t="s">
        <v>55</v>
      </c>
      <c r="C12" s="197" t="s">
        <v>2192</v>
      </c>
      <c r="D12" s="191" t="s">
        <v>524</v>
      </c>
      <c r="E12" s="192">
        <v>120</v>
      </c>
      <c r="F12" s="193"/>
      <c r="G12" s="194">
        <f t="shared" si="0"/>
        <v>0</v>
      </c>
      <c r="H12" s="193"/>
      <c r="I12" s="194">
        <f t="shared" si="1"/>
        <v>0</v>
      </c>
      <c r="J12" s="193"/>
      <c r="K12" s="194">
        <f t="shared" si="2"/>
        <v>0</v>
      </c>
      <c r="L12" s="194">
        <v>21</v>
      </c>
      <c r="M12" s="194">
        <f t="shared" si="3"/>
        <v>0</v>
      </c>
      <c r="N12" s="192">
        <v>0</v>
      </c>
      <c r="O12" s="192">
        <f t="shared" si="4"/>
        <v>0</v>
      </c>
      <c r="P12" s="192">
        <v>0</v>
      </c>
      <c r="Q12" s="192">
        <f t="shared" si="5"/>
        <v>0</v>
      </c>
      <c r="R12" s="194"/>
      <c r="S12" s="194" t="s">
        <v>430</v>
      </c>
      <c r="T12" s="195" t="s">
        <v>372</v>
      </c>
      <c r="U12" s="163">
        <v>0</v>
      </c>
      <c r="V12" s="163">
        <f t="shared" si="6"/>
        <v>0</v>
      </c>
      <c r="W12" s="163"/>
      <c r="X12" s="163" t="s">
        <v>431</v>
      </c>
      <c r="Y12" s="152"/>
      <c r="Z12" s="152"/>
      <c r="AA12" s="152"/>
      <c r="AB12" s="152"/>
      <c r="AC12" s="152"/>
      <c r="AD12" s="152"/>
      <c r="AE12" s="152"/>
      <c r="AF12" s="152"/>
      <c r="AG12" s="152" t="s">
        <v>432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89">
        <v>5</v>
      </c>
      <c r="B13" s="190" t="s">
        <v>227</v>
      </c>
      <c r="C13" s="197" t="s">
        <v>2193</v>
      </c>
      <c r="D13" s="191" t="s">
        <v>815</v>
      </c>
      <c r="E13" s="192">
        <v>30</v>
      </c>
      <c r="F13" s="193"/>
      <c r="G13" s="194">
        <f t="shared" si="0"/>
        <v>0</v>
      </c>
      <c r="H13" s="193"/>
      <c r="I13" s="194">
        <f t="shared" si="1"/>
        <v>0</v>
      </c>
      <c r="J13" s="193"/>
      <c r="K13" s="194">
        <f t="shared" si="2"/>
        <v>0</v>
      </c>
      <c r="L13" s="194">
        <v>21</v>
      </c>
      <c r="M13" s="194">
        <f t="shared" si="3"/>
        <v>0</v>
      </c>
      <c r="N13" s="192">
        <v>0</v>
      </c>
      <c r="O13" s="192">
        <f t="shared" si="4"/>
        <v>0</v>
      </c>
      <c r="P13" s="192">
        <v>0</v>
      </c>
      <c r="Q13" s="192">
        <f t="shared" si="5"/>
        <v>0</v>
      </c>
      <c r="R13" s="194"/>
      <c r="S13" s="194" t="s">
        <v>430</v>
      </c>
      <c r="T13" s="195" t="s">
        <v>372</v>
      </c>
      <c r="U13" s="163">
        <v>0</v>
      </c>
      <c r="V13" s="163">
        <f t="shared" si="6"/>
        <v>0</v>
      </c>
      <c r="W13" s="163"/>
      <c r="X13" s="163" t="s">
        <v>431</v>
      </c>
      <c r="Y13" s="152"/>
      <c r="Z13" s="152"/>
      <c r="AA13" s="152"/>
      <c r="AB13" s="152"/>
      <c r="AC13" s="152"/>
      <c r="AD13" s="152"/>
      <c r="AE13" s="152"/>
      <c r="AF13" s="152"/>
      <c r="AG13" s="152" t="s">
        <v>432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89">
        <v>6</v>
      </c>
      <c r="B14" s="190" t="s">
        <v>230</v>
      </c>
      <c r="C14" s="197" t="s">
        <v>2194</v>
      </c>
      <c r="D14" s="191" t="s">
        <v>815</v>
      </c>
      <c r="E14" s="192">
        <v>14</v>
      </c>
      <c r="F14" s="193"/>
      <c r="G14" s="194">
        <f t="shared" si="0"/>
        <v>0</v>
      </c>
      <c r="H14" s="193"/>
      <c r="I14" s="194">
        <f t="shared" si="1"/>
        <v>0</v>
      </c>
      <c r="J14" s="193"/>
      <c r="K14" s="194">
        <f t="shared" si="2"/>
        <v>0</v>
      </c>
      <c r="L14" s="194">
        <v>21</v>
      </c>
      <c r="M14" s="194">
        <f t="shared" si="3"/>
        <v>0</v>
      </c>
      <c r="N14" s="192">
        <v>0</v>
      </c>
      <c r="O14" s="192">
        <f t="shared" si="4"/>
        <v>0</v>
      </c>
      <c r="P14" s="192">
        <v>0</v>
      </c>
      <c r="Q14" s="192">
        <f t="shared" si="5"/>
        <v>0</v>
      </c>
      <c r="R14" s="194"/>
      <c r="S14" s="194" t="s">
        <v>430</v>
      </c>
      <c r="T14" s="195" t="s">
        <v>372</v>
      </c>
      <c r="U14" s="163">
        <v>0</v>
      </c>
      <c r="V14" s="163">
        <f t="shared" si="6"/>
        <v>0</v>
      </c>
      <c r="W14" s="163"/>
      <c r="X14" s="163" t="s">
        <v>431</v>
      </c>
      <c r="Y14" s="152"/>
      <c r="Z14" s="152"/>
      <c r="AA14" s="152"/>
      <c r="AB14" s="152"/>
      <c r="AC14" s="152"/>
      <c r="AD14" s="152"/>
      <c r="AE14" s="152"/>
      <c r="AF14" s="152"/>
      <c r="AG14" s="152" t="s">
        <v>432</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89">
        <v>7</v>
      </c>
      <c r="B15" s="190" t="s">
        <v>2195</v>
      </c>
      <c r="C15" s="197" t="s">
        <v>2196</v>
      </c>
      <c r="D15" s="191" t="s">
        <v>815</v>
      </c>
      <c r="E15" s="192">
        <v>58</v>
      </c>
      <c r="F15" s="193"/>
      <c r="G15" s="194">
        <f t="shared" si="0"/>
        <v>0</v>
      </c>
      <c r="H15" s="193"/>
      <c r="I15" s="194">
        <f t="shared" si="1"/>
        <v>0</v>
      </c>
      <c r="J15" s="193"/>
      <c r="K15" s="194">
        <f t="shared" si="2"/>
        <v>0</v>
      </c>
      <c r="L15" s="194">
        <v>21</v>
      </c>
      <c r="M15" s="194">
        <f t="shared" si="3"/>
        <v>0</v>
      </c>
      <c r="N15" s="192">
        <v>0</v>
      </c>
      <c r="O15" s="192">
        <f t="shared" si="4"/>
        <v>0</v>
      </c>
      <c r="P15" s="192">
        <v>0</v>
      </c>
      <c r="Q15" s="192">
        <f t="shared" si="5"/>
        <v>0</v>
      </c>
      <c r="R15" s="194"/>
      <c r="S15" s="194" t="s">
        <v>430</v>
      </c>
      <c r="T15" s="195" t="s">
        <v>372</v>
      </c>
      <c r="U15" s="163">
        <v>0</v>
      </c>
      <c r="V15" s="163">
        <f t="shared" si="6"/>
        <v>0</v>
      </c>
      <c r="W15" s="163"/>
      <c r="X15" s="163" t="s">
        <v>431</v>
      </c>
      <c r="Y15" s="152"/>
      <c r="Z15" s="152"/>
      <c r="AA15" s="152"/>
      <c r="AB15" s="152"/>
      <c r="AC15" s="152"/>
      <c r="AD15" s="152"/>
      <c r="AE15" s="152"/>
      <c r="AF15" s="152"/>
      <c r="AG15" s="152" t="s">
        <v>432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89">
        <v>8</v>
      </c>
      <c r="B16" s="190" t="s">
        <v>240</v>
      </c>
      <c r="C16" s="197" t="s">
        <v>2197</v>
      </c>
      <c r="D16" s="191" t="s">
        <v>815</v>
      </c>
      <c r="E16" s="192">
        <v>8</v>
      </c>
      <c r="F16" s="193"/>
      <c r="G16" s="194">
        <f t="shared" si="0"/>
        <v>0</v>
      </c>
      <c r="H16" s="193"/>
      <c r="I16" s="194">
        <f t="shared" si="1"/>
        <v>0</v>
      </c>
      <c r="J16" s="193"/>
      <c r="K16" s="194">
        <f t="shared" si="2"/>
        <v>0</v>
      </c>
      <c r="L16" s="194">
        <v>21</v>
      </c>
      <c r="M16" s="194">
        <f t="shared" si="3"/>
        <v>0</v>
      </c>
      <c r="N16" s="192">
        <v>0</v>
      </c>
      <c r="O16" s="192">
        <f t="shared" si="4"/>
        <v>0</v>
      </c>
      <c r="P16" s="192">
        <v>0</v>
      </c>
      <c r="Q16" s="192">
        <f t="shared" si="5"/>
        <v>0</v>
      </c>
      <c r="R16" s="194"/>
      <c r="S16" s="194" t="s">
        <v>430</v>
      </c>
      <c r="T16" s="195" t="s">
        <v>372</v>
      </c>
      <c r="U16" s="163">
        <v>0</v>
      </c>
      <c r="V16" s="163">
        <f t="shared" si="6"/>
        <v>0</v>
      </c>
      <c r="W16" s="163"/>
      <c r="X16" s="163" t="s">
        <v>431</v>
      </c>
      <c r="Y16" s="152"/>
      <c r="Z16" s="152"/>
      <c r="AA16" s="152"/>
      <c r="AB16" s="152"/>
      <c r="AC16" s="152"/>
      <c r="AD16" s="152"/>
      <c r="AE16" s="152"/>
      <c r="AF16" s="152"/>
      <c r="AG16" s="152" t="s">
        <v>432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89">
        <v>9</v>
      </c>
      <c r="B17" s="190" t="s">
        <v>242</v>
      </c>
      <c r="C17" s="197" t="s">
        <v>2198</v>
      </c>
      <c r="D17" s="191" t="s">
        <v>2199</v>
      </c>
      <c r="E17" s="192">
        <v>1</v>
      </c>
      <c r="F17" s="193"/>
      <c r="G17" s="194">
        <f t="shared" si="0"/>
        <v>0</v>
      </c>
      <c r="H17" s="193"/>
      <c r="I17" s="194">
        <f t="shared" si="1"/>
        <v>0</v>
      </c>
      <c r="J17" s="193"/>
      <c r="K17" s="194">
        <f t="shared" si="2"/>
        <v>0</v>
      </c>
      <c r="L17" s="194">
        <v>21</v>
      </c>
      <c r="M17" s="194">
        <f t="shared" si="3"/>
        <v>0</v>
      </c>
      <c r="N17" s="192">
        <v>0</v>
      </c>
      <c r="O17" s="192">
        <f t="shared" si="4"/>
        <v>0</v>
      </c>
      <c r="P17" s="192">
        <v>0</v>
      </c>
      <c r="Q17" s="192">
        <f t="shared" si="5"/>
        <v>0</v>
      </c>
      <c r="R17" s="194"/>
      <c r="S17" s="194" t="s">
        <v>430</v>
      </c>
      <c r="T17" s="195" t="s">
        <v>372</v>
      </c>
      <c r="U17" s="163">
        <v>0</v>
      </c>
      <c r="V17" s="163">
        <f t="shared" si="6"/>
        <v>0</v>
      </c>
      <c r="W17" s="163"/>
      <c r="X17" s="163" t="s">
        <v>431</v>
      </c>
      <c r="Y17" s="152"/>
      <c r="Z17" s="152"/>
      <c r="AA17" s="152"/>
      <c r="AB17" s="152"/>
      <c r="AC17" s="152"/>
      <c r="AD17" s="152"/>
      <c r="AE17" s="152"/>
      <c r="AF17" s="152"/>
      <c r="AG17" s="152" t="s">
        <v>432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89">
        <v>10</v>
      </c>
      <c r="B18" s="190" t="s">
        <v>2200</v>
      </c>
      <c r="C18" s="197" t="s">
        <v>2201</v>
      </c>
      <c r="D18" s="191" t="s">
        <v>524</v>
      </c>
      <c r="E18" s="192">
        <v>180</v>
      </c>
      <c r="F18" s="193"/>
      <c r="G18" s="194">
        <f t="shared" si="0"/>
        <v>0</v>
      </c>
      <c r="H18" s="193"/>
      <c r="I18" s="194">
        <f t="shared" si="1"/>
        <v>0</v>
      </c>
      <c r="J18" s="193"/>
      <c r="K18" s="194">
        <f t="shared" si="2"/>
        <v>0</v>
      </c>
      <c r="L18" s="194">
        <v>21</v>
      </c>
      <c r="M18" s="194">
        <f t="shared" si="3"/>
        <v>0</v>
      </c>
      <c r="N18" s="192">
        <v>0</v>
      </c>
      <c r="O18" s="192">
        <f t="shared" si="4"/>
        <v>0</v>
      </c>
      <c r="P18" s="192">
        <v>0</v>
      </c>
      <c r="Q18" s="192">
        <f t="shared" si="5"/>
        <v>0</v>
      </c>
      <c r="R18" s="194"/>
      <c r="S18" s="194" t="s">
        <v>430</v>
      </c>
      <c r="T18" s="195" t="s">
        <v>372</v>
      </c>
      <c r="U18" s="163">
        <v>0</v>
      </c>
      <c r="V18" s="163">
        <f t="shared" si="6"/>
        <v>0</v>
      </c>
      <c r="W18" s="163"/>
      <c r="X18" s="163" t="s">
        <v>431</v>
      </c>
      <c r="Y18" s="152"/>
      <c r="Z18" s="152"/>
      <c r="AA18" s="152"/>
      <c r="AB18" s="152"/>
      <c r="AC18" s="152"/>
      <c r="AD18" s="152"/>
      <c r="AE18" s="152"/>
      <c r="AF18" s="152"/>
      <c r="AG18" s="152" t="s">
        <v>432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c r="A19" s="189">
        <v>11</v>
      </c>
      <c r="B19" s="190" t="s">
        <v>2202</v>
      </c>
      <c r="C19" s="197" t="s">
        <v>2203</v>
      </c>
      <c r="D19" s="191" t="s">
        <v>815</v>
      </c>
      <c r="E19" s="192">
        <v>48</v>
      </c>
      <c r="F19" s="193"/>
      <c r="G19" s="194">
        <f t="shared" si="0"/>
        <v>0</v>
      </c>
      <c r="H19" s="193"/>
      <c r="I19" s="194">
        <f t="shared" si="1"/>
        <v>0</v>
      </c>
      <c r="J19" s="193"/>
      <c r="K19" s="194">
        <f t="shared" si="2"/>
        <v>0</v>
      </c>
      <c r="L19" s="194">
        <v>21</v>
      </c>
      <c r="M19" s="194">
        <f t="shared" si="3"/>
        <v>0</v>
      </c>
      <c r="N19" s="192">
        <v>0</v>
      </c>
      <c r="O19" s="192">
        <f t="shared" si="4"/>
        <v>0</v>
      </c>
      <c r="P19" s="192">
        <v>0</v>
      </c>
      <c r="Q19" s="192">
        <f t="shared" si="5"/>
        <v>0</v>
      </c>
      <c r="R19" s="194"/>
      <c r="S19" s="194" t="s">
        <v>430</v>
      </c>
      <c r="T19" s="195" t="s">
        <v>372</v>
      </c>
      <c r="U19" s="163">
        <v>0</v>
      </c>
      <c r="V19" s="163">
        <f t="shared" si="6"/>
        <v>0</v>
      </c>
      <c r="W19" s="163"/>
      <c r="X19" s="163" t="s">
        <v>431</v>
      </c>
      <c r="Y19" s="152"/>
      <c r="Z19" s="152"/>
      <c r="AA19" s="152"/>
      <c r="AB19" s="152"/>
      <c r="AC19" s="152"/>
      <c r="AD19" s="152"/>
      <c r="AE19" s="152"/>
      <c r="AF19" s="152"/>
      <c r="AG19" s="152" t="s">
        <v>432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c r="A20" s="189">
        <v>12</v>
      </c>
      <c r="B20" s="190" t="s">
        <v>2204</v>
      </c>
      <c r="C20" s="197" t="s">
        <v>2205</v>
      </c>
      <c r="D20" s="191" t="s">
        <v>524</v>
      </c>
      <c r="E20" s="192">
        <v>14500</v>
      </c>
      <c r="F20" s="193"/>
      <c r="G20" s="194">
        <f t="shared" si="0"/>
        <v>0</v>
      </c>
      <c r="H20" s="193"/>
      <c r="I20" s="194">
        <f t="shared" si="1"/>
        <v>0</v>
      </c>
      <c r="J20" s="193"/>
      <c r="K20" s="194">
        <f t="shared" si="2"/>
        <v>0</v>
      </c>
      <c r="L20" s="194">
        <v>21</v>
      </c>
      <c r="M20" s="194">
        <f t="shared" si="3"/>
        <v>0</v>
      </c>
      <c r="N20" s="192">
        <v>0</v>
      </c>
      <c r="O20" s="192">
        <f t="shared" si="4"/>
        <v>0</v>
      </c>
      <c r="P20" s="192">
        <v>0</v>
      </c>
      <c r="Q20" s="192">
        <f t="shared" si="5"/>
        <v>0</v>
      </c>
      <c r="R20" s="194"/>
      <c r="S20" s="194" t="s">
        <v>430</v>
      </c>
      <c r="T20" s="195" t="s">
        <v>372</v>
      </c>
      <c r="U20" s="163">
        <v>0</v>
      </c>
      <c r="V20" s="163">
        <f t="shared" si="6"/>
        <v>0</v>
      </c>
      <c r="W20" s="163"/>
      <c r="X20" s="163" t="s">
        <v>431</v>
      </c>
      <c r="Y20" s="152"/>
      <c r="Z20" s="152"/>
      <c r="AA20" s="152"/>
      <c r="AB20" s="152"/>
      <c r="AC20" s="152"/>
      <c r="AD20" s="152"/>
      <c r="AE20" s="152"/>
      <c r="AF20" s="152"/>
      <c r="AG20" s="152" t="s">
        <v>432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c r="A21" s="189">
        <v>13</v>
      </c>
      <c r="B21" s="190" t="s">
        <v>2206</v>
      </c>
      <c r="C21" s="197" t="s">
        <v>2207</v>
      </c>
      <c r="D21" s="191" t="s">
        <v>815</v>
      </c>
      <c r="E21" s="192">
        <v>180</v>
      </c>
      <c r="F21" s="193"/>
      <c r="G21" s="194">
        <f t="shared" si="0"/>
        <v>0</v>
      </c>
      <c r="H21" s="193"/>
      <c r="I21" s="194">
        <f t="shared" si="1"/>
        <v>0</v>
      </c>
      <c r="J21" s="193"/>
      <c r="K21" s="194">
        <f t="shared" si="2"/>
        <v>0</v>
      </c>
      <c r="L21" s="194">
        <v>21</v>
      </c>
      <c r="M21" s="194">
        <f t="shared" si="3"/>
        <v>0</v>
      </c>
      <c r="N21" s="192">
        <v>0</v>
      </c>
      <c r="O21" s="192">
        <f t="shared" si="4"/>
        <v>0</v>
      </c>
      <c r="P21" s="192">
        <v>0</v>
      </c>
      <c r="Q21" s="192">
        <f t="shared" si="5"/>
        <v>0</v>
      </c>
      <c r="R21" s="194"/>
      <c r="S21" s="194" t="s">
        <v>430</v>
      </c>
      <c r="T21" s="195" t="s">
        <v>372</v>
      </c>
      <c r="U21" s="163">
        <v>0</v>
      </c>
      <c r="V21" s="163">
        <f t="shared" si="6"/>
        <v>0</v>
      </c>
      <c r="W21" s="163"/>
      <c r="X21" s="163" t="s">
        <v>431</v>
      </c>
      <c r="Y21" s="152"/>
      <c r="Z21" s="152"/>
      <c r="AA21" s="152"/>
      <c r="AB21" s="152"/>
      <c r="AC21" s="152"/>
      <c r="AD21" s="152"/>
      <c r="AE21" s="152"/>
      <c r="AF21" s="152"/>
      <c r="AG21" s="152" t="s">
        <v>432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c r="A22" s="189">
        <v>14</v>
      </c>
      <c r="B22" s="190" t="s">
        <v>2208</v>
      </c>
      <c r="C22" s="197" t="s">
        <v>2209</v>
      </c>
      <c r="D22" s="191" t="s">
        <v>815</v>
      </c>
      <c r="E22" s="192">
        <v>180</v>
      </c>
      <c r="F22" s="193"/>
      <c r="G22" s="194">
        <f t="shared" si="0"/>
        <v>0</v>
      </c>
      <c r="H22" s="193"/>
      <c r="I22" s="194">
        <f t="shared" si="1"/>
        <v>0</v>
      </c>
      <c r="J22" s="193"/>
      <c r="K22" s="194">
        <f t="shared" si="2"/>
        <v>0</v>
      </c>
      <c r="L22" s="194">
        <v>21</v>
      </c>
      <c r="M22" s="194">
        <f t="shared" si="3"/>
        <v>0</v>
      </c>
      <c r="N22" s="192">
        <v>0</v>
      </c>
      <c r="O22" s="192">
        <f t="shared" si="4"/>
        <v>0</v>
      </c>
      <c r="P22" s="192">
        <v>0</v>
      </c>
      <c r="Q22" s="192">
        <f t="shared" si="5"/>
        <v>0</v>
      </c>
      <c r="R22" s="194"/>
      <c r="S22" s="194" t="s">
        <v>430</v>
      </c>
      <c r="T22" s="195" t="s">
        <v>372</v>
      </c>
      <c r="U22" s="163">
        <v>0</v>
      </c>
      <c r="V22" s="163">
        <f t="shared" si="6"/>
        <v>0</v>
      </c>
      <c r="W22" s="163"/>
      <c r="X22" s="163" t="s">
        <v>431</v>
      </c>
      <c r="Y22" s="152"/>
      <c r="Z22" s="152"/>
      <c r="AA22" s="152"/>
      <c r="AB22" s="152"/>
      <c r="AC22" s="152"/>
      <c r="AD22" s="152"/>
      <c r="AE22" s="152"/>
      <c r="AF22" s="152"/>
      <c r="AG22" s="152" t="s">
        <v>432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ht="22.5" outlineLevel="1">
      <c r="A23" s="189">
        <v>15</v>
      </c>
      <c r="B23" s="190" t="s">
        <v>2210</v>
      </c>
      <c r="C23" s="197" t="s">
        <v>2211</v>
      </c>
      <c r="D23" s="191" t="s">
        <v>815</v>
      </c>
      <c r="E23" s="192">
        <v>70</v>
      </c>
      <c r="F23" s="193"/>
      <c r="G23" s="194">
        <f t="shared" si="0"/>
        <v>0</v>
      </c>
      <c r="H23" s="193"/>
      <c r="I23" s="194">
        <f t="shared" si="1"/>
        <v>0</v>
      </c>
      <c r="J23" s="193"/>
      <c r="K23" s="194">
        <f t="shared" si="2"/>
        <v>0</v>
      </c>
      <c r="L23" s="194">
        <v>21</v>
      </c>
      <c r="M23" s="194">
        <f t="shared" si="3"/>
        <v>0</v>
      </c>
      <c r="N23" s="192">
        <v>0</v>
      </c>
      <c r="O23" s="192">
        <f t="shared" si="4"/>
        <v>0</v>
      </c>
      <c r="P23" s="192">
        <v>0</v>
      </c>
      <c r="Q23" s="192">
        <f t="shared" si="5"/>
        <v>0</v>
      </c>
      <c r="R23" s="194"/>
      <c r="S23" s="194" t="s">
        <v>430</v>
      </c>
      <c r="T23" s="195" t="s">
        <v>372</v>
      </c>
      <c r="U23" s="163">
        <v>0</v>
      </c>
      <c r="V23" s="163">
        <f t="shared" si="6"/>
        <v>0</v>
      </c>
      <c r="W23" s="163"/>
      <c r="X23" s="163" t="s">
        <v>431</v>
      </c>
      <c r="Y23" s="152"/>
      <c r="Z23" s="152"/>
      <c r="AA23" s="152"/>
      <c r="AB23" s="152"/>
      <c r="AC23" s="152"/>
      <c r="AD23" s="152"/>
      <c r="AE23" s="152"/>
      <c r="AF23" s="152"/>
      <c r="AG23" s="152" t="s">
        <v>432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ht="22.5" outlineLevel="1">
      <c r="A24" s="189">
        <v>16</v>
      </c>
      <c r="B24" s="190" t="s">
        <v>2212</v>
      </c>
      <c r="C24" s="197" t="s">
        <v>2213</v>
      </c>
      <c r="D24" s="191" t="s">
        <v>815</v>
      </c>
      <c r="E24" s="192">
        <v>7</v>
      </c>
      <c r="F24" s="193"/>
      <c r="G24" s="194">
        <f t="shared" si="0"/>
        <v>0</v>
      </c>
      <c r="H24" s="193"/>
      <c r="I24" s="194">
        <f t="shared" si="1"/>
        <v>0</v>
      </c>
      <c r="J24" s="193"/>
      <c r="K24" s="194">
        <f t="shared" si="2"/>
        <v>0</v>
      </c>
      <c r="L24" s="194">
        <v>21</v>
      </c>
      <c r="M24" s="194">
        <f t="shared" si="3"/>
        <v>0</v>
      </c>
      <c r="N24" s="192">
        <v>0</v>
      </c>
      <c r="O24" s="192">
        <f t="shared" si="4"/>
        <v>0</v>
      </c>
      <c r="P24" s="192">
        <v>0</v>
      </c>
      <c r="Q24" s="192">
        <f t="shared" si="5"/>
        <v>0</v>
      </c>
      <c r="R24" s="194"/>
      <c r="S24" s="194" t="s">
        <v>430</v>
      </c>
      <c r="T24" s="195" t="s">
        <v>372</v>
      </c>
      <c r="U24" s="163">
        <v>0</v>
      </c>
      <c r="V24" s="163">
        <f t="shared" si="6"/>
        <v>0</v>
      </c>
      <c r="W24" s="163"/>
      <c r="X24" s="163" t="s">
        <v>431</v>
      </c>
      <c r="Y24" s="152"/>
      <c r="Z24" s="152"/>
      <c r="AA24" s="152"/>
      <c r="AB24" s="152"/>
      <c r="AC24" s="152"/>
      <c r="AD24" s="152"/>
      <c r="AE24" s="152"/>
      <c r="AF24" s="152"/>
      <c r="AG24" s="152" t="s">
        <v>432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89">
        <v>17</v>
      </c>
      <c r="B25" s="190" t="s">
        <v>2214</v>
      </c>
      <c r="C25" s="197" t="s">
        <v>2215</v>
      </c>
      <c r="D25" s="191" t="s">
        <v>815</v>
      </c>
      <c r="E25" s="192">
        <v>154</v>
      </c>
      <c r="F25" s="193"/>
      <c r="G25" s="194">
        <f t="shared" si="0"/>
        <v>0</v>
      </c>
      <c r="H25" s="193"/>
      <c r="I25" s="194">
        <f t="shared" si="1"/>
        <v>0</v>
      </c>
      <c r="J25" s="193"/>
      <c r="K25" s="194">
        <f t="shared" si="2"/>
        <v>0</v>
      </c>
      <c r="L25" s="194">
        <v>21</v>
      </c>
      <c r="M25" s="194">
        <f t="shared" si="3"/>
        <v>0</v>
      </c>
      <c r="N25" s="192">
        <v>0</v>
      </c>
      <c r="O25" s="192">
        <f t="shared" si="4"/>
        <v>0</v>
      </c>
      <c r="P25" s="192">
        <v>0</v>
      </c>
      <c r="Q25" s="192">
        <f t="shared" si="5"/>
        <v>0</v>
      </c>
      <c r="R25" s="194"/>
      <c r="S25" s="194" t="s">
        <v>430</v>
      </c>
      <c r="T25" s="195" t="s">
        <v>372</v>
      </c>
      <c r="U25" s="163">
        <v>0</v>
      </c>
      <c r="V25" s="163">
        <f t="shared" si="6"/>
        <v>0</v>
      </c>
      <c r="W25" s="163"/>
      <c r="X25" s="163" t="s">
        <v>431</v>
      </c>
      <c r="Y25" s="152"/>
      <c r="Z25" s="152"/>
      <c r="AA25" s="152"/>
      <c r="AB25" s="152"/>
      <c r="AC25" s="152"/>
      <c r="AD25" s="152"/>
      <c r="AE25" s="152"/>
      <c r="AF25" s="152"/>
      <c r="AG25" s="152" t="s">
        <v>432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89">
        <v>18</v>
      </c>
      <c r="B26" s="190" t="s">
        <v>2216</v>
      </c>
      <c r="C26" s="197" t="s">
        <v>2217</v>
      </c>
      <c r="D26" s="191" t="s">
        <v>815</v>
      </c>
      <c r="E26" s="192">
        <v>23</v>
      </c>
      <c r="F26" s="193"/>
      <c r="G26" s="194">
        <f t="shared" si="0"/>
        <v>0</v>
      </c>
      <c r="H26" s="193"/>
      <c r="I26" s="194">
        <f t="shared" si="1"/>
        <v>0</v>
      </c>
      <c r="J26" s="193"/>
      <c r="K26" s="194">
        <f t="shared" si="2"/>
        <v>0</v>
      </c>
      <c r="L26" s="194">
        <v>21</v>
      </c>
      <c r="M26" s="194">
        <f t="shared" si="3"/>
        <v>0</v>
      </c>
      <c r="N26" s="192">
        <v>0</v>
      </c>
      <c r="O26" s="192">
        <f t="shared" si="4"/>
        <v>0</v>
      </c>
      <c r="P26" s="192">
        <v>0</v>
      </c>
      <c r="Q26" s="192">
        <f t="shared" si="5"/>
        <v>0</v>
      </c>
      <c r="R26" s="194"/>
      <c r="S26" s="194" t="s">
        <v>430</v>
      </c>
      <c r="T26" s="195" t="s">
        <v>372</v>
      </c>
      <c r="U26" s="163">
        <v>0</v>
      </c>
      <c r="V26" s="163">
        <f t="shared" si="6"/>
        <v>0</v>
      </c>
      <c r="W26" s="163"/>
      <c r="X26" s="163" t="s">
        <v>431</v>
      </c>
      <c r="Y26" s="152"/>
      <c r="Z26" s="152"/>
      <c r="AA26" s="152"/>
      <c r="AB26" s="152"/>
      <c r="AC26" s="152"/>
      <c r="AD26" s="152"/>
      <c r="AE26" s="152"/>
      <c r="AF26" s="152"/>
      <c r="AG26" s="152" t="s">
        <v>432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89">
        <v>19</v>
      </c>
      <c r="B27" s="190" t="s">
        <v>2218</v>
      </c>
      <c r="C27" s="197" t="s">
        <v>2219</v>
      </c>
      <c r="D27" s="191" t="s">
        <v>815</v>
      </c>
      <c r="E27" s="192">
        <v>2</v>
      </c>
      <c r="F27" s="193"/>
      <c r="G27" s="194">
        <f t="shared" si="0"/>
        <v>0</v>
      </c>
      <c r="H27" s="193"/>
      <c r="I27" s="194">
        <f t="shared" si="1"/>
        <v>0</v>
      </c>
      <c r="J27" s="193"/>
      <c r="K27" s="194">
        <f t="shared" si="2"/>
        <v>0</v>
      </c>
      <c r="L27" s="194">
        <v>21</v>
      </c>
      <c r="M27" s="194">
        <f t="shared" si="3"/>
        <v>0</v>
      </c>
      <c r="N27" s="192">
        <v>0</v>
      </c>
      <c r="O27" s="192">
        <f t="shared" si="4"/>
        <v>0</v>
      </c>
      <c r="P27" s="192">
        <v>0</v>
      </c>
      <c r="Q27" s="192">
        <f t="shared" si="5"/>
        <v>0</v>
      </c>
      <c r="R27" s="194"/>
      <c r="S27" s="194" t="s">
        <v>430</v>
      </c>
      <c r="T27" s="195" t="s">
        <v>372</v>
      </c>
      <c r="U27" s="163">
        <v>0</v>
      </c>
      <c r="V27" s="163">
        <f t="shared" si="6"/>
        <v>0</v>
      </c>
      <c r="W27" s="163"/>
      <c r="X27" s="163" t="s">
        <v>431</v>
      </c>
      <c r="Y27" s="152"/>
      <c r="Z27" s="152"/>
      <c r="AA27" s="152"/>
      <c r="AB27" s="152"/>
      <c r="AC27" s="152"/>
      <c r="AD27" s="152"/>
      <c r="AE27" s="152"/>
      <c r="AF27" s="152"/>
      <c r="AG27" s="152" t="s">
        <v>432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89">
        <v>20</v>
      </c>
      <c r="B28" s="190" t="s">
        <v>2220</v>
      </c>
      <c r="C28" s="197" t="s">
        <v>2221</v>
      </c>
      <c r="D28" s="191" t="s">
        <v>815</v>
      </c>
      <c r="E28" s="192">
        <v>2</v>
      </c>
      <c r="F28" s="193"/>
      <c r="G28" s="194">
        <f t="shared" si="0"/>
        <v>0</v>
      </c>
      <c r="H28" s="193"/>
      <c r="I28" s="194">
        <f t="shared" si="1"/>
        <v>0</v>
      </c>
      <c r="J28" s="193"/>
      <c r="K28" s="194">
        <f t="shared" si="2"/>
        <v>0</v>
      </c>
      <c r="L28" s="194">
        <v>21</v>
      </c>
      <c r="M28" s="194">
        <f t="shared" si="3"/>
        <v>0</v>
      </c>
      <c r="N28" s="192">
        <v>0</v>
      </c>
      <c r="O28" s="192">
        <f t="shared" si="4"/>
        <v>0</v>
      </c>
      <c r="P28" s="192">
        <v>0</v>
      </c>
      <c r="Q28" s="192">
        <f t="shared" si="5"/>
        <v>0</v>
      </c>
      <c r="R28" s="194"/>
      <c r="S28" s="194" t="s">
        <v>430</v>
      </c>
      <c r="T28" s="195" t="s">
        <v>372</v>
      </c>
      <c r="U28" s="163">
        <v>0</v>
      </c>
      <c r="V28" s="163">
        <f t="shared" si="6"/>
        <v>0</v>
      </c>
      <c r="W28" s="163"/>
      <c r="X28" s="163" t="s">
        <v>431</v>
      </c>
      <c r="Y28" s="152"/>
      <c r="Z28" s="152"/>
      <c r="AA28" s="152"/>
      <c r="AB28" s="152"/>
      <c r="AC28" s="152"/>
      <c r="AD28" s="152"/>
      <c r="AE28" s="152"/>
      <c r="AF28" s="152"/>
      <c r="AG28" s="152" t="s">
        <v>432</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89">
        <v>21</v>
      </c>
      <c r="B29" s="190" t="s">
        <v>2222</v>
      </c>
      <c r="C29" s="197" t="s">
        <v>2223</v>
      </c>
      <c r="D29" s="191" t="s">
        <v>815</v>
      </c>
      <c r="E29" s="192">
        <v>2</v>
      </c>
      <c r="F29" s="193"/>
      <c r="G29" s="194">
        <f t="shared" si="0"/>
        <v>0</v>
      </c>
      <c r="H29" s="193"/>
      <c r="I29" s="194">
        <f t="shared" si="1"/>
        <v>0</v>
      </c>
      <c r="J29" s="193"/>
      <c r="K29" s="194">
        <f t="shared" si="2"/>
        <v>0</v>
      </c>
      <c r="L29" s="194">
        <v>21</v>
      </c>
      <c r="M29" s="194">
        <f t="shared" si="3"/>
        <v>0</v>
      </c>
      <c r="N29" s="192">
        <v>0</v>
      </c>
      <c r="O29" s="192">
        <f t="shared" si="4"/>
        <v>0</v>
      </c>
      <c r="P29" s="192">
        <v>0</v>
      </c>
      <c r="Q29" s="192">
        <f t="shared" si="5"/>
        <v>0</v>
      </c>
      <c r="R29" s="194"/>
      <c r="S29" s="194" t="s">
        <v>430</v>
      </c>
      <c r="T29" s="195" t="s">
        <v>372</v>
      </c>
      <c r="U29" s="163">
        <v>0</v>
      </c>
      <c r="V29" s="163">
        <f t="shared" si="6"/>
        <v>0</v>
      </c>
      <c r="W29" s="163"/>
      <c r="X29" s="163" t="s">
        <v>431</v>
      </c>
      <c r="Y29" s="152"/>
      <c r="Z29" s="152"/>
      <c r="AA29" s="152"/>
      <c r="AB29" s="152"/>
      <c r="AC29" s="152"/>
      <c r="AD29" s="152"/>
      <c r="AE29" s="152"/>
      <c r="AF29" s="152"/>
      <c r="AG29" s="152" t="s">
        <v>432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c r="A30" s="189">
        <v>22</v>
      </c>
      <c r="B30" s="190" t="s">
        <v>2224</v>
      </c>
      <c r="C30" s="197" t="s">
        <v>2225</v>
      </c>
      <c r="D30" s="191" t="s">
        <v>815</v>
      </c>
      <c r="E30" s="192">
        <v>2</v>
      </c>
      <c r="F30" s="193"/>
      <c r="G30" s="194">
        <f t="shared" si="0"/>
        <v>0</v>
      </c>
      <c r="H30" s="193"/>
      <c r="I30" s="194">
        <f t="shared" si="1"/>
        <v>0</v>
      </c>
      <c r="J30" s="193"/>
      <c r="K30" s="194">
        <f t="shared" si="2"/>
        <v>0</v>
      </c>
      <c r="L30" s="194">
        <v>21</v>
      </c>
      <c r="M30" s="194">
        <f t="shared" si="3"/>
        <v>0</v>
      </c>
      <c r="N30" s="192">
        <v>0</v>
      </c>
      <c r="O30" s="192">
        <f t="shared" si="4"/>
        <v>0</v>
      </c>
      <c r="P30" s="192">
        <v>0</v>
      </c>
      <c r="Q30" s="192">
        <f t="shared" si="5"/>
        <v>0</v>
      </c>
      <c r="R30" s="194"/>
      <c r="S30" s="194" t="s">
        <v>430</v>
      </c>
      <c r="T30" s="195" t="s">
        <v>372</v>
      </c>
      <c r="U30" s="163">
        <v>0</v>
      </c>
      <c r="V30" s="163">
        <f t="shared" si="6"/>
        <v>0</v>
      </c>
      <c r="W30" s="163"/>
      <c r="X30" s="163" t="s">
        <v>431</v>
      </c>
      <c r="Y30" s="152"/>
      <c r="Z30" s="152"/>
      <c r="AA30" s="152"/>
      <c r="AB30" s="152"/>
      <c r="AC30" s="152"/>
      <c r="AD30" s="152"/>
      <c r="AE30" s="152"/>
      <c r="AF30" s="152"/>
      <c r="AG30" s="152" t="s">
        <v>432</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89">
        <v>23</v>
      </c>
      <c r="B31" s="190" t="s">
        <v>2226</v>
      </c>
      <c r="C31" s="197" t="s">
        <v>2227</v>
      </c>
      <c r="D31" s="191" t="s">
        <v>815</v>
      </c>
      <c r="E31" s="192">
        <v>24</v>
      </c>
      <c r="F31" s="193"/>
      <c r="G31" s="194">
        <f t="shared" si="0"/>
        <v>0</v>
      </c>
      <c r="H31" s="193"/>
      <c r="I31" s="194">
        <f t="shared" si="1"/>
        <v>0</v>
      </c>
      <c r="J31" s="193"/>
      <c r="K31" s="194">
        <f t="shared" si="2"/>
        <v>0</v>
      </c>
      <c r="L31" s="194">
        <v>21</v>
      </c>
      <c r="M31" s="194">
        <f t="shared" si="3"/>
        <v>0</v>
      </c>
      <c r="N31" s="192">
        <v>0</v>
      </c>
      <c r="O31" s="192">
        <f t="shared" si="4"/>
        <v>0</v>
      </c>
      <c r="P31" s="192">
        <v>0</v>
      </c>
      <c r="Q31" s="192">
        <f t="shared" si="5"/>
        <v>0</v>
      </c>
      <c r="R31" s="194"/>
      <c r="S31" s="194" t="s">
        <v>430</v>
      </c>
      <c r="T31" s="195" t="s">
        <v>372</v>
      </c>
      <c r="U31" s="163">
        <v>0</v>
      </c>
      <c r="V31" s="163">
        <f t="shared" si="6"/>
        <v>0</v>
      </c>
      <c r="W31" s="163"/>
      <c r="X31" s="163" t="s">
        <v>431</v>
      </c>
      <c r="Y31" s="152"/>
      <c r="Z31" s="152"/>
      <c r="AA31" s="152"/>
      <c r="AB31" s="152"/>
      <c r="AC31" s="152"/>
      <c r="AD31" s="152"/>
      <c r="AE31" s="152"/>
      <c r="AF31" s="152"/>
      <c r="AG31" s="152" t="s">
        <v>432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89">
        <v>24</v>
      </c>
      <c r="B32" s="190" t="s">
        <v>2228</v>
      </c>
      <c r="C32" s="197" t="s">
        <v>2229</v>
      </c>
      <c r="D32" s="191" t="s">
        <v>815</v>
      </c>
      <c r="E32" s="192">
        <v>8</v>
      </c>
      <c r="F32" s="193"/>
      <c r="G32" s="194">
        <f t="shared" si="0"/>
        <v>0</v>
      </c>
      <c r="H32" s="193"/>
      <c r="I32" s="194">
        <f t="shared" si="1"/>
        <v>0</v>
      </c>
      <c r="J32" s="193"/>
      <c r="K32" s="194">
        <f t="shared" si="2"/>
        <v>0</v>
      </c>
      <c r="L32" s="194">
        <v>21</v>
      </c>
      <c r="M32" s="194">
        <f t="shared" si="3"/>
        <v>0</v>
      </c>
      <c r="N32" s="192">
        <v>0</v>
      </c>
      <c r="O32" s="192">
        <f t="shared" si="4"/>
        <v>0</v>
      </c>
      <c r="P32" s="192">
        <v>0</v>
      </c>
      <c r="Q32" s="192">
        <f t="shared" si="5"/>
        <v>0</v>
      </c>
      <c r="R32" s="194"/>
      <c r="S32" s="194" t="s">
        <v>430</v>
      </c>
      <c r="T32" s="195" t="s">
        <v>372</v>
      </c>
      <c r="U32" s="163">
        <v>0</v>
      </c>
      <c r="V32" s="163">
        <f t="shared" si="6"/>
        <v>0</v>
      </c>
      <c r="W32" s="163"/>
      <c r="X32" s="163" t="s">
        <v>431</v>
      </c>
      <c r="Y32" s="152"/>
      <c r="Z32" s="152"/>
      <c r="AA32" s="152"/>
      <c r="AB32" s="152"/>
      <c r="AC32" s="152"/>
      <c r="AD32" s="152"/>
      <c r="AE32" s="152"/>
      <c r="AF32" s="152"/>
      <c r="AG32" s="152" t="s">
        <v>432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89">
        <v>25</v>
      </c>
      <c r="B33" s="190" t="s">
        <v>2230</v>
      </c>
      <c r="C33" s="197" t="s">
        <v>2231</v>
      </c>
      <c r="D33" s="191" t="s">
        <v>815</v>
      </c>
      <c r="E33" s="192">
        <v>4</v>
      </c>
      <c r="F33" s="193"/>
      <c r="G33" s="194">
        <f t="shared" si="0"/>
        <v>0</v>
      </c>
      <c r="H33" s="193"/>
      <c r="I33" s="194">
        <f t="shared" si="1"/>
        <v>0</v>
      </c>
      <c r="J33" s="193"/>
      <c r="K33" s="194">
        <f t="shared" si="2"/>
        <v>0</v>
      </c>
      <c r="L33" s="194">
        <v>21</v>
      </c>
      <c r="M33" s="194">
        <f t="shared" si="3"/>
        <v>0</v>
      </c>
      <c r="N33" s="192">
        <v>0</v>
      </c>
      <c r="O33" s="192">
        <f t="shared" si="4"/>
        <v>0</v>
      </c>
      <c r="P33" s="192">
        <v>0</v>
      </c>
      <c r="Q33" s="192">
        <f t="shared" si="5"/>
        <v>0</v>
      </c>
      <c r="R33" s="194"/>
      <c r="S33" s="194" t="s">
        <v>430</v>
      </c>
      <c r="T33" s="195" t="s">
        <v>372</v>
      </c>
      <c r="U33" s="163">
        <v>0</v>
      </c>
      <c r="V33" s="163">
        <f t="shared" si="6"/>
        <v>0</v>
      </c>
      <c r="W33" s="163"/>
      <c r="X33" s="163" t="s">
        <v>431</v>
      </c>
      <c r="Y33" s="152"/>
      <c r="Z33" s="152"/>
      <c r="AA33" s="152"/>
      <c r="AB33" s="152"/>
      <c r="AC33" s="152"/>
      <c r="AD33" s="152"/>
      <c r="AE33" s="152"/>
      <c r="AF33" s="152"/>
      <c r="AG33" s="152" t="s">
        <v>432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89">
        <v>26</v>
      </c>
      <c r="B34" s="190" t="s">
        <v>2232</v>
      </c>
      <c r="C34" s="197" t="s">
        <v>2233</v>
      </c>
      <c r="D34" s="191" t="s">
        <v>815</v>
      </c>
      <c r="E34" s="192">
        <v>10</v>
      </c>
      <c r="F34" s="193"/>
      <c r="G34" s="194">
        <f t="shared" si="0"/>
        <v>0</v>
      </c>
      <c r="H34" s="193"/>
      <c r="I34" s="194">
        <f t="shared" si="1"/>
        <v>0</v>
      </c>
      <c r="J34" s="193"/>
      <c r="K34" s="194">
        <f t="shared" si="2"/>
        <v>0</v>
      </c>
      <c r="L34" s="194">
        <v>21</v>
      </c>
      <c r="M34" s="194">
        <f t="shared" si="3"/>
        <v>0</v>
      </c>
      <c r="N34" s="192">
        <v>0</v>
      </c>
      <c r="O34" s="192">
        <f t="shared" si="4"/>
        <v>0</v>
      </c>
      <c r="P34" s="192">
        <v>0</v>
      </c>
      <c r="Q34" s="192">
        <f t="shared" si="5"/>
        <v>0</v>
      </c>
      <c r="R34" s="194"/>
      <c r="S34" s="194" t="s">
        <v>430</v>
      </c>
      <c r="T34" s="195" t="s">
        <v>372</v>
      </c>
      <c r="U34" s="163">
        <v>0</v>
      </c>
      <c r="V34" s="163">
        <f t="shared" si="6"/>
        <v>0</v>
      </c>
      <c r="W34" s="163"/>
      <c r="X34" s="163" t="s">
        <v>431</v>
      </c>
      <c r="Y34" s="152"/>
      <c r="Z34" s="152"/>
      <c r="AA34" s="152"/>
      <c r="AB34" s="152"/>
      <c r="AC34" s="152"/>
      <c r="AD34" s="152"/>
      <c r="AE34" s="152"/>
      <c r="AF34" s="152"/>
      <c r="AG34" s="152" t="s">
        <v>432</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89">
        <v>27</v>
      </c>
      <c r="B35" s="190" t="s">
        <v>2234</v>
      </c>
      <c r="C35" s="197" t="s">
        <v>2235</v>
      </c>
      <c r="D35" s="191" t="s">
        <v>815</v>
      </c>
      <c r="E35" s="192">
        <v>2</v>
      </c>
      <c r="F35" s="193"/>
      <c r="G35" s="194">
        <f t="shared" si="0"/>
        <v>0</v>
      </c>
      <c r="H35" s="193"/>
      <c r="I35" s="194">
        <f t="shared" si="1"/>
        <v>0</v>
      </c>
      <c r="J35" s="193"/>
      <c r="K35" s="194">
        <f t="shared" si="2"/>
        <v>0</v>
      </c>
      <c r="L35" s="194">
        <v>21</v>
      </c>
      <c r="M35" s="194">
        <f t="shared" si="3"/>
        <v>0</v>
      </c>
      <c r="N35" s="192">
        <v>0</v>
      </c>
      <c r="O35" s="192">
        <f t="shared" si="4"/>
        <v>0</v>
      </c>
      <c r="P35" s="192">
        <v>0</v>
      </c>
      <c r="Q35" s="192">
        <f t="shared" si="5"/>
        <v>0</v>
      </c>
      <c r="R35" s="194"/>
      <c r="S35" s="194" t="s">
        <v>430</v>
      </c>
      <c r="T35" s="195" t="s">
        <v>372</v>
      </c>
      <c r="U35" s="163">
        <v>0</v>
      </c>
      <c r="V35" s="163">
        <f t="shared" si="6"/>
        <v>0</v>
      </c>
      <c r="W35" s="163"/>
      <c r="X35" s="163" t="s">
        <v>431</v>
      </c>
      <c r="Y35" s="152"/>
      <c r="Z35" s="152"/>
      <c r="AA35" s="152"/>
      <c r="AB35" s="152"/>
      <c r="AC35" s="152"/>
      <c r="AD35" s="152"/>
      <c r="AE35" s="152"/>
      <c r="AF35" s="152"/>
      <c r="AG35" s="152" t="s">
        <v>432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c r="A36" s="189">
        <v>28</v>
      </c>
      <c r="B36" s="190" t="s">
        <v>2236</v>
      </c>
      <c r="C36" s="197" t="s">
        <v>2237</v>
      </c>
      <c r="D36" s="191" t="s">
        <v>2199</v>
      </c>
      <c r="E36" s="192">
        <v>1</v>
      </c>
      <c r="F36" s="193"/>
      <c r="G36" s="194">
        <f t="shared" si="0"/>
        <v>0</v>
      </c>
      <c r="H36" s="193"/>
      <c r="I36" s="194">
        <f t="shared" si="1"/>
        <v>0</v>
      </c>
      <c r="J36" s="193"/>
      <c r="K36" s="194">
        <f t="shared" si="2"/>
        <v>0</v>
      </c>
      <c r="L36" s="194">
        <v>21</v>
      </c>
      <c r="M36" s="194">
        <f t="shared" si="3"/>
        <v>0</v>
      </c>
      <c r="N36" s="192">
        <v>0</v>
      </c>
      <c r="O36" s="192">
        <f t="shared" si="4"/>
        <v>0</v>
      </c>
      <c r="P36" s="192">
        <v>0</v>
      </c>
      <c r="Q36" s="192">
        <f t="shared" si="5"/>
        <v>0</v>
      </c>
      <c r="R36" s="194"/>
      <c r="S36" s="194" t="s">
        <v>430</v>
      </c>
      <c r="T36" s="195" t="s">
        <v>372</v>
      </c>
      <c r="U36" s="163">
        <v>0</v>
      </c>
      <c r="V36" s="163">
        <f t="shared" si="6"/>
        <v>0</v>
      </c>
      <c r="W36" s="163"/>
      <c r="X36" s="163" t="s">
        <v>431</v>
      </c>
      <c r="Y36" s="152"/>
      <c r="Z36" s="152"/>
      <c r="AA36" s="152"/>
      <c r="AB36" s="152"/>
      <c r="AC36" s="152"/>
      <c r="AD36" s="152"/>
      <c r="AE36" s="152"/>
      <c r="AF36" s="152"/>
      <c r="AG36" s="152" t="s">
        <v>432</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ht="33.75" outlineLevel="1">
      <c r="A37" s="175">
        <v>29</v>
      </c>
      <c r="B37" s="176" t="s">
        <v>2238</v>
      </c>
      <c r="C37" s="185" t="s">
        <v>2239</v>
      </c>
      <c r="D37" s="177" t="s">
        <v>2199</v>
      </c>
      <c r="E37" s="178">
        <v>7</v>
      </c>
      <c r="F37" s="179"/>
      <c r="G37" s="180">
        <f t="shared" si="0"/>
        <v>0</v>
      </c>
      <c r="H37" s="179"/>
      <c r="I37" s="180">
        <f t="shared" si="1"/>
        <v>0</v>
      </c>
      <c r="J37" s="179"/>
      <c r="K37" s="180">
        <f t="shared" si="2"/>
        <v>0</v>
      </c>
      <c r="L37" s="180">
        <v>21</v>
      </c>
      <c r="M37" s="180">
        <f t="shared" si="3"/>
        <v>0</v>
      </c>
      <c r="N37" s="178">
        <v>0</v>
      </c>
      <c r="O37" s="178">
        <f t="shared" si="4"/>
        <v>0</v>
      </c>
      <c r="P37" s="178">
        <v>0</v>
      </c>
      <c r="Q37" s="178">
        <f t="shared" si="5"/>
        <v>0</v>
      </c>
      <c r="R37" s="180"/>
      <c r="S37" s="180" t="s">
        <v>430</v>
      </c>
      <c r="T37" s="181" t="s">
        <v>372</v>
      </c>
      <c r="U37" s="163">
        <v>0</v>
      </c>
      <c r="V37" s="163">
        <f t="shared" si="6"/>
        <v>0</v>
      </c>
      <c r="W37" s="163"/>
      <c r="X37" s="163" t="s">
        <v>431</v>
      </c>
      <c r="Y37" s="152"/>
      <c r="Z37" s="152"/>
      <c r="AA37" s="152"/>
      <c r="AB37" s="152"/>
      <c r="AC37" s="152"/>
      <c r="AD37" s="152"/>
      <c r="AE37" s="152"/>
      <c r="AF37" s="152"/>
      <c r="AG37" s="152" t="s">
        <v>432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c r="A38" s="159"/>
      <c r="B38" s="160"/>
      <c r="C38" s="262" t="s">
        <v>2240</v>
      </c>
      <c r="D38" s="263"/>
      <c r="E38" s="263"/>
      <c r="F38" s="263"/>
      <c r="G38" s="263"/>
      <c r="H38" s="163"/>
      <c r="I38" s="163"/>
      <c r="J38" s="163"/>
      <c r="K38" s="163"/>
      <c r="L38" s="163"/>
      <c r="M38" s="163"/>
      <c r="N38" s="162"/>
      <c r="O38" s="162"/>
      <c r="P38" s="162"/>
      <c r="Q38" s="162"/>
      <c r="R38" s="163"/>
      <c r="S38" s="163"/>
      <c r="T38" s="163"/>
      <c r="U38" s="163"/>
      <c r="V38" s="163"/>
      <c r="W38" s="163"/>
      <c r="X38" s="163"/>
      <c r="Y38" s="152"/>
      <c r="Z38" s="152"/>
      <c r="AA38" s="152"/>
      <c r="AB38" s="152"/>
      <c r="AC38" s="152"/>
      <c r="AD38" s="152"/>
      <c r="AE38" s="152"/>
      <c r="AF38" s="152"/>
      <c r="AG38" s="152" t="s">
        <v>375</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c r="A39" s="189">
        <v>30</v>
      </c>
      <c r="B39" s="190" t="s">
        <v>2241</v>
      </c>
      <c r="C39" s="197" t="s">
        <v>2237</v>
      </c>
      <c r="D39" s="191" t="s">
        <v>2199</v>
      </c>
      <c r="E39" s="192">
        <v>1</v>
      </c>
      <c r="F39" s="193"/>
      <c r="G39" s="194">
        <f t="shared" ref="G39:G51" si="7">ROUND(E39*F39,2)</f>
        <v>0</v>
      </c>
      <c r="H39" s="193"/>
      <c r="I39" s="194">
        <f t="shared" ref="I39:I51" si="8">ROUND(E39*H39,2)</f>
        <v>0</v>
      </c>
      <c r="J39" s="193"/>
      <c r="K39" s="194">
        <f t="shared" ref="K39:K51" si="9">ROUND(E39*J39,2)</f>
        <v>0</v>
      </c>
      <c r="L39" s="194">
        <v>21</v>
      </c>
      <c r="M39" s="194">
        <f t="shared" ref="M39:M51" si="10">G39*(1+L39/100)</f>
        <v>0</v>
      </c>
      <c r="N39" s="192">
        <v>0</v>
      </c>
      <c r="O39" s="192">
        <f t="shared" ref="O39:O51" si="11">ROUND(E39*N39,2)</f>
        <v>0</v>
      </c>
      <c r="P39" s="192">
        <v>0</v>
      </c>
      <c r="Q39" s="192">
        <f t="shared" ref="Q39:Q51" si="12">ROUND(E39*P39,2)</f>
        <v>0</v>
      </c>
      <c r="R39" s="194"/>
      <c r="S39" s="194" t="s">
        <v>430</v>
      </c>
      <c r="T39" s="195" t="s">
        <v>372</v>
      </c>
      <c r="U39" s="163">
        <v>0</v>
      </c>
      <c r="V39" s="163">
        <f t="shared" ref="V39:V51" si="13">ROUND(E39*U39,2)</f>
        <v>0</v>
      </c>
      <c r="W39" s="163"/>
      <c r="X39" s="163" t="s">
        <v>431</v>
      </c>
      <c r="Y39" s="152"/>
      <c r="Z39" s="152"/>
      <c r="AA39" s="152"/>
      <c r="AB39" s="152"/>
      <c r="AC39" s="152"/>
      <c r="AD39" s="152"/>
      <c r="AE39" s="152"/>
      <c r="AF39" s="152"/>
      <c r="AG39" s="152" t="s">
        <v>432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c r="A40" s="189">
        <v>31</v>
      </c>
      <c r="B40" s="190" t="s">
        <v>2242</v>
      </c>
      <c r="C40" s="197" t="s">
        <v>2243</v>
      </c>
      <c r="D40" s="191" t="s">
        <v>1998</v>
      </c>
      <c r="E40" s="192">
        <v>40</v>
      </c>
      <c r="F40" s="193"/>
      <c r="G40" s="194">
        <f t="shared" si="7"/>
        <v>0</v>
      </c>
      <c r="H40" s="193"/>
      <c r="I40" s="194">
        <f t="shared" si="8"/>
        <v>0</v>
      </c>
      <c r="J40" s="193"/>
      <c r="K40" s="194">
        <f t="shared" si="9"/>
        <v>0</v>
      </c>
      <c r="L40" s="194">
        <v>21</v>
      </c>
      <c r="M40" s="194">
        <f t="shared" si="10"/>
        <v>0</v>
      </c>
      <c r="N40" s="192">
        <v>0</v>
      </c>
      <c r="O40" s="192">
        <f t="shared" si="11"/>
        <v>0</v>
      </c>
      <c r="P40" s="192">
        <v>0</v>
      </c>
      <c r="Q40" s="192">
        <f t="shared" si="12"/>
        <v>0</v>
      </c>
      <c r="R40" s="194"/>
      <c r="S40" s="194" t="s">
        <v>430</v>
      </c>
      <c r="T40" s="195" t="s">
        <v>372</v>
      </c>
      <c r="U40" s="163">
        <v>0</v>
      </c>
      <c r="V40" s="163">
        <f t="shared" si="13"/>
        <v>0</v>
      </c>
      <c r="W40" s="163"/>
      <c r="X40" s="163" t="s">
        <v>431</v>
      </c>
      <c r="Y40" s="152"/>
      <c r="Z40" s="152"/>
      <c r="AA40" s="152"/>
      <c r="AB40" s="152"/>
      <c r="AC40" s="152"/>
      <c r="AD40" s="152"/>
      <c r="AE40" s="152"/>
      <c r="AF40" s="152"/>
      <c r="AG40" s="152" t="s">
        <v>432</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c r="A41" s="189">
        <v>32</v>
      </c>
      <c r="B41" s="190" t="s">
        <v>2244</v>
      </c>
      <c r="C41" s="197" t="s">
        <v>2245</v>
      </c>
      <c r="D41" s="191" t="s">
        <v>1998</v>
      </c>
      <c r="E41" s="192">
        <v>40</v>
      </c>
      <c r="F41" s="193"/>
      <c r="G41" s="194">
        <f t="shared" si="7"/>
        <v>0</v>
      </c>
      <c r="H41" s="193"/>
      <c r="I41" s="194">
        <f t="shared" si="8"/>
        <v>0</v>
      </c>
      <c r="J41" s="193"/>
      <c r="K41" s="194">
        <f t="shared" si="9"/>
        <v>0</v>
      </c>
      <c r="L41" s="194">
        <v>21</v>
      </c>
      <c r="M41" s="194">
        <f t="shared" si="10"/>
        <v>0</v>
      </c>
      <c r="N41" s="192">
        <v>0</v>
      </c>
      <c r="O41" s="192">
        <f t="shared" si="11"/>
        <v>0</v>
      </c>
      <c r="P41" s="192">
        <v>0</v>
      </c>
      <c r="Q41" s="192">
        <f t="shared" si="12"/>
        <v>0</v>
      </c>
      <c r="R41" s="194"/>
      <c r="S41" s="194" t="s">
        <v>430</v>
      </c>
      <c r="T41" s="195" t="s">
        <v>372</v>
      </c>
      <c r="U41" s="163">
        <v>0</v>
      </c>
      <c r="V41" s="163">
        <f t="shared" si="13"/>
        <v>0</v>
      </c>
      <c r="W41" s="163"/>
      <c r="X41" s="163" t="s">
        <v>431</v>
      </c>
      <c r="Y41" s="152"/>
      <c r="Z41" s="152"/>
      <c r="AA41" s="152"/>
      <c r="AB41" s="152"/>
      <c r="AC41" s="152"/>
      <c r="AD41" s="152"/>
      <c r="AE41" s="152"/>
      <c r="AF41" s="152"/>
      <c r="AG41" s="152" t="s">
        <v>432</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c r="A42" s="189">
        <v>33</v>
      </c>
      <c r="B42" s="190" t="s">
        <v>2246</v>
      </c>
      <c r="C42" s="197" t="s">
        <v>2247</v>
      </c>
      <c r="D42" s="191" t="s">
        <v>1998</v>
      </c>
      <c r="E42" s="192">
        <v>80</v>
      </c>
      <c r="F42" s="193"/>
      <c r="G42" s="194">
        <f t="shared" si="7"/>
        <v>0</v>
      </c>
      <c r="H42" s="193"/>
      <c r="I42" s="194">
        <f t="shared" si="8"/>
        <v>0</v>
      </c>
      <c r="J42" s="193"/>
      <c r="K42" s="194">
        <f t="shared" si="9"/>
        <v>0</v>
      </c>
      <c r="L42" s="194">
        <v>21</v>
      </c>
      <c r="M42" s="194">
        <f t="shared" si="10"/>
        <v>0</v>
      </c>
      <c r="N42" s="192">
        <v>0</v>
      </c>
      <c r="O42" s="192">
        <f t="shared" si="11"/>
        <v>0</v>
      </c>
      <c r="P42" s="192">
        <v>0</v>
      </c>
      <c r="Q42" s="192">
        <f t="shared" si="12"/>
        <v>0</v>
      </c>
      <c r="R42" s="194"/>
      <c r="S42" s="194" t="s">
        <v>430</v>
      </c>
      <c r="T42" s="195" t="s">
        <v>372</v>
      </c>
      <c r="U42" s="163">
        <v>0</v>
      </c>
      <c r="V42" s="163">
        <f t="shared" si="13"/>
        <v>0</v>
      </c>
      <c r="W42" s="163"/>
      <c r="X42" s="163" t="s">
        <v>431</v>
      </c>
      <c r="Y42" s="152"/>
      <c r="Z42" s="152"/>
      <c r="AA42" s="152"/>
      <c r="AB42" s="152"/>
      <c r="AC42" s="152"/>
      <c r="AD42" s="152"/>
      <c r="AE42" s="152"/>
      <c r="AF42" s="152"/>
      <c r="AG42" s="152" t="s">
        <v>432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c r="A43" s="189">
        <v>34</v>
      </c>
      <c r="B43" s="190" t="s">
        <v>2248</v>
      </c>
      <c r="C43" s="197" t="s">
        <v>2249</v>
      </c>
      <c r="D43" s="191" t="s">
        <v>815</v>
      </c>
      <c r="E43" s="192">
        <v>8</v>
      </c>
      <c r="F43" s="193"/>
      <c r="G43" s="194">
        <f t="shared" si="7"/>
        <v>0</v>
      </c>
      <c r="H43" s="193"/>
      <c r="I43" s="194">
        <f t="shared" si="8"/>
        <v>0</v>
      </c>
      <c r="J43" s="193"/>
      <c r="K43" s="194">
        <f t="shared" si="9"/>
        <v>0</v>
      </c>
      <c r="L43" s="194">
        <v>21</v>
      </c>
      <c r="M43" s="194">
        <f t="shared" si="10"/>
        <v>0</v>
      </c>
      <c r="N43" s="192">
        <v>0</v>
      </c>
      <c r="O43" s="192">
        <f t="shared" si="11"/>
        <v>0</v>
      </c>
      <c r="P43" s="192">
        <v>0</v>
      </c>
      <c r="Q43" s="192">
        <f t="shared" si="12"/>
        <v>0</v>
      </c>
      <c r="R43" s="194"/>
      <c r="S43" s="194" t="s">
        <v>430</v>
      </c>
      <c r="T43" s="195" t="s">
        <v>372</v>
      </c>
      <c r="U43" s="163">
        <v>0</v>
      </c>
      <c r="V43" s="163">
        <f t="shared" si="13"/>
        <v>0</v>
      </c>
      <c r="W43" s="163"/>
      <c r="X43" s="163" t="s">
        <v>431</v>
      </c>
      <c r="Y43" s="152"/>
      <c r="Z43" s="152"/>
      <c r="AA43" s="152"/>
      <c r="AB43" s="152"/>
      <c r="AC43" s="152"/>
      <c r="AD43" s="152"/>
      <c r="AE43" s="152"/>
      <c r="AF43" s="152"/>
      <c r="AG43" s="152" t="s">
        <v>432</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c r="A44" s="189">
        <v>35</v>
      </c>
      <c r="B44" s="190" t="s">
        <v>2250</v>
      </c>
      <c r="C44" s="197" t="s">
        <v>2251</v>
      </c>
      <c r="D44" s="191" t="s">
        <v>1998</v>
      </c>
      <c r="E44" s="192">
        <v>16</v>
      </c>
      <c r="F44" s="193"/>
      <c r="G44" s="194">
        <f t="shared" si="7"/>
        <v>0</v>
      </c>
      <c r="H44" s="193"/>
      <c r="I44" s="194">
        <f t="shared" si="8"/>
        <v>0</v>
      </c>
      <c r="J44" s="193"/>
      <c r="K44" s="194">
        <f t="shared" si="9"/>
        <v>0</v>
      </c>
      <c r="L44" s="194">
        <v>21</v>
      </c>
      <c r="M44" s="194">
        <f t="shared" si="10"/>
        <v>0</v>
      </c>
      <c r="N44" s="192">
        <v>0</v>
      </c>
      <c r="O44" s="192">
        <f t="shared" si="11"/>
        <v>0</v>
      </c>
      <c r="P44" s="192">
        <v>0</v>
      </c>
      <c r="Q44" s="192">
        <f t="shared" si="12"/>
        <v>0</v>
      </c>
      <c r="R44" s="194"/>
      <c r="S44" s="194" t="s">
        <v>430</v>
      </c>
      <c r="T44" s="195" t="s">
        <v>372</v>
      </c>
      <c r="U44" s="163">
        <v>0</v>
      </c>
      <c r="V44" s="163">
        <f t="shared" si="13"/>
        <v>0</v>
      </c>
      <c r="W44" s="163"/>
      <c r="X44" s="163" t="s">
        <v>431</v>
      </c>
      <c r="Y44" s="152"/>
      <c r="Z44" s="152"/>
      <c r="AA44" s="152"/>
      <c r="AB44" s="152"/>
      <c r="AC44" s="152"/>
      <c r="AD44" s="152"/>
      <c r="AE44" s="152"/>
      <c r="AF44" s="152"/>
      <c r="AG44" s="152" t="s">
        <v>432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c r="A45" s="189">
        <v>36</v>
      </c>
      <c r="B45" s="190" t="s">
        <v>2252</v>
      </c>
      <c r="C45" s="197" t="s">
        <v>2253</v>
      </c>
      <c r="D45" s="191" t="s">
        <v>1998</v>
      </c>
      <c r="E45" s="192">
        <v>16</v>
      </c>
      <c r="F45" s="193"/>
      <c r="G45" s="194">
        <f t="shared" si="7"/>
        <v>0</v>
      </c>
      <c r="H45" s="193"/>
      <c r="I45" s="194">
        <f t="shared" si="8"/>
        <v>0</v>
      </c>
      <c r="J45" s="193"/>
      <c r="K45" s="194">
        <f t="shared" si="9"/>
        <v>0</v>
      </c>
      <c r="L45" s="194">
        <v>21</v>
      </c>
      <c r="M45" s="194">
        <f t="shared" si="10"/>
        <v>0</v>
      </c>
      <c r="N45" s="192">
        <v>0</v>
      </c>
      <c r="O45" s="192">
        <f t="shared" si="11"/>
        <v>0</v>
      </c>
      <c r="P45" s="192">
        <v>0</v>
      </c>
      <c r="Q45" s="192">
        <f t="shared" si="12"/>
        <v>0</v>
      </c>
      <c r="R45" s="194"/>
      <c r="S45" s="194" t="s">
        <v>430</v>
      </c>
      <c r="T45" s="195" t="s">
        <v>372</v>
      </c>
      <c r="U45" s="163">
        <v>0</v>
      </c>
      <c r="V45" s="163">
        <f t="shared" si="13"/>
        <v>0</v>
      </c>
      <c r="W45" s="163"/>
      <c r="X45" s="163" t="s">
        <v>431</v>
      </c>
      <c r="Y45" s="152"/>
      <c r="Z45" s="152"/>
      <c r="AA45" s="152"/>
      <c r="AB45" s="152"/>
      <c r="AC45" s="152"/>
      <c r="AD45" s="152"/>
      <c r="AE45" s="152"/>
      <c r="AF45" s="152"/>
      <c r="AG45" s="152" t="s">
        <v>432</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c r="A46" s="189">
        <v>37</v>
      </c>
      <c r="B46" s="190" t="s">
        <v>2254</v>
      </c>
      <c r="C46" s="197" t="s">
        <v>2255</v>
      </c>
      <c r="D46" s="191" t="s">
        <v>815</v>
      </c>
      <c r="E46" s="192">
        <v>24</v>
      </c>
      <c r="F46" s="193"/>
      <c r="G46" s="194">
        <f t="shared" si="7"/>
        <v>0</v>
      </c>
      <c r="H46" s="193"/>
      <c r="I46" s="194">
        <f t="shared" si="8"/>
        <v>0</v>
      </c>
      <c r="J46" s="193"/>
      <c r="K46" s="194">
        <f t="shared" si="9"/>
        <v>0</v>
      </c>
      <c r="L46" s="194">
        <v>21</v>
      </c>
      <c r="M46" s="194">
        <f t="shared" si="10"/>
        <v>0</v>
      </c>
      <c r="N46" s="192">
        <v>0</v>
      </c>
      <c r="O46" s="192">
        <f t="shared" si="11"/>
        <v>0</v>
      </c>
      <c r="P46" s="192">
        <v>0</v>
      </c>
      <c r="Q46" s="192">
        <f t="shared" si="12"/>
        <v>0</v>
      </c>
      <c r="R46" s="194"/>
      <c r="S46" s="194" t="s">
        <v>430</v>
      </c>
      <c r="T46" s="195" t="s">
        <v>372</v>
      </c>
      <c r="U46" s="163">
        <v>0</v>
      </c>
      <c r="V46" s="163">
        <f t="shared" si="13"/>
        <v>0</v>
      </c>
      <c r="W46" s="163"/>
      <c r="X46" s="163" t="s">
        <v>431</v>
      </c>
      <c r="Y46" s="152"/>
      <c r="Z46" s="152"/>
      <c r="AA46" s="152"/>
      <c r="AB46" s="152"/>
      <c r="AC46" s="152"/>
      <c r="AD46" s="152"/>
      <c r="AE46" s="152"/>
      <c r="AF46" s="152"/>
      <c r="AG46" s="152" t="s">
        <v>432</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c r="A47" s="189">
        <v>38</v>
      </c>
      <c r="B47" s="190" t="s">
        <v>2256</v>
      </c>
      <c r="C47" s="197" t="s">
        <v>2257</v>
      </c>
      <c r="D47" s="191" t="s">
        <v>815</v>
      </c>
      <c r="E47" s="192">
        <v>177</v>
      </c>
      <c r="F47" s="193"/>
      <c r="G47" s="194">
        <f t="shared" si="7"/>
        <v>0</v>
      </c>
      <c r="H47" s="193"/>
      <c r="I47" s="194">
        <f t="shared" si="8"/>
        <v>0</v>
      </c>
      <c r="J47" s="193"/>
      <c r="K47" s="194">
        <f t="shared" si="9"/>
        <v>0</v>
      </c>
      <c r="L47" s="194">
        <v>21</v>
      </c>
      <c r="M47" s="194">
        <f t="shared" si="10"/>
        <v>0</v>
      </c>
      <c r="N47" s="192">
        <v>0</v>
      </c>
      <c r="O47" s="192">
        <f t="shared" si="11"/>
        <v>0</v>
      </c>
      <c r="P47" s="192">
        <v>0</v>
      </c>
      <c r="Q47" s="192">
        <f t="shared" si="12"/>
        <v>0</v>
      </c>
      <c r="R47" s="194"/>
      <c r="S47" s="194" t="s">
        <v>430</v>
      </c>
      <c r="T47" s="195" t="s">
        <v>372</v>
      </c>
      <c r="U47" s="163">
        <v>0</v>
      </c>
      <c r="V47" s="163">
        <f t="shared" si="13"/>
        <v>0</v>
      </c>
      <c r="W47" s="163"/>
      <c r="X47" s="163" t="s">
        <v>431</v>
      </c>
      <c r="Y47" s="152"/>
      <c r="Z47" s="152"/>
      <c r="AA47" s="152"/>
      <c r="AB47" s="152"/>
      <c r="AC47" s="152"/>
      <c r="AD47" s="152"/>
      <c r="AE47" s="152"/>
      <c r="AF47" s="152"/>
      <c r="AG47" s="152" t="s">
        <v>432</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c r="A48" s="189">
        <v>39</v>
      </c>
      <c r="B48" s="190" t="s">
        <v>2258</v>
      </c>
      <c r="C48" s="197" t="s">
        <v>2259</v>
      </c>
      <c r="D48" s="191" t="s">
        <v>1998</v>
      </c>
      <c r="E48" s="192">
        <v>16</v>
      </c>
      <c r="F48" s="193"/>
      <c r="G48" s="194">
        <f t="shared" si="7"/>
        <v>0</v>
      </c>
      <c r="H48" s="193"/>
      <c r="I48" s="194">
        <f t="shared" si="8"/>
        <v>0</v>
      </c>
      <c r="J48" s="193"/>
      <c r="K48" s="194">
        <f t="shared" si="9"/>
        <v>0</v>
      </c>
      <c r="L48" s="194">
        <v>21</v>
      </c>
      <c r="M48" s="194">
        <f t="shared" si="10"/>
        <v>0</v>
      </c>
      <c r="N48" s="192">
        <v>0</v>
      </c>
      <c r="O48" s="192">
        <f t="shared" si="11"/>
        <v>0</v>
      </c>
      <c r="P48" s="192">
        <v>0</v>
      </c>
      <c r="Q48" s="192">
        <f t="shared" si="12"/>
        <v>0</v>
      </c>
      <c r="R48" s="194"/>
      <c r="S48" s="194" t="s">
        <v>430</v>
      </c>
      <c r="T48" s="195" t="s">
        <v>372</v>
      </c>
      <c r="U48" s="163">
        <v>0</v>
      </c>
      <c r="V48" s="163">
        <f t="shared" si="13"/>
        <v>0</v>
      </c>
      <c r="W48" s="163"/>
      <c r="X48" s="163" t="s">
        <v>431</v>
      </c>
      <c r="Y48" s="152"/>
      <c r="Z48" s="152"/>
      <c r="AA48" s="152"/>
      <c r="AB48" s="152"/>
      <c r="AC48" s="152"/>
      <c r="AD48" s="152"/>
      <c r="AE48" s="152"/>
      <c r="AF48" s="152"/>
      <c r="AG48" s="152" t="s">
        <v>432</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c r="A49" s="189">
        <v>40</v>
      </c>
      <c r="B49" s="190" t="s">
        <v>2260</v>
      </c>
      <c r="C49" s="197" t="s">
        <v>2261</v>
      </c>
      <c r="D49" s="191" t="s">
        <v>1998</v>
      </c>
      <c r="E49" s="192">
        <v>16</v>
      </c>
      <c r="F49" s="193"/>
      <c r="G49" s="194">
        <f t="shared" si="7"/>
        <v>0</v>
      </c>
      <c r="H49" s="193"/>
      <c r="I49" s="194">
        <f t="shared" si="8"/>
        <v>0</v>
      </c>
      <c r="J49" s="193"/>
      <c r="K49" s="194">
        <f t="shared" si="9"/>
        <v>0</v>
      </c>
      <c r="L49" s="194">
        <v>21</v>
      </c>
      <c r="M49" s="194">
        <f t="shared" si="10"/>
        <v>0</v>
      </c>
      <c r="N49" s="192">
        <v>0</v>
      </c>
      <c r="O49" s="192">
        <f t="shared" si="11"/>
        <v>0</v>
      </c>
      <c r="P49" s="192">
        <v>0</v>
      </c>
      <c r="Q49" s="192">
        <f t="shared" si="12"/>
        <v>0</v>
      </c>
      <c r="R49" s="194"/>
      <c r="S49" s="194" t="s">
        <v>430</v>
      </c>
      <c r="T49" s="195" t="s">
        <v>372</v>
      </c>
      <c r="U49" s="163">
        <v>0</v>
      </c>
      <c r="V49" s="163">
        <f t="shared" si="13"/>
        <v>0</v>
      </c>
      <c r="W49" s="163"/>
      <c r="X49" s="163" t="s">
        <v>431</v>
      </c>
      <c r="Y49" s="152"/>
      <c r="Z49" s="152"/>
      <c r="AA49" s="152"/>
      <c r="AB49" s="152"/>
      <c r="AC49" s="152"/>
      <c r="AD49" s="152"/>
      <c r="AE49" s="152"/>
      <c r="AF49" s="152"/>
      <c r="AG49" s="152" t="s">
        <v>432</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ht="22.5" outlineLevel="1">
      <c r="A50" s="189">
        <v>41</v>
      </c>
      <c r="B50" s="190" t="s">
        <v>2262</v>
      </c>
      <c r="C50" s="197" t="s">
        <v>2263</v>
      </c>
      <c r="D50" s="191" t="s">
        <v>0</v>
      </c>
      <c r="E50" s="192">
        <v>5</v>
      </c>
      <c r="F50" s="193"/>
      <c r="G50" s="194">
        <f t="shared" si="7"/>
        <v>0</v>
      </c>
      <c r="H50" s="193"/>
      <c r="I50" s="194">
        <f t="shared" si="8"/>
        <v>0</v>
      </c>
      <c r="J50" s="193"/>
      <c r="K50" s="194">
        <f t="shared" si="9"/>
        <v>0</v>
      </c>
      <c r="L50" s="194">
        <v>21</v>
      </c>
      <c r="M50" s="194">
        <f t="shared" si="10"/>
        <v>0</v>
      </c>
      <c r="N50" s="192">
        <v>0</v>
      </c>
      <c r="O50" s="192">
        <f t="shared" si="11"/>
        <v>0</v>
      </c>
      <c r="P50" s="192">
        <v>0</v>
      </c>
      <c r="Q50" s="192">
        <f t="shared" si="12"/>
        <v>0</v>
      </c>
      <c r="R50" s="194"/>
      <c r="S50" s="194" t="s">
        <v>430</v>
      </c>
      <c r="T50" s="195" t="s">
        <v>372</v>
      </c>
      <c r="U50" s="163">
        <v>0</v>
      </c>
      <c r="V50" s="163">
        <f t="shared" si="13"/>
        <v>0</v>
      </c>
      <c r="W50" s="163"/>
      <c r="X50" s="163" t="s">
        <v>431</v>
      </c>
      <c r="Y50" s="152"/>
      <c r="Z50" s="152"/>
      <c r="AA50" s="152"/>
      <c r="AB50" s="152"/>
      <c r="AC50" s="152"/>
      <c r="AD50" s="152"/>
      <c r="AE50" s="152"/>
      <c r="AF50" s="152"/>
      <c r="AG50" s="152" t="s">
        <v>432</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c r="A51" s="175">
        <v>42</v>
      </c>
      <c r="B51" s="176" t="s">
        <v>2264</v>
      </c>
      <c r="C51" s="185" t="s">
        <v>2265</v>
      </c>
      <c r="D51" s="177" t="s">
        <v>0</v>
      </c>
      <c r="E51" s="178">
        <v>5</v>
      </c>
      <c r="F51" s="179"/>
      <c r="G51" s="180">
        <f t="shared" si="7"/>
        <v>0</v>
      </c>
      <c r="H51" s="179"/>
      <c r="I51" s="180">
        <f t="shared" si="8"/>
        <v>0</v>
      </c>
      <c r="J51" s="179"/>
      <c r="K51" s="180">
        <f t="shared" si="9"/>
        <v>0</v>
      </c>
      <c r="L51" s="180">
        <v>21</v>
      </c>
      <c r="M51" s="180">
        <f t="shared" si="10"/>
        <v>0</v>
      </c>
      <c r="N51" s="178">
        <v>0</v>
      </c>
      <c r="O51" s="178">
        <f t="shared" si="11"/>
        <v>0</v>
      </c>
      <c r="P51" s="178">
        <v>0</v>
      </c>
      <c r="Q51" s="178">
        <f t="shared" si="12"/>
        <v>0</v>
      </c>
      <c r="R51" s="180"/>
      <c r="S51" s="180" t="s">
        <v>430</v>
      </c>
      <c r="T51" s="181" t="s">
        <v>372</v>
      </c>
      <c r="U51" s="163">
        <v>0</v>
      </c>
      <c r="V51" s="163">
        <f t="shared" si="13"/>
        <v>0</v>
      </c>
      <c r="W51" s="163"/>
      <c r="X51" s="163" t="s">
        <v>431</v>
      </c>
      <c r="Y51" s="152"/>
      <c r="Z51" s="152"/>
      <c r="AA51" s="152"/>
      <c r="AB51" s="152"/>
      <c r="AC51" s="152"/>
      <c r="AD51" s="152"/>
      <c r="AE51" s="152"/>
      <c r="AF51" s="152"/>
      <c r="AG51" s="152" t="s">
        <v>432</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c r="A52" s="3"/>
      <c r="B52" s="4"/>
      <c r="C52" s="186"/>
      <c r="D52" s="6"/>
      <c r="E52" s="3"/>
      <c r="F52" s="3"/>
      <c r="G52" s="3"/>
      <c r="H52" s="3"/>
      <c r="I52" s="3"/>
      <c r="J52" s="3"/>
      <c r="K52" s="3"/>
      <c r="L52" s="3"/>
      <c r="M52" s="3"/>
      <c r="N52" s="3"/>
      <c r="O52" s="3"/>
      <c r="P52" s="3"/>
      <c r="Q52" s="3"/>
      <c r="R52" s="3"/>
      <c r="S52" s="3"/>
      <c r="T52" s="3"/>
      <c r="U52" s="3"/>
      <c r="V52" s="3"/>
      <c r="W52" s="3"/>
      <c r="X52" s="3"/>
      <c r="AE52">
        <v>15</v>
      </c>
      <c r="AF52">
        <v>21</v>
      </c>
      <c r="AG52" t="s">
        <v>353</v>
      </c>
    </row>
    <row r="53" spans="1:60">
      <c r="A53" s="155"/>
      <c r="B53" s="156" t="s">
        <v>29</v>
      </c>
      <c r="C53" s="187"/>
      <c r="D53" s="157"/>
      <c r="E53" s="158"/>
      <c r="F53" s="158"/>
      <c r="G53" s="183">
        <f>G8</f>
        <v>0</v>
      </c>
      <c r="H53" s="3"/>
      <c r="I53" s="3"/>
      <c r="J53" s="3"/>
      <c r="K53" s="3"/>
      <c r="L53" s="3"/>
      <c r="M53" s="3"/>
      <c r="N53" s="3"/>
      <c r="O53" s="3"/>
      <c r="P53" s="3"/>
      <c r="Q53" s="3"/>
      <c r="R53" s="3"/>
      <c r="S53" s="3"/>
      <c r="T53" s="3"/>
      <c r="U53" s="3"/>
      <c r="V53" s="3"/>
      <c r="W53" s="3"/>
      <c r="X53" s="3"/>
      <c r="AE53">
        <f>SUMIF(L7:L51,AE52,G7:G51)</f>
        <v>0</v>
      </c>
      <c r="AF53">
        <f>SUMIF(L7:L51,AF52,G7:G51)</f>
        <v>0</v>
      </c>
      <c r="AG53" t="s">
        <v>423</v>
      </c>
    </row>
    <row r="54" spans="1:60">
      <c r="C54" s="188"/>
      <c r="D54" s="10"/>
      <c r="AG54" t="s">
        <v>425</v>
      </c>
    </row>
    <row r="55" spans="1:60">
      <c r="D55" s="10"/>
    </row>
    <row r="56" spans="1:60">
      <c r="D56" s="10"/>
    </row>
    <row r="57" spans="1:60">
      <c r="D57" s="10"/>
    </row>
    <row r="58" spans="1:60">
      <c r="D58" s="10"/>
    </row>
    <row r="59" spans="1:60">
      <c r="D59" s="10"/>
    </row>
    <row r="60" spans="1:60">
      <c r="D60" s="10"/>
    </row>
    <row r="61" spans="1:60">
      <c r="D61" s="10"/>
    </row>
    <row r="62" spans="1:60">
      <c r="D62" s="10"/>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rBCWkfss6gUk/Fi9Y0XSfDGixCTuZPVDl2a/ZWCmQDUq5gv1t8057LiMfE4zpA8ZvIp/TXS5IsPkrnTcGMkjUA==" saltValue="c2hIVUNL9zRjbMGIKZ0KyA==" spinCount="100000" sheet="1"/>
  <mergeCells count="5">
    <mergeCell ref="A1:G1"/>
    <mergeCell ref="C2:G2"/>
    <mergeCell ref="C3:G3"/>
    <mergeCell ref="C4:G4"/>
    <mergeCell ref="C38:G3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47</v>
      </c>
      <c r="C3" s="265" t="s">
        <v>50</v>
      </c>
      <c r="D3" s="266"/>
      <c r="E3" s="266"/>
      <c r="F3" s="266"/>
      <c r="G3" s="267"/>
      <c r="AC3" s="126" t="s">
        <v>339</v>
      </c>
      <c r="AG3" t="s">
        <v>343</v>
      </c>
    </row>
    <row r="4" spans="1:60" ht="24.95" customHeight="1">
      <c r="A4" s="145" t="s">
        <v>9</v>
      </c>
      <c r="B4" s="146" t="s">
        <v>61</v>
      </c>
      <c r="C4" s="268" t="s">
        <v>62</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326</v>
      </c>
      <c r="C8" s="184" t="s">
        <v>327</v>
      </c>
      <c r="D8" s="171"/>
      <c r="E8" s="172"/>
      <c r="F8" s="173"/>
      <c r="G8" s="173">
        <f>SUMIF(AG9:AG45,"&lt;&gt;NOR",G9:G45)</f>
        <v>0</v>
      </c>
      <c r="H8" s="173"/>
      <c r="I8" s="173">
        <f>SUM(I9:I45)</f>
        <v>0</v>
      </c>
      <c r="J8" s="173"/>
      <c r="K8" s="173">
        <f>SUM(K9:K45)</f>
        <v>0</v>
      </c>
      <c r="L8" s="173"/>
      <c r="M8" s="173">
        <f>SUM(M9:M45)</f>
        <v>0</v>
      </c>
      <c r="N8" s="172"/>
      <c r="O8" s="172">
        <f>SUM(O9:O45)</f>
        <v>0</v>
      </c>
      <c r="P8" s="172"/>
      <c r="Q8" s="172">
        <f>SUM(Q9:Q45)</f>
        <v>0</v>
      </c>
      <c r="R8" s="173"/>
      <c r="S8" s="173"/>
      <c r="T8" s="174"/>
      <c r="U8" s="168"/>
      <c r="V8" s="168">
        <f>SUM(V9:V45)</f>
        <v>0</v>
      </c>
      <c r="W8" s="168"/>
      <c r="X8" s="168"/>
      <c r="AG8" t="s">
        <v>367</v>
      </c>
    </row>
    <row r="9" spans="1:60" outlineLevel="1">
      <c r="A9" s="189">
        <v>1</v>
      </c>
      <c r="B9" s="190" t="s">
        <v>220</v>
      </c>
      <c r="C9" s="197" t="s">
        <v>2189</v>
      </c>
      <c r="D9" s="191" t="s">
        <v>524</v>
      </c>
      <c r="E9" s="192">
        <v>80</v>
      </c>
      <c r="F9" s="193"/>
      <c r="G9" s="194">
        <f t="shared" ref="G9:G45" si="0">ROUND(E9*F9,2)</f>
        <v>0</v>
      </c>
      <c r="H9" s="193"/>
      <c r="I9" s="194">
        <f t="shared" ref="I9:I45" si="1">ROUND(E9*H9,2)</f>
        <v>0</v>
      </c>
      <c r="J9" s="193"/>
      <c r="K9" s="194">
        <f t="shared" ref="K9:K45" si="2">ROUND(E9*J9,2)</f>
        <v>0</v>
      </c>
      <c r="L9" s="194">
        <v>21</v>
      </c>
      <c r="M9" s="194">
        <f t="shared" ref="M9:M45" si="3">G9*(1+L9/100)</f>
        <v>0</v>
      </c>
      <c r="N9" s="192">
        <v>0</v>
      </c>
      <c r="O9" s="192">
        <f t="shared" ref="O9:O45" si="4">ROUND(E9*N9,2)</f>
        <v>0</v>
      </c>
      <c r="P9" s="192">
        <v>0</v>
      </c>
      <c r="Q9" s="192">
        <f t="shared" ref="Q9:Q45" si="5">ROUND(E9*P9,2)</f>
        <v>0</v>
      </c>
      <c r="R9" s="194"/>
      <c r="S9" s="194" t="s">
        <v>430</v>
      </c>
      <c r="T9" s="195" t="s">
        <v>372</v>
      </c>
      <c r="U9" s="163">
        <v>0</v>
      </c>
      <c r="V9" s="163">
        <f t="shared" ref="V9:V45" si="6">ROUND(E9*U9,2)</f>
        <v>0</v>
      </c>
      <c r="W9" s="163"/>
      <c r="X9" s="163" t="s">
        <v>431</v>
      </c>
      <c r="Y9" s="152"/>
      <c r="Z9" s="152"/>
      <c r="AA9" s="152"/>
      <c r="AB9" s="152"/>
      <c r="AC9" s="152"/>
      <c r="AD9" s="152"/>
      <c r="AE9" s="152"/>
      <c r="AF9" s="152"/>
      <c r="AG9" s="152" t="s">
        <v>432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89">
        <v>2</v>
      </c>
      <c r="B10" s="190" t="s">
        <v>51</v>
      </c>
      <c r="C10" s="197" t="s">
        <v>2190</v>
      </c>
      <c r="D10" s="191" t="s">
        <v>524</v>
      </c>
      <c r="E10" s="192">
        <v>30</v>
      </c>
      <c r="F10" s="193"/>
      <c r="G10" s="194">
        <f t="shared" si="0"/>
        <v>0</v>
      </c>
      <c r="H10" s="193"/>
      <c r="I10" s="194">
        <f t="shared" si="1"/>
        <v>0</v>
      </c>
      <c r="J10" s="193"/>
      <c r="K10" s="194">
        <f t="shared" si="2"/>
        <v>0</v>
      </c>
      <c r="L10" s="194">
        <v>21</v>
      </c>
      <c r="M10" s="194">
        <f t="shared" si="3"/>
        <v>0</v>
      </c>
      <c r="N10" s="192">
        <v>0</v>
      </c>
      <c r="O10" s="192">
        <f t="shared" si="4"/>
        <v>0</v>
      </c>
      <c r="P10" s="192">
        <v>0</v>
      </c>
      <c r="Q10" s="192">
        <f t="shared" si="5"/>
        <v>0</v>
      </c>
      <c r="R10" s="194"/>
      <c r="S10" s="194" t="s">
        <v>430</v>
      </c>
      <c r="T10" s="195" t="s">
        <v>372</v>
      </c>
      <c r="U10" s="163">
        <v>0</v>
      </c>
      <c r="V10" s="163">
        <f t="shared" si="6"/>
        <v>0</v>
      </c>
      <c r="W10" s="163"/>
      <c r="X10" s="163" t="s">
        <v>431</v>
      </c>
      <c r="Y10" s="152"/>
      <c r="Z10" s="152"/>
      <c r="AA10" s="152"/>
      <c r="AB10" s="152"/>
      <c r="AC10" s="152"/>
      <c r="AD10" s="152"/>
      <c r="AE10" s="152"/>
      <c r="AF10" s="152"/>
      <c r="AG10" s="152" t="s">
        <v>432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89">
        <v>3</v>
      </c>
      <c r="B11" s="190" t="s">
        <v>53</v>
      </c>
      <c r="C11" s="197" t="s">
        <v>2191</v>
      </c>
      <c r="D11" s="191" t="s">
        <v>524</v>
      </c>
      <c r="E11" s="192">
        <v>150</v>
      </c>
      <c r="F11" s="193"/>
      <c r="G11" s="194">
        <f t="shared" si="0"/>
        <v>0</v>
      </c>
      <c r="H11" s="193"/>
      <c r="I11" s="194">
        <f t="shared" si="1"/>
        <v>0</v>
      </c>
      <c r="J11" s="193"/>
      <c r="K11" s="194">
        <f t="shared" si="2"/>
        <v>0</v>
      </c>
      <c r="L11" s="194">
        <v>21</v>
      </c>
      <c r="M11" s="194">
        <f t="shared" si="3"/>
        <v>0</v>
      </c>
      <c r="N11" s="192">
        <v>0</v>
      </c>
      <c r="O11" s="192">
        <f t="shared" si="4"/>
        <v>0</v>
      </c>
      <c r="P11" s="192">
        <v>0</v>
      </c>
      <c r="Q11" s="192">
        <f t="shared" si="5"/>
        <v>0</v>
      </c>
      <c r="R11" s="194"/>
      <c r="S11" s="194" t="s">
        <v>430</v>
      </c>
      <c r="T11" s="195" t="s">
        <v>372</v>
      </c>
      <c r="U11" s="163">
        <v>0</v>
      </c>
      <c r="V11" s="163">
        <f t="shared" si="6"/>
        <v>0</v>
      </c>
      <c r="W11" s="163"/>
      <c r="X11" s="163" t="s">
        <v>431</v>
      </c>
      <c r="Y11" s="152"/>
      <c r="Z11" s="152"/>
      <c r="AA11" s="152"/>
      <c r="AB11" s="152"/>
      <c r="AC11" s="152"/>
      <c r="AD11" s="152"/>
      <c r="AE11" s="152"/>
      <c r="AF11" s="152"/>
      <c r="AG11" s="152" t="s">
        <v>432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c r="A12" s="189">
        <v>4</v>
      </c>
      <c r="B12" s="190" t="s">
        <v>55</v>
      </c>
      <c r="C12" s="197" t="s">
        <v>2192</v>
      </c>
      <c r="D12" s="191" t="s">
        <v>524</v>
      </c>
      <c r="E12" s="192">
        <v>150</v>
      </c>
      <c r="F12" s="193"/>
      <c r="G12" s="194">
        <f t="shared" si="0"/>
        <v>0</v>
      </c>
      <c r="H12" s="193"/>
      <c r="I12" s="194">
        <f t="shared" si="1"/>
        <v>0</v>
      </c>
      <c r="J12" s="193"/>
      <c r="K12" s="194">
        <f t="shared" si="2"/>
        <v>0</v>
      </c>
      <c r="L12" s="194">
        <v>21</v>
      </c>
      <c r="M12" s="194">
        <f t="shared" si="3"/>
        <v>0</v>
      </c>
      <c r="N12" s="192">
        <v>0</v>
      </c>
      <c r="O12" s="192">
        <f t="shared" si="4"/>
        <v>0</v>
      </c>
      <c r="P12" s="192">
        <v>0</v>
      </c>
      <c r="Q12" s="192">
        <f t="shared" si="5"/>
        <v>0</v>
      </c>
      <c r="R12" s="194"/>
      <c r="S12" s="194" t="s">
        <v>430</v>
      </c>
      <c r="T12" s="195" t="s">
        <v>372</v>
      </c>
      <c r="U12" s="163">
        <v>0</v>
      </c>
      <c r="V12" s="163">
        <f t="shared" si="6"/>
        <v>0</v>
      </c>
      <c r="W12" s="163"/>
      <c r="X12" s="163" t="s">
        <v>431</v>
      </c>
      <c r="Y12" s="152"/>
      <c r="Z12" s="152"/>
      <c r="AA12" s="152"/>
      <c r="AB12" s="152"/>
      <c r="AC12" s="152"/>
      <c r="AD12" s="152"/>
      <c r="AE12" s="152"/>
      <c r="AF12" s="152"/>
      <c r="AG12" s="152" t="s">
        <v>432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89">
        <v>5</v>
      </c>
      <c r="B13" s="190" t="s">
        <v>227</v>
      </c>
      <c r="C13" s="197" t="s">
        <v>2193</v>
      </c>
      <c r="D13" s="191" t="s">
        <v>815</v>
      </c>
      <c r="E13" s="192">
        <v>25</v>
      </c>
      <c r="F13" s="193"/>
      <c r="G13" s="194">
        <f t="shared" si="0"/>
        <v>0</v>
      </c>
      <c r="H13" s="193"/>
      <c r="I13" s="194">
        <f t="shared" si="1"/>
        <v>0</v>
      </c>
      <c r="J13" s="193"/>
      <c r="K13" s="194">
        <f t="shared" si="2"/>
        <v>0</v>
      </c>
      <c r="L13" s="194">
        <v>21</v>
      </c>
      <c r="M13" s="194">
        <f t="shared" si="3"/>
        <v>0</v>
      </c>
      <c r="N13" s="192">
        <v>0</v>
      </c>
      <c r="O13" s="192">
        <f t="shared" si="4"/>
        <v>0</v>
      </c>
      <c r="P13" s="192">
        <v>0</v>
      </c>
      <c r="Q13" s="192">
        <f t="shared" si="5"/>
        <v>0</v>
      </c>
      <c r="R13" s="194"/>
      <c r="S13" s="194" t="s">
        <v>430</v>
      </c>
      <c r="T13" s="195" t="s">
        <v>372</v>
      </c>
      <c r="U13" s="163">
        <v>0</v>
      </c>
      <c r="V13" s="163">
        <f t="shared" si="6"/>
        <v>0</v>
      </c>
      <c r="W13" s="163"/>
      <c r="X13" s="163" t="s">
        <v>431</v>
      </c>
      <c r="Y13" s="152"/>
      <c r="Z13" s="152"/>
      <c r="AA13" s="152"/>
      <c r="AB13" s="152"/>
      <c r="AC13" s="152"/>
      <c r="AD13" s="152"/>
      <c r="AE13" s="152"/>
      <c r="AF13" s="152"/>
      <c r="AG13" s="152" t="s">
        <v>432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89">
        <v>6</v>
      </c>
      <c r="B14" s="190" t="s">
        <v>240</v>
      </c>
      <c r="C14" s="197" t="s">
        <v>2197</v>
      </c>
      <c r="D14" s="191" t="s">
        <v>815</v>
      </c>
      <c r="E14" s="192">
        <v>4</v>
      </c>
      <c r="F14" s="193"/>
      <c r="G14" s="194">
        <f t="shared" si="0"/>
        <v>0</v>
      </c>
      <c r="H14" s="193"/>
      <c r="I14" s="194">
        <f t="shared" si="1"/>
        <v>0</v>
      </c>
      <c r="J14" s="193"/>
      <c r="K14" s="194">
        <f t="shared" si="2"/>
        <v>0</v>
      </c>
      <c r="L14" s="194">
        <v>21</v>
      </c>
      <c r="M14" s="194">
        <f t="shared" si="3"/>
        <v>0</v>
      </c>
      <c r="N14" s="192">
        <v>0</v>
      </c>
      <c r="O14" s="192">
        <f t="shared" si="4"/>
        <v>0</v>
      </c>
      <c r="P14" s="192">
        <v>0</v>
      </c>
      <c r="Q14" s="192">
        <f t="shared" si="5"/>
        <v>0</v>
      </c>
      <c r="R14" s="194"/>
      <c r="S14" s="194" t="s">
        <v>430</v>
      </c>
      <c r="T14" s="195" t="s">
        <v>372</v>
      </c>
      <c r="U14" s="163">
        <v>0</v>
      </c>
      <c r="V14" s="163">
        <f t="shared" si="6"/>
        <v>0</v>
      </c>
      <c r="W14" s="163"/>
      <c r="X14" s="163" t="s">
        <v>431</v>
      </c>
      <c r="Y14" s="152"/>
      <c r="Z14" s="152"/>
      <c r="AA14" s="152"/>
      <c r="AB14" s="152"/>
      <c r="AC14" s="152"/>
      <c r="AD14" s="152"/>
      <c r="AE14" s="152"/>
      <c r="AF14" s="152"/>
      <c r="AG14" s="152" t="s">
        <v>432</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89">
        <v>7</v>
      </c>
      <c r="B15" s="190" t="s">
        <v>2195</v>
      </c>
      <c r="C15" s="197" t="s">
        <v>2198</v>
      </c>
      <c r="D15" s="191" t="s">
        <v>2199</v>
      </c>
      <c r="E15" s="192">
        <v>1</v>
      </c>
      <c r="F15" s="193"/>
      <c r="G15" s="194">
        <f t="shared" si="0"/>
        <v>0</v>
      </c>
      <c r="H15" s="193"/>
      <c r="I15" s="194">
        <f t="shared" si="1"/>
        <v>0</v>
      </c>
      <c r="J15" s="193"/>
      <c r="K15" s="194">
        <f t="shared" si="2"/>
        <v>0</v>
      </c>
      <c r="L15" s="194">
        <v>21</v>
      </c>
      <c r="M15" s="194">
        <f t="shared" si="3"/>
        <v>0</v>
      </c>
      <c r="N15" s="192">
        <v>0</v>
      </c>
      <c r="O15" s="192">
        <f t="shared" si="4"/>
        <v>0</v>
      </c>
      <c r="P15" s="192">
        <v>0</v>
      </c>
      <c r="Q15" s="192">
        <f t="shared" si="5"/>
        <v>0</v>
      </c>
      <c r="R15" s="194"/>
      <c r="S15" s="194" t="s">
        <v>430</v>
      </c>
      <c r="T15" s="195" t="s">
        <v>372</v>
      </c>
      <c r="U15" s="163">
        <v>0</v>
      </c>
      <c r="V15" s="163">
        <f t="shared" si="6"/>
        <v>0</v>
      </c>
      <c r="W15" s="163"/>
      <c r="X15" s="163" t="s">
        <v>431</v>
      </c>
      <c r="Y15" s="152"/>
      <c r="Z15" s="152"/>
      <c r="AA15" s="152"/>
      <c r="AB15" s="152"/>
      <c r="AC15" s="152"/>
      <c r="AD15" s="152"/>
      <c r="AE15" s="152"/>
      <c r="AF15" s="152"/>
      <c r="AG15" s="152" t="s">
        <v>432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89">
        <v>8</v>
      </c>
      <c r="B16" s="190" t="s">
        <v>240</v>
      </c>
      <c r="C16" s="197" t="s">
        <v>2266</v>
      </c>
      <c r="D16" s="191" t="s">
        <v>524</v>
      </c>
      <c r="E16" s="192">
        <v>3000</v>
      </c>
      <c r="F16" s="193"/>
      <c r="G16" s="194">
        <f t="shared" si="0"/>
        <v>0</v>
      </c>
      <c r="H16" s="193"/>
      <c r="I16" s="194">
        <f t="shared" si="1"/>
        <v>0</v>
      </c>
      <c r="J16" s="193"/>
      <c r="K16" s="194">
        <f t="shared" si="2"/>
        <v>0</v>
      </c>
      <c r="L16" s="194">
        <v>21</v>
      </c>
      <c r="M16" s="194">
        <f t="shared" si="3"/>
        <v>0</v>
      </c>
      <c r="N16" s="192">
        <v>0</v>
      </c>
      <c r="O16" s="192">
        <f t="shared" si="4"/>
        <v>0</v>
      </c>
      <c r="P16" s="192">
        <v>0</v>
      </c>
      <c r="Q16" s="192">
        <f t="shared" si="5"/>
        <v>0</v>
      </c>
      <c r="R16" s="194"/>
      <c r="S16" s="194" t="s">
        <v>430</v>
      </c>
      <c r="T16" s="195" t="s">
        <v>372</v>
      </c>
      <c r="U16" s="163">
        <v>0</v>
      </c>
      <c r="V16" s="163">
        <f t="shared" si="6"/>
        <v>0</v>
      </c>
      <c r="W16" s="163"/>
      <c r="X16" s="163" t="s">
        <v>2267</v>
      </c>
      <c r="Y16" s="152"/>
      <c r="Z16" s="152"/>
      <c r="AA16" s="152"/>
      <c r="AB16" s="152"/>
      <c r="AC16" s="152"/>
      <c r="AD16" s="152"/>
      <c r="AE16" s="152"/>
      <c r="AF16" s="152"/>
      <c r="AG16" s="152" t="s">
        <v>2268</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89">
        <v>9</v>
      </c>
      <c r="B17" s="190" t="s">
        <v>242</v>
      </c>
      <c r="C17" s="197" t="s">
        <v>2269</v>
      </c>
      <c r="D17" s="191" t="s">
        <v>524</v>
      </c>
      <c r="E17" s="192">
        <v>200</v>
      </c>
      <c r="F17" s="193"/>
      <c r="G17" s="194">
        <f t="shared" si="0"/>
        <v>0</v>
      </c>
      <c r="H17" s="193"/>
      <c r="I17" s="194">
        <f t="shared" si="1"/>
        <v>0</v>
      </c>
      <c r="J17" s="193"/>
      <c r="K17" s="194">
        <f t="shared" si="2"/>
        <v>0</v>
      </c>
      <c r="L17" s="194">
        <v>21</v>
      </c>
      <c r="M17" s="194">
        <f t="shared" si="3"/>
        <v>0</v>
      </c>
      <c r="N17" s="192">
        <v>0</v>
      </c>
      <c r="O17" s="192">
        <f t="shared" si="4"/>
        <v>0</v>
      </c>
      <c r="P17" s="192">
        <v>0</v>
      </c>
      <c r="Q17" s="192">
        <f t="shared" si="5"/>
        <v>0</v>
      </c>
      <c r="R17" s="194"/>
      <c r="S17" s="194" t="s">
        <v>430</v>
      </c>
      <c r="T17" s="195" t="s">
        <v>372</v>
      </c>
      <c r="U17" s="163">
        <v>0</v>
      </c>
      <c r="V17" s="163">
        <f t="shared" si="6"/>
        <v>0</v>
      </c>
      <c r="W17" s="163"/>
      <c r="X17" s="163" t="s">
        <v>431</v>
      </c>
      <c r="Y17" s="152"/>
      <c r="Z17" s="152"/>
      <c r="AA17" s="152"/>
      <c r="AB17" s="152"/>
      <c r="AC17" s="152"/>
      <c r="AD17" s="152"/>
      <c r="AE17" s="152"/>
      <c r="AF17" s="152"/>
      <c r="AG17" s="152" t="s">
        <v>432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89">
        <v>10</v>
      </c>
      <c r="B18" s="190" t="s">
        <v>2200</v>
      </c>
      <c r="C18" s="197" t="s">
        <v>2270</v>
      </c>
      <c r="D18" s="191" t="s">
        <v>815</v>
      </c>
      <c r="E18" s="192">
        <v>1</v>
      </c>
      <c r="F18" s="193"/>
      <c r="G18" s="194">
        <f t="shared" si="0"/>
        <v>0</v>
      </c>
      <c r="H18" s="193"/>
      <c r="I18" s="194">
        <f t="shared" si="1"/>
        <v>0</v>
      </c>
      <c r="J18" s="193"/>
      <c r="K18" s="194">
        <f t="shared" si="2"/>
        <v>0</v>
      </c>
      <c r="L18" s="194">
        <v>21</v>
      </c>
      <c r="M18" s="194">
        <f t="shared" si="3"/>
        <v>0</v>
      </c>
      <c r="N18" s="192">
        <v>0</v>
      </c>
      <c r="O18" s="192">
        <f t="shared" si="4"/>
        <v>0</v>
      </c>
      <c r="P18" s="192">
        <v>0</v>
      </c>
      <c r="Q18" s="192">
        <f t="shared" si="5"/>
        <v>0</v>
      </c>
      <c r="R18" s="194"/>
      <c r="S18" s="194" t="s">
        <v>430</v>
      </c>
      <c r="T18" s="195" t="s">
        <v>372</v>
      </c>
      <c r="U18" s="163">
        <v>0</v>
      </c>
      <c r="V18" s="163">
        <f t="shared" si="6"/>
        <v>0</v>
      </c>
      <c r="W18" s="163"/>
      <c r="X18" s="163" t="s">
        <v>431</v>
      </c>
      <c r="Y18" s="152"/>
      <c r="Z18" s="152"/>
      <c r="AA18" s="152"/>
      <c r="AB18" s="152"/>
      <c r="AC18" s="152"/>
      <c r="AD18" s="152"/>
      <c r="AE18" s="152"/>
      <c r="AF18" s="152"/>
      <c r="AG18" s="152" t="s">
        <v>432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c r="A19" s="189">
        <v>11</v>
      </c>
      <c r="B19" s="190" t="s">
        <v>2202</v>
      </c>
      <c r="C19" s="197" t="s">
        <v>2271</v>
      </c>
      <c r="D19" s="191" t="s">
        <v>815</v>
      </c>
      <c r="E19" s="192">
        <v>1</v>
      </c>
      <c r="F19" s="193"/>
      <c r="G19" s="194">
        <f t="shared" si="0"/>
        <v>0</v>
      </c>
      <c r="H19" s="193"/>
      <c r="I19" s="194">
        <f t="shared" si="1"/>
        <v>0</v>
      </c>
      <c r="J19" s="193"/>
      <c r="K19" s="194">
        <f t="shared" si="2"/>
        <v>0</v>
      </c>
      <c r="L19" s="194">
        <v>21</v>
      </c>
      <c r="M19" s="194">
        <f t="shared" si="3"/>
        <v>0</v>
      </c>
      <c r="N19" s="192">
        <v>0</v>
      </c>
      <c r="O19" s="192">
        <f t="shared" si="4"/>
        <v>0</v>
      </c>
      <c r="P19" s="192">
        <v>0</v>
      </c>
      <c r="Q19" s="192">
        <f t="shared" si="5"/>
        <v>0</v>
      </c>
      <c r="R19" s="194"/>
      <c r="S19" s="194" t="s">
        <v>430</v>
      </c>
      <c r="T19" s="195" t="s">
        <v>372</v>
      </c>
      <c r="U19" s="163">
        <v>0</v>
      </c>
      <c r="V19" s="163">
        <f t="shared" si="6"/>
        <v>0</v>
      </c>
      <c r="W19" s="163"/>
      <c r="X19" s="163" t="s">
        <v>431</v>
      </c>
      <c r="Y19" s="152"/>
      <c r="Z19" s="152"/>
      <c r="AA19" s="152"/>
      <c r="AB19" s="152"/>
      <c r="AC19" s="152"/>
      <c r="AD19" s="152"/>
      <c r="AE19" s="152"/>
      <c r="AF19" s="152"/>
      <c r="AG19" s="152" t="s">
        <v>432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c r="A20" s="189">
        <v>12</v>
      </c>
      <c r="B20" s="190" t="s">
        <v>2204</v>
      </c>
      <c r="C20" s="197" t="s">
        <v>2272</v>
      </c>
      <c r="D20" s="191" t="s">
        <v>815</v>
      </c>
      <c r="E20" s="192">
        <v>3</v>
      </c>
      <c r="F20" s="193"/>
      <c r="G20" s="194">
        <f t="shared" si="0"/>
        <v>0</v>
      </c>
      <c r="H20" s="193"/>
      <c r="I20" s="194">
        <f t="shared" si="1"/>
        <v>0</v>
      </c>
      <c r="J20" s="193"/>
      <c r="K20" s="194">
        <f t="shared" si="2"/>
        <v>0</v>
      </c>
      <c r="L20" s="194">
        <v>21</v>
      </c>
      <c r="M20" s="194">
        <f t="shared" si="3"/>
        <v>0</v>
      </c>
      <c r="N20" s="192">
        <v>0</v>
      </c>
      <c r="O20" s="192">
        <f t="shared" si="4"/>
        <v>0</v>
      </c>
      <c r="P20" s="192">
        <v>0</v>
      </c>
      <c r="Q20" s="192">
        <f t="shared" si="5"/>
        <v>0</v>
      </c>
      <c r="R20" s="194"/>
      <c r="S20" s="194" t="s">
        <v>430</v>
      </c>
      <c r="T20" s="195" t="s">
        <v>372</v>
      </c>
      <c r="U20" s="163">
        <v>0</v>
      </c>
      <c r="V20" s="163">
        <f t="shared" si="6"/>
        <v>0</v>
      </c>
      <c r="W20" s="163"/>
      <c r="X20" s="163" t="s">
        <v>431</v>
      </c>
      <c r="Y20" s="152"/>
      <c r="Z20" s="152"/>
      <c r="AA20" s="152"/>
      <c r="AB20" s="152"/>
      <c r="AC20" s="152"/>
      <c r="AD20" s="152"/>
      <c r="AE20" s="152"/>
      <c r="AF20" s="152"/>
      <c r="AG20" s="152" t="s">
        <v>432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c r="A21" s="189">
        <v>13</v>
      </c>
      <c r="B21" s="190" t="s">
        <v>2206</v>
      </c>
      <c r="C21" s="197" t="s">
        <v>2273</v>
      </c>
      <c r="D21" s="191" t="s">
        <v>815</v>
      </c>
      <c r="E21" s="192">
        <v>23</v>
      </c>
      <c r="F21" s="193"/>
      <c r="G21" s="194">
        <f t="shared" si="0"/>
        <v>0</v>
      </c>
      <c r="H21" s="193"/>
      <c r="I21" s="194">
        <f t="shared" si="1"/>
        <v>0</v>
      </c>
      <c r="J21" s="193"/>
      <c r="K21" s="194">
        <f t="shared" si="2"/>
        <v>0</v>
      </c>
      <c r="L21" s="194">
        <v>21</v>
      </c>
      <c r="M21" s="194">
        <f t="shared" si="3"/>
        <v>0</v>
      </c>
      <c r="N21" s="192">
        <v>0</v>
      </c>
      <c r="O21" s="192">
        <f t="shared" si="4"/>
        <v>0</v>
      </c>
      <c r="P21" s="192">
        <v>0</v>
      </c>
      <c r="Q21" s="192">
        <f t="shared" si="5"/>
        <v>0</v>
      </c>
      <c r="R21" s="194"/>
      <c r="S21" s="194" t="s">
        <v>430</v>
      </c>
      <c r="T21" s="195" t="s">
        <v>372</v>
      </c>
      <c r="U21" s="163">
        <v>0</v>
      </c>
      <c r="V21" s="163">
        <f t="shared" si="6"/>
        <v>0</v>
      </c>
      <c r="W21" s="163"/>
      <c r="X21" s="163" t="s">
        <v>431</v>
      </c>
      <c r="Y21" s="152"/>
      <c r="Z21" s="152"/>
      <c r="AA21" s="152"/>
      <c r="AB21" s="152"/>
      <c r="AC21" s="152"/>
      <c r="AD21" s="152"/>
      <c r="AE21" s="152"/>
      <c r="AF21" s="152"/>
      <c r="AG21" s="152" t="s">
        <v>432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c r="A22" s="189">
        <v>14</v>
      </c>
      <c r="B22" s="190" t="s">
        <v>2208</v>
      </c>
      <c r="C22" s="197" t="s">
        <v>2274</v>
      </c>
      <c r="D22" s="191" t="s">
        <v>815</v>
      </c>
      <c r="E22" s="192">
        <v>23</v>
      </c>
      <c r="F22" s="193"/>
      <c r="G22" s="194">
        <f t="shared" si="0"/>
        <v>0</v>
      </c>
      <c r="H22" s="193"/>
      <c r="I22" s="194">
        <f t="shared" si="1"/>
        <v>0</v>
      </c>
      <c r="J22" s="193"/>
      <c r="K22" s="194">
        <f t="shared" si="2"/>
        <v>0</v>
      </c>
      <c r="L22" s="194">
        <v>21</v>
      </c>
      <c r="M22" s="194">
        <f t="shared" si="3"/>
        <v>0</v>
      </c>
      <c r="N22" s="192">
        <v>0</v>
      </c>
      <c r="O22" s="192">
        <f t="shared" si="4"/>
        <v>0</v>
      </c>
      <c r="P22" s="192">
        <v>0</v>
      </c>
      <c r="Q22" s="192">
        <f t="shared" si="5"/>
        <v>0</v>
      </c>
      <c r="R22" s="194"/>
      <c r="S22" s="194" t="s">
        <v>430</v>
      </c>
      <c r="T22" s="195" t="s">
        <v>372</v>
      </c>
      <c r="U22" s="163">
        <v>0</v>
      </c>
      <c r="V22" s="163">
        <f t="shared" si="6"/>
        <v>0</v>
      </c>
      <c r="W22" s="163"/>
      <c r="X22" s="163" t="s">
        <v>431</v>
      </c>
      <c r="Y22" s="152"/>
      <c r="Z22" s="152"/>
      <c r="AA22" s="152"/>
      <c r="AB22" s="152"/>
      <c r="AC22" s="152"/>
      <c r="AD22" s="152"/>
      <c r="AE22" s="152"/>
      <c r="AF22" s="152"/>
      <c r="AG22" s="152" t="s">
        <v>432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89">
        <v>15</v>
      </c>
      <c r="B23" s="190" t="s">
        <v>2210</v>
      </c>
      <c r="C23" s="197" t="s">
        <v>2275</v>
      </c>
      <c r="D23" s="191" t="s">
        <v>815</v>
      </c>
      <c r="E23" s="192">
        <v>23</v>
      </c>
      <c r="F23" s="193"/>
      <c r="G23" s="194">
        <f t="shared" si="0"/>
        <v>0</v>
      </c>
      <c r="H23" s="193"/>
      <c r="I23" s="194">
        <f t="shared" si="1"/>
        <v>0</v>
      </c>
      <c r="J23" s="193"/>
      <c r="K23" s="194">
        <f t="shared" si="2"/>
        <v>0</v>
      </c>
      <c r="L23" s="194">
        <v>21</v>
      </c>
      <c r="M23" s="194">
        <f t="shared" si="3"/>
        <v>0</v>
      </c>
      <c r="N23" s="192">
        <v>0</v>
      </c>
      <c r="O23" s="192">
        <f t="shared" si="4"/>
        <v>0</v>
      </c>
      <c r="P23" s="192">
        <v>0</v>
      </c>
      <c r="Q23" s="192">
        <f t="shared" si="5"/>
        <v>0</v>
      </c>
      <c r="R23" s="194"/>
      <c r="S23" s="194" t="s">
        <v>430</v>
      </c>
      <c r="T23" s="195" t="s">
        <v>372</v>
      </c>
      <c r="U23" s="163">
        <v>0</v>
      </c>
      <c r="V23" s="163">
        <f t="shared" si="6"/>
        <v>0</v>
      </c>
      <c r="W23" s="163"/>
      <c r="X23" s="163" t="s">
        <v>431</v>
      </c>
      <c r="Y23" s="152"/>
      <c r="Z23" s="152"/>
      <c r="AA23" s="152"/>
      <c r="AB23" s="152"/>
      <c r="AC23" s="152"/>
      <c r="AD23" s="152"/>
      <c r="AE23" s="152"/>
      <c r="AF23" s="152"/>
      <c r="AG23" s="152" t="s">
        <v>432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89">
        <v>16</v>
      </c>
      <c r="B24" s="190" t="s">
        <v>2212</v>
      </c>
      <c r="C24" s="197" t="s">
        <v>2276</v>
      </c>
      <c r="D24" s="191" t="s">
        <v>815</v>
      </c>
      <c r="E24" s="192">
        <v>11</v>
      </c>
      <c r="F24" s="193"/>
      <c r="G24" s="194">
        <f t="shared" si="0"/>
        <v>0</v>
      </c>
      <c r="H24" s="193"/>
      <c r="I24" s="194">
        <f t="shared" si="1"/>
        <v>0</v>
      </c>
      <c r="J24" s="193"/>
      <c r="K24" s="194">
        <f t="shared" si="2"/>
        <v>0</v>
      </c>
      <c r="L24" s="194">
        <v>21</v>
      </c>
      <c r="M24" s="194">
        <f t="shared" si="3"/>
        <v>0</v>
      </c>
      <c r="N24" s="192">
        <v>0</v>
      </c>
      <c r="O24" s="192">
        <f t="shared" si="4"/>
        <v>0</v>
      </c>
      <c r="P24" s="192">
        <v>0</v>
      </c>
      <c r="Q24" s="192">
        <f t="shared" si="5"/>
        <v>0</v>
      </c>
      <c r="R24" s="194"/>
      <c r="S24" s="194" t="s">
        <v>430</v>
      </c>
      <c r="T24" s="195" t="s">
        <v>372</v>
      </c>
      <c r="U24" s="163">
        <v>0</v>
      </c>
      <c r="V24" s="163">
        <f t="shared" si="6"/>
        <v>0</v>
      </c>
      <c r="W24" s="163"/>
      <c r="X24" s="163" t="s">
        <v>431</v>
      </c>
      <c r="Y24" s="152"/>
      <c r="Z24" s="152"/>
      <c r="AA24" s="152"/>
      <c r="AB24" s="152"/>
      <c r="AC24" s="152"/>
      <c r="AD24" s="152"/>
      <c r="AE24" s="152"/>
      <c r="AF24" s="152"/>
      <c r="AG24" s="152" t="s">
        <v>432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89">
        <v>17</v>
      </c>
      <c r="B25" s="190" t="s">
        <v>2214</v>
      </c>
      <c r="C25" s="197" t="s">
        <v>2277</v>
      </c>
      <c r="D25" s="191" t="s">
        <v>815</v>
      </c>
      <c r="E25" s="192">
        <v>3</v>
      </c>
      <c r="F25" s="193"/>
      <c r="G25" s="194">
        <f t="shared" si="0"/>
        <v>0</v>
      </c>
      <c r="H25" s="193"/>
      <c r="I25" s="194">
        <f t="shared" si="1"/>
        <v>0</v>
      </c>
      <c r="J25" s="193"/>
      <c r="K25" s="194">
        <f t="shared" si="2"/>
        <v>0</v>
      </c>
      <c r="L25" s="194">
        <v>21</v>
      </c>
      <c r="M25" s="194">
        <f t="shared" si="3"/>
        <v>0</v>
      </c>
      <c r="N25" s="192">
        <v>0</v>
      </c>
      <c r="O25" s="192">
        <f t="shared" si="4"/>
        <v>0</v>
      </c>
      <c r="P25" s="192">
        <v>0</v>
      </c>
      <c r="Q25" s="192">
        <f t="shared" si="5"/>
        <v>0</v>
      </c>
      <c r="R25" s="194"/>
      <c r="S25" s="194" t="s">
        <v>430</v>
      </c>
      <c r="T25" s="195" t="s">
        <v>372</v>
      </c>
      <c r="U25" s="163">
        <v>0</v>
      </c>
      <c r="V25" s="163">
        <f t="shared" si="6"/>
        <v>0</v>
      </c>
      <c r="W25" s="163"/>
      <c r="X25" s="163" t="s">
        <v>431</v>
      </c>
      <c r="Y25" s="152"/>
      <c r="Z25" s="152"/>
      <c r="AA25" s="152"/>
      <c r="AB25" s="152"/>
      <c r="AC25" s="152"/>
      <c r="AD25" s="152"/>
      <c r="AE25" s="152"/>
      <c r="AF25" s="152"/>
      <c r="AG25" s="152" t="s">
        <v>432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89">
        <v>18</v>
      </c>
      <c r="B26" s="190" t="s">
        <v>2216</v>
      </c>
      <c r="C26" s="197" t="s">
        <v>2278</v>
      </c>
      <c r="D26" s="191" t="s">
        <v>815</v>
      </c>
      <c r="E26" s="192">
        <v>15</v>
      </c>
      <c r="F26" s="193"/>
      <c r="G26" s="194">
        <f t="shared" si="0"/>
        <v>0</v>
      </c>
      <c r="H26" s="193"/>
      <c r="I26" s="194">
        <f t="shared" si="1"/>
        <v>0</v>
      </c>
      <c r="J26" s="193"/>
      <c r="K26" s="194">
        <f t="shared" si="2"/>
        <v>0</v>
      </c>
      <c r="L26" s="194">
        <v>21</v>
      </c>
      <c r="M26" s="194">
        <f t="shared" si="3"/>
        <v>0</v>
      </c>
      <c r="N26" s="192">
        <v>0</v>
      </c>
      <c r="O26" s="192">
        <f t="shared" si="4"/>
        <v>0</v>
      </c>
      <c r="P26" s="192">
        <v>0</v>
      </c>
      <c r="Q26" s="192">
        <f t="shared" si="5"/>
        <v>0</v>
      </c>
      <c r="R26" s="194"/>
      <c r="S26" s="194" t="s">
        <v>430</v>
      </c>
      <c r="T26" s="195" t="s">
        <v>372</v>
      </c>
      <c r="U26" s="163">
        <v>0</v>
      </c>
      <c r="V26" s="163">
        <f t="shared" si="6"/>
        <v>0</v>
      </c>
      <c r="W26" s="163"/>
      <c r="X26" s="163" t="s">
        <v>431</v>
      </c>
      <c r="Y26" s="152"/>
      <c r="Z26" s="152"/>
      <c r="AA26" s="152"/>
      <c r="AB26" s="152"/>
      <c r="AC26" s="152"/>
      <c r="AD26" s="152"/>
      <c r="AE26" s="152"/>
      <c r="AF26" s="152"/>
      <c r="AG26" s="152" t="s">
        <v>432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89">
        <v>19</v>
      </c>
      <c r="B27" s="190" t="s">
        <v>2218</v>
      </c>
      <c r="C27" s="197" t="s">
        <v>2279</v>
      </c>
      <c r="D27" s="191" t="s">
        <v>815</v>
      </c>
      <c r="E27" s="192">
        <v>7</v>
      </c>
      <c r="F27" s="193"/>
      <c r="G27" s="194">
        <f t="shared" si="0"/>
        <v>0</v>
      </c>
      <c r="H27" s="193"/>
      <c r="I27" s="194">
        <f t="shared" si="1"/>
        <v>0</v>
      </c>
      <c r="J27" s="193"/>
      <c r="K27" s="194">
        <f t="shared" si="2"/>
        <v>0</v>
      </c>
      <c r="L27" s="194">
        <v>21</v>
      </c>
      <c r="M27" s="194">
        <f t="shared" si="3"/>
        <v>0</v>
      </c>
      <c r="N27" s="192">
        <v>0</v>
      </c>
      <c r="O27" s="192">
        <f t="shared" si="4"/>
        <v>0</v>
      </c>
      <c r="P27" s="192">
        <v>0</v>
      </c>
      <c r="Q27" s="192">
        <f t="shared" si="5"/>
        <v>0</v>
      </c>
      <c r="R27" s="194"/>
      <c r="S27" s="194" t="s">
        <v>430</v>
      </c>
      <c r="T27" s="195" t="s">
        <v>372</v>
      </c>
      <c r="U27" s="163">
        <v>0</v>
      </c>
      <c r="V27" s="163">
        <f t="shared" si="6"/>
        <v>0</v>
      </c>
      <c r="W27" s="163"/>
      <c r="X27" s="163" t="s">
        <v>431</v>
      </c>
      <c r="Y27" s="152"/>
      <c r="Z27" s="152"/>
      <c r="AA27" s="152"/>
      <c r="AB27" s="152"/>
      <c r="AC27" s="152"/>
      <c r="AD27" s="152"/>
      <c r="AE27" s="152"/>
      <c r="AF27" s="152"/>
      <c r="AG27" s="152" t="s">
        <v>432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89">
        <v>20</v>
      </c>
      <c r="B28" s="190" t="s">
        <v>2220</v>
      </c>
      <c r="C28" s="197" t="s">
        <v>2280</v>
      </c>
      <c r="D28" s="191" t="s">
        <v>815</v>
      </c>
      <c r="E28" s="192">
        <v>4</v>
      </c>
      <c r="F28" s="193"/>
      <c r="G28" s="194">
        <f t="shared" si="0"/>
        <v>0</v>
      </c>
      <c r="H28" s="193"/>
      <c r="I28" s="194">
        <f t="shared" si="1"/>
        <v>0</v>
      </c>
      <c r="J28" s="193"/>
      <c r="K28" s="194">
        <f t="shared" si="2"/>
        <v>0</v>
      </c>
      <c r="L28" s="194">
        <v>21</v>
      </c>
      <c r="M28" s="194">
        <f t="shared" si="3"/>
        <v>0</v>
      </c>
      <c r="N28" s="192">
        <v>0</v>
      </c>
      <c r="O28" s="192">
        <f t="shared" si="4"/>
        <v>0</v>
      </c>
      <c r="P28" s="192">
        <v>0</v>
      </c>
      <c r="Q28" s="192">
        <f t="shared" si="5"/>
        <v>0</v>
      </c>
      <c r="R28" s="194"/>
      <c r="S28" s="194" t="s">
        <v>430</v>
      </c>
      <c r="T28" s="195" t="s">
        <v>372</v>
      </c>
      <c r="U28" s="163">
        <v>0</v>
      </c>
      <c r="V28" s="163">
        <f t="shared" si="6"/>
        <v>0</v>
      </c>
      <c r="W28" s="163"/>
      <c r="X28" s="163" t="s">
        <v>431</v>
      </c>
      <c r="Y28" s="152"/>
      <c r="Z28" s="152"/>
      <c r="AA28" s="152"/>
      <c r="AB28" s="152"/>
      <c r="AC28" s="152"/>
      <c r="AD28" s="152"/>
      <c r="AE28" s="152"/>
      <c r="AF28" s="152"/>
      <c r="AG28" s="152" t="s">
        <v>432</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89">
        <v>21</v>
      </c>
      <c r="B29" s="190" t="s">
        <v>2222</v>
      </c>
      <c r="C29" s="197" t="s">
        <v>2281</v>
      </c>
      <c r="D29" s="191" t="s">
        <v>815</v>
      </c>
      <c r="E29" s="192">
        <v>3</v>
      </c>
      <c r="F29" s="193"/>
      <c r="G29" s="194">
        <f t="shared" si="0"/>
        <v>0</v>
      </c>
      <c r="H29" s="193"/>
      <c r="I29" s="194">
        <f t="shared" si="1"/>
        <v>0</v>
      </c>
      <c r="J29" s="193"/>
      <c r="K29" s="194">
        <f t="shared" si="2"/>
        <v>0</v>
      </c>
      <c r="L29" s="194">
        <v>21</v>
      </c>
      <c r="M29" s="194">
        <f t="shared" si="3"/>
        <v>0</v>
      </c>
      <c r="N29" s="192">
        <v>0</v>
      </c>
      <c r="O29" s="192">
        <f t="shared" si="4"/>
        <v>0</v>
      </c>
      <c r="P29" s="192">
        <v>0</v>
      </c>
      <c r="Q29" s="192">
        <f t="shared" si="5"/>
        <v>0</v>
      </c>
      <c r="R29" s="194"/>
      <c r="S29" s="194" t="s">
        <v>430</v>
      </c>
      <c r="T29" s="195" t="s">
        <v>372</v>
      </c>
      <c r="U29" s="163">
        <v>0</v>
      </c>
      <c r="V29" s="163">
        <f t="shared" si="6"/>
        <v>0</v>
      </c>
      <c r="W29" s="163"/>
      <c r="X29" s="163" t="s">
        <v>431</v>
      </c>
      <c r="Y29" s="152"/>
      <c r="Z29" s="152"/>
      <c r="AA29" s="152"/>
      <c r="AB29" s="152"/>
      <c r="AC29" s="152"/>
      <c r="AD29" s="152"/>
      <c r="AE29" s="152"/>
      <c r="AF29" s="152"/>
      <c r="AG29" s="152" t="s">
        <v>432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c r="A30" s="189">
        <v>22</v>
      </c>
      <c r="B30" s="190" t="s">
        <v>2224</v>
      </c>
      <c r="C30" s="197" t="s">
        <v>2282</v>
      </c>
      <c r="D30" s="191" t="s">
        <v>815</v>
      </c>
      <c r="E30" s="192">
        <v>114</v>
      </c>
      <c r="F30" s="193"/>
      <c r="G30" s="194">
        <f t="shared" si="0"/>
        <v>0</v>
      </c>
      <c r="H30" s="193"/>
      <c r="I30" s="194">
        <f t="shared" si="1"/>
        <v>0</v>
      </c>
      <c r="J30" s="193"/>
      <c r="K30" s="194">
        <f t="shared" si="2"/>
        <v>0</v>
      </c>
      <c r="L30" s="194">
        <v>21</v>
      </c>
      <c r="M30" s="194">
        <f t="shared" si="3"/>
        <v>0</v>
      </c>
      <c r="N30" s="192">
        <v>0</v>
      </c>
      <c r="O30" s="192">
        <f t="shared" si="4"/>
        <v>0</v>
      </c>
      <c r="P30" s="192">
        <v>0</v>
      </c>
      <c r="Q30" s="192">
        <f t="shared" si="5"/>
        <v>0</v>
      </c>
      <c r="R30" s="194"/>
      <c r="S30" s="194" t="s">
        <v>430</v>
      </c>
      <c r="T30" s="195" t="s">
        <v>372</v>
      </c>
      <c r="U30" s="163">
        <v>0</v>
      </c>
      <c r="V30" s="163">
        <f t="shared" si="6"/>
        <v>0</v>
      </c>
      <c r="W30" s="163"/>
      <c r="X30" s="163" t="s">
        <v>431</v>
      </c>
      <c r="Y30" s="152"/>
      <c r="Z30" s="152"/>
      <c r="AA30" s="152"/>
      <c r="AB30" s="152"/>
      <c r="AC30" s="152"/>
      <c r="AD30" s="152"/>
      <c r="AE30" s="152"/>
      <c r="AF30" s="152"/>
      <c r="AG30" s="152" t="s">
        <v>432</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89">
        <v>23</v>
      </c>
      <c r="B31" s="190" t="s">
        <v>2226</v>
      </c>
      <c r="C31" s="197" t="s">
        <v>2237</v>
      </c>
      <c r="D31" s="191" t="s">
        <v>2199</v>
      </c>
      <c r="E31" s="192">
        <v>1</v>
      </c>
      <c r="F31" s="193"/>
      <c r="G31" s="194">
        <f t="shared" si="0"/>
        <v>0</v>
      </c>
      <c r="H31" s="193"/>
      <c r="I31" s="194">
        <f t="shared" si="1"/>
        <v>0</v>
      </c>
      <c r="J31" s="193"/>
      <c r="K31" s="194">
        <f t="shared" si="2"/>
        <v>0</v>
      </c>
      <c r="L31" s="194">
        <v>21</v>
      </c>
      <c r="M31" s="194">
        <f t="shared" si="3"/>
        <v>0</v>
      </c>
      <c r="N31" s="192">
        <v>0</v>
      </c>
      <c r="O31" s="192">
        <f t="shared" si="4"/>
        <v>0</v>
      </c>
      <c r="P31" s="192">
        <v>0</v>
      </c>
      <c r="Q31" s="192">
        <f t="shared" si="5"/>
        <v>0</v>
      </c>
      <c r="R31" s="194"/>
      <c r="S31" s="194" t="s">
        <v>430</v>
      </c>
      <c r="T31" s="195" t="s">
        <v>372</v>
      </c>
      <c r="U31" s="163">
        <v>0</v>
      </c>
      <c r="V31" s="163">
        <f t="shared" si="6"/>
        <v>0</v>
      </c>
      <c r="W31" s="163"/>
      <c r="X31" s="163" t="s">
        <v>431</v>
      </c>
      <c r="Y31" s="152"/>
      <c r="Z31" s="152"/>
      <c r="AA31" s="152"/>
      <c r="AB31" s="152"/>
      <c r="AC31" s="152"/>
      <c r="AD31" s="152"/>
      <c r="AE31" s="152"/>
      <c r="AF31" s="152"/>
      <c r="AG31" s="152" t="s">
        <v>432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89">
        <v>24</v>
      </c>
      <c r="B32" s="190" t="s">
        <v>2228</v>
      </c>
      <c r="C32" s="197" t="s">
        <v>2283</v>
      </c>
      <c r="D32" s="191" t="s">
        <v>815</v>
      </c>
      <c r="E32" s="192">
        <v>30</v>
      </c>
      <c r="F32" s="193"/>
      <c r="G32" s="194">
        <f t="shared" si="0"/>
        <v>0</v>
      </c>
      <c r="H32" s="193"/>
      <c r="I32" s="194">
        <f t="shared" si="1"/>
        <v>0</v>
      </c>
      <c r="J32" s="193"/>
      <c r="K32" s="194">
        <f t="shared" si="2"/>
        <v>0</v>
      </c>
      <c r="L32" s="194">
        <v>21</v>
      </c>
      <c r="M32" s="194">
        <f t="shared" si="3"/>
        <v>0</v>
      </c>
      <c r="N32" s="192">
        <v>0</v>
      </c>
      <c r="O32" s="192">
        <f t="shared" si="4"/>
        <v>0</v>
      </c>
      <c r="P32" s="192">
        <v>0</v>
      </c>
      <c r="Q32" s="192">
        <f t="shared" si="5"/>
        <v>0</v>
      </c>
      <c r="R32" s="194"/>
      <c r="S32" s="194" t="s">
        <v>430</v>
      </c>
      <c r="T32" s="195" t="s">
        <v>372</v>
      </c>
      <c r="U32" s="163">
        <v>0</v>
      </c>
      <c r="V32" s="163">
        <f t="shared" si="6"/>
        <v>0</v>
      </c>
      <c r="W32" s="163"/>
      <c r="X32" s="163" t="s">
        <v>431</v>
      </c>
      <c r="Y32" s="152"/>
      <c r="Z32" s="152"/>
      <c r="AA32" s="152"/>
      <c r="AB32" s="152"/>
      <c r="AC32" s="152"/>
      <c r="AD32" s="152"/>
      <c r="AE32" s="152"/>
      <c r="AF32" s="152"/>
      <c r="AG32" s="152" t="s">
        <v>432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89">
        <v>25</v>
      </c>
      <c r="B33" s="190" t="s">
        <v>2230</v>
      </c>
      <c r="C33" s="197" t="s">
        <v>2284</v>
      </c>
      <c r="D33" s="191" t="s">
        <v>815</v>
      </c>
      <c r="E33" s="192">
        <v>1</v>
      </c>
      <c r="F33" s="193"/>
      <c r="G33" s="194">
        <f t="shared" si="0"/>
        <v>0</v>
      </c>
      <c r="H33" s="193"/>
      <c r="I33" s="194">
        <f t="shared" si="1"/>
        <v>0</v>
      </c>
      <c r="J33" s="193"/>
      <c r="K33" s="194">
        <f t="shared" si="2"/>
        <v>0</v>
      </c>
      <c r="L33" s="194">
        <v>21</v>
      </c>
      <c r="M33" s="194">
        <f t="shared" si="3"/>
        <v>0</v>
      </c>
      <c r="N33" s="192">
        <v>0</v>
      </c>
      <c r="O33" s="192">
        <f t="shared" si="4"/>
        <v>0</v>
      </c>
      <c r="P33" s="192">
        <v>0</v>
      </c>
      <c r="Q33" s="192">
        <f t="shared" si="5"/>
        <v>0</v>
      </c>
      <c r="R33" s="194"/>
      <c r="S33" s="194" t="s">
        <v>430</v>
      </c>
      <c r="T33" s="195" t="s">
        <v>372</v>
      </c>
      <c r="U33" s="163">
        <v>0</v>
      </c>
      <c r="V33" s="163">
        <f t="shared" si="6"/>
        <v>0</v>
      </c>
      <c r="W33" s="163"/>
      <c r="X33" s="163" t="s">
        <v>431</v>
      </c>
      <c r="Y33" s="152"/>
      <c r="Z33" s="152"/>
      <c r="AA33" s="152"/>
      <c r="AB33" s="152"/>
      <c r="AC33" s="152"/>
      <c r="AD33" s="152"/>
      <c r="AE33" s="152"/>
      <c r="AF33" s="152"/>
      <c r="AG33" s="152" t="s">
        <v>432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89">
        <v>26</v>
      </c>
      <c r="B34" s="190" t="s">
        <v>2232</v>
      </c>
      <c r="C34" s="197" t="s">
        <v>2243</v>
      </c>
      <c r="D34" s="191" t="s">
        <v>1998</v>
      </c>
      <c r="E34" s="192">
        <v>24</v>
      </c>
      <c r="F34" s="193"/>
      <c r="G34" s="194">
        <f t="shared" si="0"/>
        <v>0</v>
      </c>
      <c r="H34" s="193"/>
      <c r="I34" s="194">
        <f t="shared" si="1"/>
        <v>0</v>
      </c>
      <c r="J34" s="193"/>
      <c r="K34" s="194">
        <f t="shared" si="2"/>
        <v>0</v>
      </c>
      <c r="L34" s="194">
        <v>21</v>
      </c>
      <c r="M34" s="194">
        <f t="shared" si="3"/>
        <v>0</v>
      </c>
      <c r="N34" s="192">
        <v>0</v>
      </c>
      <c r="O34" s="192">
        <f t="shared" si="4"/>
        <v>0</v>
      </c>
      <c r="P34" s="192">
        <v>0</v>
      </c>
      <c r="Q34" s="192">
        <f t="shared" si="5"/>
        <v>0</v>
      </c>
      <c r="R34" s="194"/>
      <c r="S34" s="194" t="s">
        <v>430</v>
      </c>
      <c r="T34" s="195" t="s">
        <v>372</v>
      </c>
      <c r="U34" s="163">
        <v>0</v>
      </c>
      <c r="V34" s="163">
        <f t="shared" si="6"/>
        <v>0</v>
      </c>
      <c r="W34" s="163"/>
      <c r="X34" s="163" t="s">
        <v>431</v>
      </c>
      <c r="Y34" s="152"/>
      <c r="Z34" s="152"/>
      <c r="AA34" s="152"/>
      <c r="AB34" s="152"/>
      <c r="AC34" s="152"/>
      <c r="AD34" s="152"/>
      <c r="AE34" s="152"/>
      <c r="AF34" s="152"/>
      <c r="AG34" s="152" t="s">
        <v>432</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89">
        <v>27</v>
      </c>
      <c r="B35" s="190" t="s">
        <v>2234</v>
      </c>
      <c r="C35" s="197" t="s">
        <v>2245</v>
      </c>
      <c r="D35" s="191" t="s">
        <v>1998</v>
      </c>
      <c r="E35" s="192">
        <v>50</v>
      </c>
      <c r="F35" s="193"/>
      <c r="G35" s="194">
        <f t="shared" si="0"/>
        <v>0</v>
      </c>
      <c r="H35" s="193"/>
      <c r="I35" s="194">
        <f t="shared" si="1"/>
        <v>0</v>
      </c>
      <c r="J35" s="193"/>
      <c r="K35" s="194">
        <f t="shared" si="2"/>
        <v>0</v>
      </c>
      <c r="L35" s="194">
        <v>21</v>
      </c>
      <c r="M35" s="194">
        <f t="shared" si="3"/>
        <v>0</v>
      </c>
      <c r="N35" s="192">
        <v>0</v>
      </c>
      <c r="O35" s="192">
        <f t="shared" si="4"/>
        <v>0</v>
      </c>
      <c r="P35" s="192">
        <v>0</v>
      </c>
      <c r="Q35" s="192">
        <f t="shared" si="5"/>
        <v>0</v>
      </c>
      <c r="R35" s="194"/>
      <c r="S35" s="194" t="s">
        <v>430</v>
      </c>
      <c r="T35" s="195" t="s">
        <v>372</v>
      </c>
      <c r="U35" s="163">
        <v>0</v>
      </c>
      <c r="V35" s="163">
        <f t="shared" si="6"/>
        <v>0</v>
      </c>
      <c r="W35" s="163"/>
      <c r="X35" s="163" t="s">
        <v>431</v>
      </c>
      <c r="Y35" s="152"/>
      <c r="Z35" s="152"/>
      <c r="AA35" s="152"/>
      <c r="AB35" s="152"/>
      <c r="AC35" s="152"/>
      <c r="AD35" s="152"/>
      <c r="AE35" s="152"/>
      <c r="AF35" s="152"/>
      <c r="AG35" s="152" t="s">
        <v>432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c r="A36" s="189">
        <v>28</v>
      </c>
      <c r="B36" s="190" t="s">
        <v>2236</v>
      </c>
      <c r="C36" s="197" t="s">
        <v>2247</v>
      </c>
      <c r="D36" s="191" t="s">
        <v>1998</v>
      </c>
      <c r="E36" s="192">
        <v>50</v>
      </c>
      <c r="F36" s="193"/>
      <c r="G36" s="194">
        <f t="shared" si="0"/>
        <v>0</v>
      </c>
      <c r="H36" s="193"/>
      <c r="I36" s="194">
        <f t="shared" si="1"/>
        <v>0</v>
      </c>
      <c r="J36" s="193"/>
      <c r="K36" s="194">
        <f t="shared" si="2"/>
        <v>0</v>
      </c>
      <c r="L36" s="194">
        <v>21</v>
      </c>
      <c r="M36" s="194">
        <f t="shared" si="3"/>
        <v>0</v>
      </c>
      <c r="N36" s="192">
        <v>0</v>
      </c>
      <c r="O36" s="192">
        <f t="shared" si="4"/>
        <v>0</v>
      </c>
      <c r="P36" s="192">
        <v>0</v>
      </c>
      <c r="Q36" s="192">
        <f t="shared" si="5"/>
        <v>0</v>
      </c>
      <c r="R36" s="194"/>
      <c r="S36" s="194" t="s">
        <v>430</v>
      </c>
      <c r="T36" s="195" t="s">
        <v>372</v>
      </c>
      <c r="U36" s="163">
        <v>0</v>
      </c>
      <c r="V36" s="163">
        <f t="shared" si="6"/>
        <v>0</v>
      </c>
      <c r="W36" s="163"/>
      <c r="X36" s="163" t="s">
        <v>431</v>
      </c>
      <c r="Y36" s="152"/>
      <c r="Z36" s="152"/>
      <c r="AA36" s="152"/>
      <c r="AB36" s="152"/>
      <c r="AC36" s="152"/>
      <c r="AD36" s="152"/>
      <c r="AE36" s="152"/>
      <c r="AF36" s="152"/>
      <c r="AG36" s="152" t="s">
        <v>432</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c r="A37" s="189">
        <v>29</v>
      </c>
      <c r="B37" s="190" t="s">
        <v>2238</v>
      </c>
      <c r="C37" s="197" t="s">
        <v>2249</v>
      </c>
      <c r="D37" s="191" t="s">
        <v>815</v>
      </c>
      <c r="E37" s="192">
        <v>4</v>
      </c>
      <c r="F37" s="193"/>
      <c r="G37" s="194">
        <f t="shared" si="0"/>
        <v>0</v>
      </c>
      <c r="H37" s="193"/>
      <c r="I37" s="194">
        <f t="shared" si="1"/>
        <v>0</v>
      </c>
      <c r="J37" s="193"/>
      <c r="K37" s="194">
        <f t="shared" si="2"/>
        <v>0</v>
      </c>
      <c r="L37" s="194">
        <v>21</v>
      </c>
      <c r="M37" s="194">
        <f t="shared" si="3"/>
        <v>0</v>
      </c>
      <c r="N37" s="192">
        <v>0</v>
      </c>
      <c r="O37" s="192">
        <f t="shared" si="4"/>
        <v>0</v>
      </c>
      <c r="P37" s="192">
        <v>0</v>
      </c>
      <c r="Q37" s="192">
        <f t="shared" si="5"/>
        <v>0</v>
      </c>
      <c r="R37" s="194"/>
      <c r="S37" s="194" t="s">
        <v>430</v>
      </c>
      <c r="T37" s="195" t="s">
        <v>372</v>
      </c>
      <c r="U37" s="163">
        <v>0</v>
      </c>
      <c r="V37" s="163">
        <f t="shared" si="6"/>
        <v>0</v>
      </c>
      <c r="W37" s="163"/>
      <c r="X37" s="163" t="s">
        <v>431</v>
      </c>
      <c r="Y37" s="152"/>
      <c r="Z37" s="152"/>
      <c r="AA37" s="152"/>
      <c r="AB37" s="152"/>
      <c r="AC37" s="152"/>
      <c r="AD37" s="152"/>
      <c r="AE37" s="152"/>
      <c r="AF37" s="152"/>
      <c r="AG37" s="152" t="s">
        <v>432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c r="A38" s="189">
        <v>30</v>
      </c>
      <c r="B38" s="190" t="s">
        <v>2241</v>
      </c>
      <c r="C38" s="197" t="s">
        <v>2251</v>
      </c>
      <c r="D38" s="191" t="s">
        <v>1998</v>
      </c>
      <c r="E38" s="192">
        <v>16</v>
      </c>
      <c r="F38" s="193"/>
      <c r="G38" s="194">
        <f t="shared" si="0"/>
        <v>0</v>
      </c>
      <c r="H38" s="193"/>
      <c r="I38" s="194">
        <f t="shared" si="1"/>
        <v>0</v>
      </c>
      <c r="J38" s="193"/>
      <c r="K38" s="194">
        <f t="shared" si="2"/>
        <v>0</v>
      </c>
      <c r="L38" s="194">
        <v>21</v>
      </c>
      <c r="M38" s="194">
        <f t="shared" si="3"/>
        <v>0</v>
      </c>
      <c r="N38" s="192">
        <v>0</v>
      </c>
      <c r="O38" s="192">
        <f t="shared" si="4"/>
        <v>0</v>
      </c>
      <c r="P38" s="192">
        <v>0</v>
      </c>
      <c r="Q38" s="192">
        <f t="shared" si="5"/>
        <v>0</v>
      </c>
      <c r="R38" s="194"/>
      <c r="S38" s="194" t="s">
        <v>430</v>
      </c>
      <c r="T38" s="195" t="s">
        <v>372</v>
      </c>
      <c r="U38" s="163">
        <v>0</v>
      </c>
      <c r="V38" s="163">
        <f t="shared" si="6"/>
        <v>0</v>
      </c>
      <c r="W38" s="163"/>
      <c r="X38" s="163" t="s">
        <v>431</v>
      </c>
      <c r="Y38" s="152"/>
      <c r="Z38" s="152"/>
      <c r="AA38" s="152"/>
      <c r="AB38" s="152"/>
      <c r="AC38" s="152"/>
      <c r="AD38" s="152"/>
      <c r="AE38" s="152"/>
      <c r="AF38" s="152"/>
      <c r="AG38" s="152" t="s">
        <v>432</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c r="A39" s="189">
        <v>31</v>
      </c>
      <c r="B39" s="190" t="s">
        <v>2242</v>
      </c>
      <c r="C39" s="197" t="s">
        <v>2253</v>
      </c>
      <c r="D39" s="191" t="s">
        <v>1998</v>
      </c>
      <c r="E39" s="192">
        <v>16</v>
      </c>
      <c r="F39" s="193"/>
      <c r="G39" s="194">
        <f t="shared" si="0"/>
        <v>0</v>
      </c>
      <c r="H39" s="193"/>
      <c r="I39" s="194">
        <f t="shared" si="1"/>
        <v>0</v>
      </c>
      <c r="J39" s="193"/>
      <c r="K39" s="194">
        <f t="shared" si="2"/>
        <v>0</v>
      </c>
      <c r="L39" s="194">
        <v>21</v>
      </c>
      <c r="M39" s="194">
        <f t="shared" si="3"/>
        <v>0</v>
      </c>
      <c r="N39" s="192">
        <v>0</v>
      </c>
      <c r="O39" s="192">
        <f t="shared" si="4"/>
        <v>0</v>
      </c>
      <c r="P39" s="192">
        <v>0</v>
      </c>
      <c r="Q39" s="192">
        <f t="shared" si="5"/>
        <v>0</v>
      </c>
      <c r="R39" s="194"/>
      <c r="S39" s="194" t="s">
        <v>430</v>
      </c>
      <c r="T39" s="195" t="s">
        <v>372</v>
      </c>
      <c r="U39" s="163">
        <v>0</v>
      </c>
      <c r="V39" s="163">
        <f t="shared" si="6"/>
        <v>0</v>
      </c>
      <c r="W39" s="163"/>
      <c r="X39" s="163" t="s">
        <v>431</v>
      </c>
      <c r="Y39" s="152"/>
      <c r="Z39" s="152"/>
      <c r="AA39" s="152"/>
      <c r="AB39" s="152"/>
      <c r="AC39" s="152"/>
      <c r="AD39" s="152"/>
      <c r="AE39" s="152"/>
      <c r="AF39" s="152"/>
      <c r="AG39" s="152" t="s">
        <v>432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c r="A40" s="189">
        <v>32</v>
      </c>
      <c r="B40" s="190" t="s">
        <v>2244</v>
      </c>
      <c r="C40" s="197" t="s">
        <v>2285</v>
      </c>
      <c r="D40" s="191" t="s">
        <v>1998</v>
      </c>
      <c r="E40" s="192">
        <v>16</v>
      </c>
      <c r="F40" s="193"/>
      <c r="G40" s="194">
        <f t="shared" si="0"/>
        <v>0</v>
      </c>
      <c r="H40" s="193"/>
      <c r="I40" s="194">
        <f t="shared" si="1"/>
        <v>0</v>
      </c>
      <c r="J40" s="193"/>
      <c r="K40" s="194">
        <f t="shared" si="2"/>
        <v>0</v>
      </c>
      <c r="L40" s="194">
        <v>21</v>
      </c>
      <c r="M40" s="194">
        <f t="shared" si="3"/>
        <v>0</v>
      </c>
      <c r="N40" s="192">
        <v>0</v>
      </c>
      <c r="O40" s="192">
        <f t="shared" si="4"/>
        <v>0</v>
      </c>
      <c r="P40" s="192">
        <v>0</v>
      </c>
      <c r="Q40" s="192">
        <f t="shared" si="5"/>
        <v>0</v>
      </c>
      <c r="R40" s="194"/>
      <c r="S40" s="194" t="s">
        <v>430</v>
      </c>
      <c r="T40" s="195" t="s">
        <v>372</v>
      </c>
      <c r="U40" s="163">
        <v>0</v>
      </c>
      <c r="V40" s="163">
        <f t="shared" si="6"/>
        <v>0</v>
      </c>
      <c r="W40" s="163"/>
      <c r="X40" s="163" t="s">
        <v>431</v>
      </c>
      <c r="Y40" s="152"/>
      <c r="Z40" s="152"/>
      <c r="AA40" s="152"/>
      <c r="AB40" s="152"/>
      <c r="AC40" s="152"/>
      <c r="AD40" s="152"/>
      <c r="AE40" s="152"/>
      <c r="AF40" s="152"/>
      <c r="AG40" s="152" t="s">
        <v>432</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c r="A41" s="189">
        <v>33</v>
      </c>
      <c r="B41" s="190" t="s">
        <v>2246</v>
      </c>
      <c r="C41" s="197" t="s">
        <v>2286</v>
      </c>
      <c r="D41" s="191" t="s">
        <v>1998</v>
      </c>
      <c r="E41" s="192">
        <v>16</v>
      </c>
      <c r="F41" s="193"/>
      <c r="G41" s="194">
        <f t="shared" si="0"/>
        <v>0</v>
      </c>
      <c r="H41" s="193"/>
      <c r="I41" s="194">
        <f t="shared" si="1"/>
        <v>0</v>
      </c>
      <c r="J41" s="193"/>
      <c r="K41" s="194">
        <f t="shared" si="2"/>
        <v>0</v>
      </c>
      <c r="L41" s="194">
        <v>21</v>
      </c>
      <c r="M41" s="194">
        <f t="shared" si="3"/>
        <v>0</v>
      </c>
      <c r="N41" s="192">
        <v>0</v>
      </c>
      <c r="O41" s="192">
        <f t="shared" si="4"/>
        <v>0</v>
      </c>
      <c r="P41" s="192">
        <v>0</v>
      </c>
      <c r="Q41" s="192">
        <f t="shared" si="5"/>
        <v>0</v>
      </c>
      <c r="R41" s="194"/>
      <c r="S41" s="194" t="s">
        <v>430</v>
      </c>
      <c r="T41" s="195" t="s">
        <v>372</v>
      </c>
      <c r="U41" s="163">
        <v>0</v>
      </c>
      <c r="V41" s="163">
        <f t="shared" si="6"/>
        <v>0</v>
      </c>
      <c r="W41" s="163"/>
      <c r="X41" s="163" t="s">
        <v>431</v>
      </c>
      <c r="Y41" s="152"/>
      <c r="Z41" s="152"/>
      <c r="AA41" s="152"/>
      <c r="AB41" s="152"/>
      <c r="AC41" s="152"/>
      <c r="AD41" s="152"/>
      <c r="AE41" s="152"/>
      <c r="AF41" s="152"/>
      <c r="AG41" s="152" t="s">
        <v>432</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c r="A42" s="189">
        <v>34</v>
      </c>
      <c r="B42" s="190" t="s">
        <v>2248</v>
      </c>
      <c r="C42" s="197" t="s">
        <v>2259</v>
      </c>
      <c r="D42" s="191" t="s">
        <v>1998</v>
      </c>
      <c r="E42" s="192">
        <v>16</v>
      </c>
      <c r="F42" s="193"/>
      <c r="G42" s="194">
        <f t="shared" si="0"/>
        <v>0</v>
      </c>
      <c r="H42" s="193"/>
      <c r="I42" s="194">
        <f t="shared" si="1"/>
        <v>0</v>
      </c>
      <c r="J42" s="193"/>
      <c r="K42" s="194">
        <f t="shared" si="2"/>
        <v>0</v>
      </c>
      <c r="L42" s="194">
        <v>21</v>
      </c>
      <c r="M42" s="194">
        <f t="shared" si="3"/>
        <v>0</v>
      </c>
      <c r="N42" s="192">
        <v>0</v>
      </c>
      <c r="O42" s="192">
        <f t="shared" si="4"/>
        <v>0</v>
      </c>
      <c r="P42" s="192">
        <v>0</v>
      </c>
      <c r="Q42" s="192">
        <f t="shared" si="5"/>
        <v>0</v>
      </c>
      <c r="R42" s="194"/>
      <c r="S42" s="194" t="s">
        <v>430</v>
      </c>
      <c r="T42" s="195" t="s">
        <v>372</v>
      </c>
      <c r="U42" s="163">
        <v>0</v>
      </c>
      <c r="V42" s="163">
        <f t="shared" si="6"/>
        <v>0</v>
      </c>
      <c r="W42" s="163"/>
      <c r="X42" s="163" t="s">
        <v>431</v>
      </c>
      <c r="Y42" s="152"/>
      <c r="Z42" s="152"/>
      <c r="AA42" s="152"/>
      <c r="AB42" s="152"/>
      <c r="AC42" s="152"/>
      <c r="AD42" s="152"/>
      <c r="AE42" s="152"/>
      <c r="AF42" s="152"/>
      <c r="AG42" s="152" t="s">
        <v>432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c r="A43" s="189">
        <v>35</v>
      </c>
      <c r="B43" s="190" t="s">
        <v>2250</v>
      </c>
      <c r="C43" s="197" t="s">
        <v>2261</v>
      </c>
      <c r="D43" s="191" t="s">
        <v>1998</v>
      </c>
      <c r="E43" s="192">
        <v>16</v>
      </c>
      <c r="F43" s="193"/>
      <c r="G43" s="194">
        <f t="shared" si="0"/>
        <v>0</v>
      </c>
      <c r="H43" s="193"/>
      <c r="I43" s="194">
        <f t="shared" si="1"/>
        <v>0</v>
      </c>
      <c r="J43" s="193"/>
      <c r="K43" s="194">
        <f t="shared" si="2"/>
        <v>0</v>
      </c>
      <c r="L43" s="194">
        <v>21</v>
      </c>
      <c r="M43" s="194">
        <f t="shared" si="3"/>
        <v>0</v>
      </c>
      <c r="N43" s="192">
        <v>0</v>
      </c>
      <c r="O43" s="192">
        <f t="shared" si="4"/>
        <v>0</v>
      </c>
      <c r="P43" s="192">
        <v>0</v>
      </c>
      <c r="Q43" s="192">
        <f t="shared" si="5"/>
        <v>0</v>
      </c>
      <c r="R43" s="194"/>
      <c r="S43" s="194" t="s">
        <v>430</v>
      </c>
      <c r="T43" s="195" t="s">
        <v>372</v>
      </c>
      <c r="U43" s="163">
        <v>0</v>
      </c>
      <c r="V43" s="163">
        <f t="shared" si="6"/>
        <v>0</v>
      </c>
      <c r="W43" s="163"/>
      <c r="X43" s="163" t="s">
        <v>431</v>
      </c>
      <c r="Y43" s="152"/>
      <c r="Z43" s="152"/>
      <c r="AA43" s="152"/>
      <c r="AB43" s="152"/>
      <c r="AC43" s="152"/>
      <c r="AD43" s="152"/>
      <c r="AE43" s="152"/>
      <c r="AF43" s="152"/>
      <c r="AG43" s="152" t="s">
        <v>432</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ht="22.5" outlineLevel="1">
      <c r="A44" s="189">
        <v>36</v>
      </c>
      <c r="B44" s="190" t="s">
        <v>2252</v>
      </c>
      <c r="C44" s="197" t="s">
        <v>2263</v>
      </c>
      <c r="D44" s="191" t="s">
        <v>0</v>
      </c>
      <c r="E44" s="192">
        <v>5</v>
      </c>
      <c r="F44" s="193"/>
      <c r="G44" s="194">
        <f t="shared" si="0"/>
        <v>0</v>
      </c>
      <c r="H44" s="193"/>
      <c r="I44" s="194">
        <f t="shared" si="1"/>
        <v>0</v>
      </c>
      <c r="J44" s="193"/>
      <c r="K44" s="194">
        <f t="shared" si="2"/>
        <v>0</v>
      </c>
      <c r="L44" s="194">
        <v>21</v>
      </c>
      <c r="M44" s="194">
        <f t="shared" si="3"/>
        <v>0</v>
      </c>
      <c r="N44" s="192">
        <v>0</v>
      </c>
      <c r="O44" s="192">
        <f t="shared" si="4"/>
        <v>0</v>
      </c>
      <c r="P44" s="192">
        <v>0</v>
      </c>
      <c r="Q44" s="192">
        <f t="shared" si="5"/>
        <v>0</v>
      </c>
      <c r="R44" s="194"/>
      <c r="S44" s="194" t="s">
        <v>430</v>
      </c>
      <c r="T44" s="195" t="s">
        <v>372</v>
      </c>
      <c r="U44" s="163">
        <v>0</v>
      </c>
      <c r="V44" s="163">
        <f t="shared" si="6"/>
        <v>0</v>
      </c>
      <c r="W44" s="163"/>
      <c r="X44" s="163" t="s">
        <v>431</v>
      </c>
      <c r="Y44" s="152"/>
      <c r="Z44" s="152"/>
      <c r="AA44" s="152"/>
      <c r="AB44" s="152"/>
      <c r="AC44" s="152"/>
      <c r="AD44" s="152"/>
      <c r="AE44" s="152"/>
      <c r="AF44" s="152"/>
      <c r="AG44" s="152" t="s">
        <v>432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c r="A45" s="175">
        <v>37</v>
      </c>
      <c r="B45" s="176" t="s">
        <v>2254</v>
      </c>
      <c r="C45" s="185" t="s">
        <v>2265</v>
      </c>
      <c r="D45" s="177" t="s">
        <v>0</v>
      </c>
      <c r="E45" s="178">
        <v>5</v>
      </c>
      <c r="F45" s="179"/>
      <c r="G45" s="180">
        <f t="shared" si="0"/>
        <v>0</v>
      </c>
      <c r="H45" s="179"/>
      <c r="I45" s="180">
        <f t="shared" si="1"/>
        <v>0</v>
      </c>
      <c r="J45" s="179"/>
      <c r="K45" s="180">
        <f t="shared" si="2"/>
        <v>0</v>
      </c>
      <c r="L45" s="180">
        <v>21</v>
      </c>
      <c r="M45" s="180">
        <f t="shared" si="3"/>
        <v>0</v>
      </c>
      <c r="N45" s="178">
        <v>0</v>
      </c>
      <c r="O45" s="178">
        <f t="shared" si="4"/>
        <v>0</v>
      </c>
      <c r="P45" s="178">
        <v>0</v>
      </c>
      <c r="Q45" s="178">
        <f t="shared" si="5"/>
        <v>0</v>
      </c>
      <c r="R45" s="180"/>
      <c r="S45" s="180" t="s">
        <v>430</v>
      </c>
      <c r="T45" s="181" t="s">
        <v>372</v>
      </c>
      <c r="U45" s="163">
        <v>0</v>
      </c>
      <c r="V45" s="163">
        <f t="shared" si="6"/>
        <v>0</v>
      </c>
      <c r="W45" s="163"/>
      <c r="X45" s="163" t="s">
        <v>431</v>
      </c>
      <c r="Y45" s="152"/>
      <c r="Z45" s="152"/>
      <c r="AA45" s="152"/>
      <c r="AB45" s="152"/>
      <c r="AC45" s="152"/>
      <c r="AD45" s="152"/>
      <c r="AE45" s="152"/>
      <c r="AF45" s="152"/>
      <c r="AG45" s="152" t="s">
        <v>432</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c r="A46" s="3"/>
      <c r="B46" s="4"/>
      <c r="C46" s="186"/>
      <c r="D46" s="6"/>
      <c r="E46" s="3"/>
      <c r="F46" s="3"/>
      <c r="G46" s="3"/>
      <c r="H46" s="3"/>
      <c r="I46" s="3"/>
      <c r="J46" s="3"/>
      <c r="K46" s="3"/>
      <c r="L46" s="3"/>
      <c r="M46" s="3"/>
      <c r="N46" s="3"/>
      <c r="O46" s="3"/>
      <c r="P46" s="3"/>
      <c r="Q46" s="3"/>
      <c r="R46" s="3"/>
      <c r="S46" s="3"/>
      <c r="T46" s="3"/>
      <c r="U46" s="3"/>
      <c r="V46" s="3"/>
      <c r="W46" s="3"/>
      <c r="X46" s="3"/>
      <c r="AE46">
        <v>15</v>
      </c>
      <c r="AF46">
        <v>21</v>
      </c>
      <c r="AG46" t="s">
        <v>353</v>
      </c>
    </row>
    <row r="47" spans="1:60">
      <c r="A47" s="155"/>
      <c r="B47" s="156" t="s">
        <v>29</v>
      </c>
      <c r="C47" s="187"/>
      <c r="D47" s="157"/>
      <c r="E47" s="158"/>
      <c r="F47" s="158"/>
      <c r="G47" s="183">
        <f>G8</f>
        <v>0</v>
      </c>
      <c r="H47" s="3"/>
      <c r="I47" s="3"/>
      <c r="J47" s="3"/>
      <c r="K47" s="3"/>
      <c r="L47" s="3"/>
      <c r="M47" s="3"/>
      <c r="N47" s="3"/>
      <c r="O47" s="3"/>
      <c r="P47" s="3"/>
      <c r="Q47" s="3"/>
      <c r="R47" s="3"/>
      <c r="S47" s="3"/>
      <c r="T47" s="3"/>
      <c r="U47" s="3"/>
      <c r="V47" s="3"/>
      <c r="W47" s="3"/>
      <c r="X47" s="3"/>
      <c r="AE47">
        <f>SUMIF(L7:L45,AE46,G7:G45)</f>
        <v>0</v>
      </c>
      <c r="AF47">
        <f>SUMIF(L7:L45,AF46,G7:G45)</f>
        <v>0</v>
      </c>
      <c r="AG47" t="s">
        <v>423</v>
      </c>
    </row>
    <row r="48" spans="1:60">
      <c r="C48" s="188"/>
      <c r="D48" s="10"/>
      <c r="AG48" t="s">
        <v>425</v>
      </c>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v1GrUE9jFlpOKvSSZLDb+kcMOf8QT4BFSHNvH0eqNxzx1wK8A5WHRh1T/99ZUV8+i4hsXyIYKz3oodmOfLDlEQ==" saltValue="Z7Qk0pFKUVMqEDRYc7UEc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47</v>
      </c>
      <c r="C3" s="265" t="s">
        <v>50</v>
      </c>
      <c r="D3" s="266"/>
      <c r="E3" s="266"/>
      <c r="F3" s="266"/>
      <c r="G3" s="267"/>
      <c r="AC3" s="126" t="s">
        <v>339</v>
      </c>
      <c r="AG3" t="s">
        <v>343</v>
      </c>
    </row>
    <row r="4" spans="1:60" ht="24.95" customHeight="1">
      <c r="A4" s="145" t="s">
        <v>9</v>
      </c>
      <c r="B4" s="146" t="s">
        <v>63</v>
      </c>
      <c r="C4" s="268" t="s">
        <v>64</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326</v>
      </c>
      <c r="C8" s="184" t="s">
        <v>327</v>
      </c>
      <c r="D8" s="171"/>
      <c r="E8" s="172"/>
      <c r="F8" s="173"/>
      <c r="G8" s="173">
        <f>SUMIF(AG9:AG34,"&lt;&gt;NOR",G9:G34)</f>
        <v>0</v>
      </c>
      <c r="H8" s="173"/>
      <c r="I8" s="173">
        <f>SUM(I9:I34)</f>
        <v>0</v>
      </c>
      <c r="J8" s="173"/>
      <c r="K8" s="173">
        <f>SUM(K9:K34)</f>
        <v>0</v>
      </c>
      <c r="L8" s="173"/>
      <c r="M8" s="173">
        <f>SUM(M9:M34)</f>
        <v>0</v>
      </c>
      <c r="N8" s="172"/>
      <c r="O8" s="172">
        <f>SUM(O9:O34)</f>
        <v>0</v>
      </c>
      <c r="P8" s="172"/>
      <c r="Q8" s="172">
        <f>SUM(Q9:Q34)</f>
        <v>0</v>
      </c>
      <c r="R8" s="173"/>
      <c r="S8" s="173"/>
      <c r="T8" s="174"/>
      <c r="U8" s="168"/>
      <c r="V8" s="168">
        <f>SUM(V9:V34)</f>
        <v>0</v>
      </c>
      <c r="W8" s="168"/>
      <c r="X8" s="168"/>
      <c r="AG8" t="s">
        <v>367</v>
      </c>
    </row>
    <row r="9" spans="1:60" outlineLevel="1">
      <c r="A9" s="189">
        <v>1</v>
      </c>
      <c r="B9" s="190" t="s">
        <v>220</v>
      </c>
      <c r="C9" s="197" t="s">
        <v>2189</v>
      </c>
      <c r="D9" s="191" t="s">
        <v>524</v>
      </c>
      <c r="E9" s="192">
        <v>60</v>
      </c>
      <c r="F9" s="193"/>
      <c r="G9" s="194">
        <f t="shared" ref="G9:G34" si="0">ROUND(E9*F9,2)</f>
        <v>0</v>
      </c>
      <c r="H9" s="193"/>
      <c r="I9" s="194">
        <f t="shared" ref="I9:I34" si="1">ROUND(E9*H9,2)</f>
        <v>0</v>
      </c>
      <c r="J9" s="193"/>
      <c r="K9" s="194">
        <f t="shared" ref="K9:K34" si="2">ROUND(E9*J9,2)</f>
        <v>0</v>
      </c>
      <c r="L9" s="194">
        <v>21</v>
      </c>
      <c r="M9" s="194">
        <f t="shared" ref="M9:M34" si="3">G9*(1+L9/100)</f>
        <v>0</v>
      </c>
      <c r="N9" s="192">
        <v>0</v>
      </c>
      <c r="O9" s="192">
        <f t="shared" ref="O9:O34" si="4">ROUND(E9*N9,2)</f>
        <v>0</v>
      </c>
      <c r="P9" s="192">
        <v>0</v>
      </c>
      <c r="Q9" s="192">
        <f t="shared" ref="Q9:Q34" si="5">ROUND(E9*P9,2)</f>
        <v>0</v>
      </c>
      <c r="R9" s="194"/>
      <c r="S9" s="194" t="s">
        <v>430</v>
      </c>
      <c r="T9" s="195" t="s">
        <v>372</v>
      </c>
      <c r="U9" s="163">
        <v>0</v>
      </c>
      <c r="V9" s="163">
        <f t="shared" ref="V9:V34" si="6">ROUND(E9*U9,2)</f>
        <v>0</v>
      </c>
      <c r="W9" s="163"/>
      <c r="X9" s="163" t="s">
        <v>431</v>
      </c>
      <c r="Y9" s="152"/>
      <c r="Z9" s="152"/>
      <c r="AA9" s="152"/>
      <c r="AB9" s="152"/>
      <c r="AC9" s="152"/>
      <c r="AD9" s="152"/>
      <c r="AE9" s="152"/>
      <c r="AF9" s="152"/>
      <c r="AG9" s="152" t="s">
        <v>432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89">
        <v>2</v>
      </c>
      <c r="B10" s="190" t="s">
        <v>51</v>
      </c>
      <c r="C10" s="197" t="s">
        <v>2190</v>
      </c>
      <c r="D10" s="191" t="s">
        <v>524</v>
      </c>
      <c r="E10" s="192">
        <v>20</v>
      </c>
      <c r="F10" s="193"/>
      <c r="G10" s="194">
        <f t="shared" si="0"/>
        <v>0</v>
      </c>
      <c r="H10" s="193"/>
      <c r="I10" s="194">
        <f t="shared" si="1"/>
        <v>0</v>
      </c>
      <c r="J10" s="193"/>
      <c r="K10" s="194">
        <f t="shared" si="2"/>
        <v>0</v>
      </c>
      <c r="L10" s="194">
        <v>21</v>
      </c>
      <c r="M10" s="194">
        <f t="shared" si="3"/>
        <v>0</v>
      </c>
      <c r="N10" s="192">
        <v>0</v>
      </c>
      <c r="O10" s="192">
        <f t="shared" si="4"/>
        <v>0</v>
      </c>
      <c r="P10" s="192">
        <v>0</v>
      </c>
      <c r="Q10" s="192">
        <f t="shared" si="5"/>
        <v>0</v>
      </c>
      <c r="R10" s="194"/>
      <c r="S10" s="194" t="s">
        <v>430</v>
      </c>
      <c r="T10" s="195" t="s">
        <v>372</v>
      </c>
      <c r="U10" s="163">
        <v>0</v>
      </c>
      <c r="V10" s="163">
        <f t="shared" si="6"/>
        <v>0</v>
      </c>
      <c r="W10" s="163"/>
      <c r="X10" s="163" t="s">
        <v>431</v>
      </c>
      <c r="Y10" s="152"/>
      <c r="Z10" s="152"/>
      <c r="AA10" s="152"/>
      <c r="AB10" s="152"/>
      <c r="AC10" s="152"/>
      <c r="AD10" s="152"/>
      <c r="AE10" s="152"/>
      <c r="AF10" s="152"/>
      <c r="AG10" s="152" t="s">
        <v>432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89">
        <v>3</v>
      </c>
      <c r="B11" s="190" t="s">
        <v>53</v>
      </c>
      <c r="C11" s="197" t="s">
        <v>2191</v>
      </c>
      <c r="D11" s="191" t="s">
        <v>524</v>
      </c>
      <c r="E11" s="192">
        <v>80</v>
      </c>
      <c r="F11" s="193"/>
      <c r="G11" s="194">
        <f t="shared" si="0"/>
        <v>0</v>
      </c>
      <c r="H11" s="193"/>
      <c r="I11" s="194">
        <f t="shared" si="1"/>
        <v>0</v>
      </c>
      <c r="J11" s="193"/>
      <c r="K11" s="194">
        <f t="shared" si="2"/>
        <v>0</v>
      </c>
      <c r="L11" s="194">
        <v>21</v>
      </c>
      <c r="M11" s="194">
        <f t="shared" si="3"/>
        <v>0</v>
      </c>
      <c r="N11" s="192">
        <v>0</v>
      </c>
      <c r="O11" s="192">
        <f t="shared" si="4"/>
        <v>0</v>
      </c>
      <c r="P11" s="192">
        <v>0</v>
      </c>
      <c r="Q11" s="192">
        <f t="shared" si="5"/>
        <v>0</v>
      </c>
      <c r="R11" s="194"/>
      <c r="S11" s="194" t="s">
        <v>430</v>
      </c>
      <c r="T11" s="195" t="s">
        <v>372</v>
      </c>
      <c r="U11" s="163">
        <v>0</v>
      </c>
      <c r="V11" s="163">
        <f t="shared" si="6"/>
        <v>0</v>
      </c>
      <c r="W11" s="163"/>
      <c r="X11" s="163" t="s">
        <v>431</v>
      </c>
      <c r="Y11" s="152"/>
      <c r="Z11" s="152"/>
      <c r="AA11" s="152"/>
      <c r="AB11" s="152"/>
      <c r="AC11" s="152"/>
      <c r="AD11" s="152"/>
      <c r="AE11" s="152"/>
      <c r="AF11" s="152"/>
      <c r="AG11" s="152" t="s">
        <v>432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c r="A12" s="189">
        <v>4</v>
      </c>
      <c r="B12" s="190" t="s">
        <v>55</v>
      </c>
      <c r="C12" s="197" t="s">
        <v>2192</v>
      </c>
      <c r="D12" s="191" t="s">
        <v>524</v>
      </c>
      <c r="E12" s="192">
        <v>40</v>
      </c>
      <c r="F12" s="193"/>
      <c r="G12" s="194">
        <f t="shared" si="0"/>
        <v>0</v>
      </c>
      <c r="H12" s="193"/>
      <c r="I12" s="194">
        <f t="shared" si="1"/>
        <v>0</v>
      </c>
      <c r="J12" s="193"/>
      <c r="K12" s="194">
        <f t="shared" si="2"/>
        <v>0</v>
      </c>
      <c r="L12" s="194">
        <v>21</v>
      </c>
      <c r="M12" s="194">
        <f t="shared" si="3"/>
        <v>0</v>
      </c>
      <c r="N12" s="192">
        <v>0</v>
      </c>
      <c r="O12" s="192">
        <f t="shared" si="4"/>
        <v>0</v>
      </c>
      <c r="P12" s="192">
        <v>0</v>
      </c>
      <c r="Q12" s="192">
        <f t="shared" si="5"/>
        <v>0</v>
      </c>
      <c r="R12" s="194"/>
      <c r="S12" s="194" t="s">
        <v>430</v>
      </c>
      <c r="T12" s="195" t="s">
        <v>372</v>
      </c>
      <c r="U12" s="163">
        <v>0</v>
      </c>
      <c r="V12" s="163">
        <f t="shared" si="6"/>
        <v>0</v>
      </c>
      <c r="W12" s="163"/>
      <c r="X12" s="163" t="s">
        <v>431</v>
      </c>
      <c r="Y12" s="152"/>
      <c r="Z12" s="152"/>
      <c r="AA12" s="152"/>
      <c r="AB12" s="152"/>
      <c r="AC12" s="152"/>
      <c r="AD12" s="152"/>
      <c r="AE12" s="152"/>
      <c r="AF12" s="152"/>
      <c r="AG12" s="152" t="s">
        <v>432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89">
        <v>5</v>
      </c>
      <c r="B13" s="190" t="s">
        <v>227</v>
      </c>
      <c r="C13" s="197" t="s">
        <v>2193</v>
      </c>
      <c r="D13" s="191" t="s">
        <v>815</v>
      </c>
      <c r="E13" s="192">
        <v>10</v>
      </c>
      <c r="F13" s="193"/>
      <c r="G13" s="194">
        <f t="shared" si="0"/>
        <v>0</v>
      </c>
      <c r="H13" s="193"/>
      <c r="I13" s="194">
        <f t="shared" si="1"/>
        <v>0</v>
      </c>
      <c r="J13" s="193"/>
      <c r="K13" s="194">
        <f t="shared" si="2"/>
        <v>0</v>
      </c>
      <c r="L13" s="194">
        <v>21</v>
      </c>
      <c r="M13" s="194">
        <f t="shared" si="3"/>
        <v>0</v>
      </c>
      <c r="N13" s="192">
        <v>0</v>
      </c>
      <c r="O13" s="192">
        <f t="shared" si="4"/>
        <v>0</v>
      </c>
      <c r="P13" s="192">
        <v>0</v>
      </c>
      <c r="Q13" s="192">
        <f t="shared" si="5"/>
        <v>0</v>
      </c>
      <c r="R13" s="194"/>
      <c r="S13" s="194" t="s">
        <v>430</v>
      </c>
      <c r="T13" s="195" t="s">
        <v>372</v>
      </c>
      <c r="U13" s="163">
        <v>0</v>
      </c>
      <c r="V13" s="163">
        <f t="shared" si="6"/>
        <v>0</v>
      </c>
      <c r="W13" s="163"/>
      <c r="X13" s="163" t="s">
        <v>431</v>
      </c>
      <c r="Y13" s="152"/>
      <c r="Z13" s="152"/>
      <c r="AA13" s="152"/>
      <c r="AB13" s="152"/>
      <c r="AC13" s="152"/>
      <c r="AD13" s="152"/>
      <c r="AE13" s="152"/>
      <c r="AF13" s="152"/>
      <c r="AG13" s="152" t="s">
        <v>432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89">
        <v>6</v>
      </c>
      <c r="B14" s="190" t="s">
        <v>230</v>
      </c>
      <c r="C14" s="197" t="s">
        <v>2194</v>
      </c>
      <c r="D14" s="191" t="s">
        <v>815</v>
      </c>
      <c r="E14" s="192">
        <v>4</v>
      </c>
      <c r="F14" s="193"/>
      <c r="G14" s="194">
        <f t="shared" si="0"/>
        <v>0</v>
      </c>
      <c r="H14" s="193"/>
      <c r="I14" s="194">
        <f t="shared" si="1"/>
        <v>0</v>
      </c>
      <c r="J14" s="193"/>
      <c r="K14" s="194">
        <f t="shared" si="2"/>
        <v>0</v>
      </c>
      <c r="L14" s="194">
        <v>21</v>
      </c>
      <c r="M14" s="194">
        <f t="shared" si="3"/>
        <v>0</v>
      </c>
      <c r="N14" s="192">
        <v>0</v>
      </c>
      <c r="O14" s="192">
        <f t="shared" si="4"/>
        <v>0</v>
      </c>
      <c r="P14" s="192">
        <v>0</v>
      </c>
      <c r="Q14" s="192">
        <f t="shared" si="5"/>
        <v>0</v>
      </c>
      <c r="R14" s="194"/>
      <c r="S14" s="194" t="s">
        <v>430</v>
      </c>
      <c r="T14" s="195" t="s">
        <v>372</v>
      </c>
      <c r="U14" s="163">
        <v>0</v>
      </c>
      <c r="V14" s="163">
        <f t="shared" si="6"/>
        <v>0</v>
      </c>
      <c r="W14" s="163"/>
      <c r="X14" s="163" t="s">
        <v>431</v>
      </c>
      <c r="Y14" s="152"/>
      <c r="Z14" s="152"/>
      <c r="AA14" s="152"/>
      <c r="AB14" s="152"/>
      <c r="AC14" s="152"/>
      <c r="AD14" s="152"/>
      <c r="AE14" s="152"/>
      <c r="AF14" s="152"/>
      <c r="AG14" s="152" t="s">
        <v>432</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89">
        <v>7</v>
      </c>
      <c r="B15" s="190" t="s">
        <v>2195</v>
      </c>
      <c r="C15" s="197" t="s">
        <v>2197</v>
      </c>
      <c r="D15" s="191" t="s">
        <v>815</v>
      </c>
      <c r="E15" s="192">
        <v>6</v>
      </c>
      <c r="F15" s="193"/>
      <c r="G15" s="194">
        <f t="shared" si="0"/>
        <v>0</v>
      </c>
      <c r="H15" s="193"/>
      <c r="I15" s="194">
        <f t="shared" si="1"/>
        <v>0</v>
      </c>
      <c r="J15" s="193"/>
      <c r="K15" s="194">
        <f t="shared" si="2"/>
        <v>0</v>
      </c>
      <c r="L15" s="194">
        <v>21</v>
      </c>
      <c r="M15" s="194">
        <f t="shared" si="3"/>
        <v>0</v>
      </c>
      <c r="N15" s="192">
        <v>0</v>
      </c>
      <c r="O15" s="192">
        <f t="shared" si="4"/>
        <v>0</v>
      </c>
      <c r="P15" s="192">
        <v>0</v>
      </c>
      <c r="Q15" s="192">
        <f t="shared" si="5"/>
        <v>0</v>
      </c>
      <c r="R15" s="194"/>
      <c r="S15" s="194" t="s">
        <v>430</v>
      </c>
      <c r="T15" s="195" t="s">
        <v>372</v>
      </c>
      <c r="U15" s="163">
        <v>0</v>
      </c>
      <c r="V15" s="163">
        <f t="shared" si="6"/>
        <v>0</v>
      </c>
      <c r="W15" s="163"/>
      <c r="X15" s="163" t="s">
        <v>431</v>
      </c>
      <c r="Y15" s="152"/>
      <c r="Z15" s="152"/>
      <c r="AA15" s="152"/>
      <c r="AB15" s="152"/>
      <c r="AC15" s="152"/>
      <c r="AD15" s="152"/>
      <c r="AE15" s="152"/>
      <c r="AF15" s="152"/>
      <c r="AG15" s="152" t="s">
        <v>432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89">
        <v>8</v>
      </c>
      <c r="B16" s="190" t="s">
        <v>240</v>
      </c>
      <c r="C16" s="197" t="s">
        <v>2198</v>
      </c>
      <c r="D16" s="191" t="s">
        <v>2199</v>
      </c>
      <c r="E16" s="192">
        <v>1</v>
      </c>
      <c r="F16" s="193"/>
      <c r="G16" s="194">
        <f t="shared" si="0"/>
        <v>0</v>
      </c>
      <c r="H16" s="193"/>
      <c r="I16" s="194">
        <f t="shared" si="1"/>
        <v>0</v>
      </c>
      <c r="J16" s="193"/>
      <c r="K16" s="194">
        <f t="shared" si="2"/>
        <v>0</v>
      </c>
      <c r="L16" s="194">
        <v>21</v>
      </c>
      <c r="M16" s="194">
        <f t="shared" si="3"/>
        <v>0</v>
      </c>
      <c r="N16" s="192">
        <v>0</v>
      </c>
      <c r="O16" s="192">
        <f t="shared" si="4"/>
        <v>0</v>
      </c>
      <c r="P16" s="192">
        <v>0</v>
      </c>
      <c r="Q16" s="192">
        <f t="shared" si="5"/>
        <v>0</v>
      </c>
      <c r="R16" s="194"/>
      <c r="S16" s="194" t="s">
        <v>430</v>
      </c>
      <c r="T16" s="195" t="s">
        <v>372</v>
      </c>
      <c r="U16" s="163">
        <v>0</v>
      </c>
      <c r="V16" s="163">
        <f t="shared" si="6"/>
        <v>0</v>
      </c>
      <c r="W16" s="163"/>
      <c r="X16" s="163" t="s">
        <v>431</v>
      </c>
      <c r="Y16" s="152"/>
      <c r="Z16" s="152"/>
      <c r="AA16" s="152"/>
      <c r="AB16" s="152"/>
      <c r="AC16" s="152"/>
      <c r="AD16" s="152"/>
      <c r="AE16" s="152"/>
      <c r="AF16" s="152"/>
      <c r="AG16" s="152" t="s">
        <v>432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89">
        <v>9</v>
      </c>
      <c r="B17" s="190" t="s">
        <v>242</v>
      </c>
      <c r="C17" s="197" t="s">
        <v>2287</v>
      </c>
      <c r="D17" s="191" t="s">
        <v>524</v>
      </c>
      <c r="E17" s="192">
        <v>1000</v>
      </c>
      <c r="F17" s="193"/>
      <c r="G17" s="194">
        <f t="shared" si="0"/>
        <v>0</v>
      </c>
      <c r="H17" s="193"/>
      <c r="I17" s="194">
        <f t="shared" si="1"/>
        <v>0</v>
      </c>
      <c r="J17" s="193"/>
      <c r="K17" s="194">
        <f t="shared" si="2"/>
        <v>0</v>
      </c>
      <c r="L17" s="194">
        <v>21</v>
      </c>
      <c r="M17" s="194">
        <f t="shared" si="3"/>
        <v>0</v>
      </c>
      <c r="N17" s="192">
        <v>0</v>
      </c>
      <c r="O17" s="192">
        <f t="shared" si="4"/>
        <v>0</v>
      </c>
      <c r="P17" s="192">
        <v>0</v>
      </c>
      <c r="Q17" s="192">
        <f t="shared" si="5"/>
        <v>0</v>
      </c>
      <c r="R17" s="194"/>
      <c r="S17" s="194" t="s">
        <v>430</v>
      </c>
      <c r="T17" s="195" t="s">
        <v>372</v>
      </c>
      <c r="U17" s="163">
        <v>0</v>
      </c>
      <c r="V17" s="163">
        <f t="shared" si="6"/>
        <v>0</v>
      </c>
      <c r="W17" s="163"/>
      <c r="X17" s="163" t="s">
        <v>431</v>
      </c>
      <c r="Y17" s="152"/>
      <c r="Z17" s="152"/>
      <c r="AA17" s="152"/>
      <c r="AB17" s="152"/>
      <c r="AC17" s="152"/>
      <c r="AD17" s="152"/>
      <c r="AE17" s="152"/>
      <c r="AF17" s="152"/>
      <c r="AG17" s="152" t="s">
        <v>432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89">
        <v>10</v>
      </c>
      <c r="B18" s="190" t="s">
        <v>2200</v>
      </c>
      <c r="C18" s="197" t="s">
        <v>2288</v>
      </c>
      <c r="D18" s="191" t="s">
        <v>815</v>
      </c>
      <c r="E18" s="192">
        <v>20</v>
      </c>
      <c r="F18" s="193"/>
      <c r="G18" s="194">
        <f t="shared" si="0"/>
        <v>0</v>
      </c>
      <c r="H18" s="193"/>
      <c r="I18" s="194">
        <f t="shared" si="1"/>
        <v>0</v>
      </c>
      <c r="J18" s="193"/>
      <c r="K18" s="194">
        <f t="shared" si="2"/>
        <v>0</v>
      </c>
      <c r="L18" s="194">
        <v>21</v>
      </c>
      <c r="M18" s="194">
        <f t="shared" si="3"/>
        <v>0</v>
      </c>
      <c r="N18" s="192">
        <v>0</v>
      </c>
      <c r="O18" s="192">
        <f t="shared" si="4"/>
        <v>0</v>
      </c>
      <c r="P18" s="192">
        <v>0</v>
      </c>
      <c r="Q18" s="192">
        <f t="shared" si="5"/>
        <v>0</v>
      </c>
      <c r="R18" s="194"/>
      <c r="S18" s="194" t="s">
        <v>430</v>
      </c>
      <c r="T18" s="195" t="s">
        <v>372</v>
      </c>
      <c r="U18" s="163">
        <v>0</v>
      </c>
      <c r="V18" s="163">
        <f t="shared" si="6"/>
        <v>0</v>
      </c>
      <c r="W18" s="163"/>
      <c r="X18" s="163" t="s">
        <v>431</v>
      </c>
      <c r="Y18" s="152"/>
      <c r="Z18" s="152"/>
      <c r="AA18" s="152"/>
      <c r="AB18" s="152"/>
      <c r="AC18" s="152"/>
      <c r="AD18" s="152"/>
      <c r="AE18" s="152"/>
      <c r="AF18" s="152"/>
      <c r="AG18" s="152" t="s">
        <v>432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c r="A19" s="189">
        <v>11</v>
      </c>
      <c r="B19" s="190" t="s">
        <v>2202</v>
      </c>
      <c r="C19" s="197" t="s">
        <v>2289</v>
      </c>
      <c r="D19" s="191" t="s">
        <v>815</v>
      </c>
      <c r="E19" s="192">
        <v>11</v>
      </c>
      <c r="F19" s="193"/>
      <c r="G19" s="194">
        <f t="shared" si="0"/>
        <v>0</v>
      </c>
      <c r="H19" s="193"/>
      <c r="I19" s="194">
        <f t="shared" si="1"/>
        <v>0</v>
      </c>
      <c r="J19" s="193"/>
      <c r="K19" s="194">
        <f t="shared" si="2"/>
        <v>0</v>
      </c>
      <c r="L19" s="194">
        <v>21</v>
      </c>
      <c r="M19" s="194">
        <f t="shared" si="3"/>
        <v>0</v>
      </c>
      <c r="N19" s="192">
        <v>0</v>
      </c>
      <c r="O19" s="192">
        <f t="shared" si="4"/>
        <v>0</v>
      </c>
      <c r="P19" s="192">
        <v>0</v>
      </c>
      <c r="Q19" s="192">
        <f t="shared" si="5"/>
        <v>0</v>
      </c>
      <c r="R19" s="194"/>
      <c r="S19" s="194" t="s">
        <v>430</v>
      </c>
      <c r="T19" s="195" t="s">
        <v>372</v>
      </c>
      <c r="U19" s="163">
        <v>0</v>
      </c>
      <c r="V19" s="163">
        <f t="shared" si="6"/>
        <v>0</v>
      </c>
      <c r="W19" s="163"/>
      <c r="X19" s="163" t="s">
        <v>431</v>
      </c>
      <c r="Y19" s="152"/>
      <c r="Z19" s="152"/>
      <c r="AA19" s="152"/>
      <c r="AB19" s="152"/>
      <c r="AC19" s="152"/>
      <c r="AD19" s="152"/>
      <c r="AE19" s="152"/>
      <c r="AF19" s="152"/>
      <c r="AG19" s="152" t="s">
        <v>432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2.5" outlineLevel="1">
      <c r="A20" s="189">
        <v>12</v>
      </c>
      <c r="B20" s="190" t="s">
        <v>2204</v>
      </c>
      <c r="C20" s="197" t="s">
        <v>2290</v>
      </c>
      <c r="D20" s="191" t="s">
        <v>815</v>
      </c>
      <c r="E20" s="192">
        <v>11</v>
      </c>
      <c r="F20" s="193"/>
      <c r="G20" s="194">
        <f t="shared" si="0"/>
        <v>0</v>
      </c>
      <c r="H20" s="193"/>
      <c r="I20" s="194">
        <f t="shared" si="1"/>
        <v>0</v>
      </c>
      <c r="J20" s="193"/>
      <c r="K20" s="194">
        <f t="shared" si="2"/>
        <v>0</v>
      </c>
      <c r="L20" s="194">
        <v>21</v>
      </c>
      <c r="M20" s="194">
        <f t="shared" si="3"/>
        <v>0</v>
      </c>
      <c r="N20" s="192">
        <v>0</v>
      </c>
      <c r="O20" s="192">
        <f t="shared" si="4"/>
        <v>0</v>
      </c>
      <c r="P20" s="192">
        <v>0</v>
      </c>
      <c r="Q20" s="192">
        <f t="shared" si="5"/>
        <v>0</v>
      </c>
      <c r="R20" s="194"/>
      <c r="S20" s="194" t="s">
        <v>430</v>
      </c>
      <c r="T20" s="195" t="s">
        <v>372</v>
      </c>
      <c r="U20" s="163">
        <v>0</v>
      </c>
      <c r="V20" s="163">
        <f t="shared" si="6"/>
        <v>0</v>
      </c>
      <c r="W20" s="163"/>
      <c r="X20" s="163" t="s">
        <v>431</v>
      </c>
      <c r="Y20" s="152"/>
      <c r="Z20" s="152"/>
      <c r="AA20" s="152"/>
      <c r="AB20" s="152"/>
      <c r="AC20" s="152"/>
      <c r="AD20" s="152"/>
      <c r="AE20" s="152"/>
      <c r="AF20" s="152"/>
      <c r="AG20" s="152" t="s">
        <v>432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c r="A21" s="189">
        <v>13</v>
      </c>
      <c r="B21" s="190" t="s">
        <v>2206</v>
      </c>
      <c r="C21" s="197" t="s">
        <v>2291</v>
      </c>
      <c r="D21" s="191" t="s">
        <v>2188</v>
      </c>
      <c r="E21" s="192">
        <v>2</v>
      </c>
      <c r="F21" s="193"/>
      <c r="G21" s="194">
        <f t="shared" si="0"/>
        <v>0</v>
      </c>
      <c r="H21" s="193"/>
      <c r="I21" s="194">
        <f t="shared" si="1"/>
        <v>0</v>
      </c>
      <c r="J21" s="193"/>
      <c r="K21" s="194">
        <f t="shared" si="2"/>
        <v>0</v>
      </c>
      <c r="L21" s="194">
        <v>21</v>
      </c>
      <c r="M21" s="194">
        <f t="shared" si="3"/>
        <v>0</v>
      </c>
      <c r="N21" s="192">
        <v>0</v>
      </c>
      <c r="O21" s="192">
        <f t="shared" si="4"/>
        <v>0</v>
      </c>
      <c r="P21" s="192">
        <v>0</v>
      </c>
      <c r="Q21" s="192">
        <f t="shared" si="5"/>
        <v>0</v>
      </c>
      <c r="R21" s="194"/>
      <c r="S21" s="194" t="s">
        <v>430</v>
      </c>
      <c r="T21" s="195" t="s">
        <v>372</v>
      </c>
      <c r="U21" s="163">
        <v>0</v>
      </c>
      <c r="V21" s="163">
        <f t="shared" si="6"/>
        <v>0</v>
      </c>
      <c r="W21" s="163"/>
      <c r="X21" s="163" t="s">
        <v>431</v>
      </c>
      <c r="Y21" s="152"/>
      <c r="Z21" s="152"/>
      <c r="AA21" s="152"/>
      <c r="AB21" s="152"/>
      <c r="AC21" s="152"/>
      <c r="AD21" s="152"/>
      <c r="AE21" s="152"/>
      <c r="AF21" s="152"/>
      <c r="AG21" s="152" t="s">
        <v>432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ht="22.5" outlineLevel="1">
      <c r="A22" s="189">
        <v>14</v>
      </c>
      <c r="B22" s="190" t="s">
        <v>2208</v>
      </c>
      <c r="C22" s="197" t="s">
        <v>2292</v>
      </c>
      <c r="D22" s="191" t="s">
        <v>2293</v>
      </c>
      <c r="E22" s="192">
        <v>1</v>
      </c>
      <c r="F22" s="193"/>
      <c r="G22" s="194">
        <f t="shared" si="0"/>
        <v>0</v>
      </c>
      <c r="H22" s="193"/>
      <c r="I22" s="194">
        <f t="shared" si="1"/>
        <v>0</v>
      </c>
      <c r="J22" s="193"/>
      <c r="K22" s="194">
        <f t="shared" si="2"/>
        <v>0</v>
      </c>
      <c r="L22" s="194">
        <v>21</v>
      </c>
      <c r="M22" s="194">
        <f t="shared" si="3"/>
        <v>0</v>
      </c>
      <c r="N22" s="192">
        <v>0</v>
      </c>
      <c r="O22" s="192">
        <f t="shared" si="4"/>
        <v>0</v>
      </c>
      <c r="P22" s="192">
        <v>0</v>
      </c>
      <c r="Q22" s="192">
        <f t="shared" si="5"/>
        <v>0</v>
      </c>
      <c r="R22" s="194"/>
      <c r="S22" s="194" t="s">
        <v>430</v>
      </c>
      <c r="T22" s="195" t="s">
        <v>372</v>
      </c>
      <c r="U22" s="163">
        <v>0</v>
      </c>
      <c r="V22" s="163">
        <f t="shared" si="6"/>
        <v>0</v>
      </c>
      <c r="W22" s="163"/>
      <c r="X22" s="163" t="s">
        <v>431</v>
      </c>
      <c r="Y22" s="152"/>
      <c r="Z22" s="152"/>
      <c r="AA22" s="152"/>
      <c r="AB22" s="152"/>
      <c r="AC22" s="152"/>
      <c r="AD22" s="152"/>
      <c r="AE22" s="152"/>
      <c r="AF22" s="152"/>
      <c r="AG22" s="152" t="s">
        <v>432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89">
        <v>15</v>
      </c>
      <c r="B23" s="190" t="s">
        <v>2210</v>
      </c>
      <c r="C23" s="197" t="s">
        <v>2237</v>
      </c>
      <c r="D23" s="191" t="s">
        <v>2199</v>
      </c>
      <c r="E23" s="192">
        <v>1</v>
      </c>
      <c r="F23" s="193"/>
      <c r="G23" s="194">
        <f t="shared" si="0"/>
        <v>0</v>
      </c>
      <c r="H23" s="193"/>
      <c r="I23" s="194">
        <f t="shared" si="1"/>
        <v>0</v>
      </c>
      <c r="J23" s="193"/>
      <c r="K23" s="194">
        <f t="shared" si="2"/>
        <v>0</v>
      </c>
      <c r="L23" s="194">
        <v>21</v>
      </c>
      <c r="M23" s="194">
        <f t="shared" si="3"/>
        <v>0</v>
      </c>
      <c r="N23" s="192">
        <v>0</v>
      </c>
      <c r="O23" s="192">
        <f t="shared" si="4"/>
        <v>0</v>
      </c>
      <c r="P23" s="192">
        <v>0</v>
      </c>
      <c r="Q23" s="192">
        <f t="shared" si="5"/>
        <v>0</v>
      </c>
      <c r="R23" s="194"/>
      <c r="S23" s="194" t="s">
        <v>430</v>
      </c>
      <c r="T23" s="195" t="s">
        <v>372</v>
      </c>
      <c r="U23" s="163">
        <v>0</v>
      </c>
      <c r="V23" s="163">
        <f t="shared" si="6"/>
        <v>0</v>
      </c>
      <c r="W23" s="163"/>
      <c r="X23" s="163" t="s">
        <v>431</v>
      </c>
      <c r="Y23" s="152"/>
      <c r="Z23" s="152"/>
      <c r="AA23" s="152"/>
      <c r="AB23" s="152"/>
      <c r="AC23" s="152"/>
      <c r="AD23" s="152"/>
      <c r="AE23" s="152"/>
      <c r="AF23" s="152"/>
      <c r="AG23" s="152" t="s">
        <v>432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89">
        <v>16</v>
      </c>
      <c r="B24" s="190" t="s">
        <v>2212</v>
      </c>
      <c r="C24" s="197" t="s">
        <v>2243</v>
      </c>
      <c r="D24" s="191" t="s">
        <v>1998</v>
      </c>
      <c r="E24" s="192">
        <v>16</v>
      </c>
      <c r="F24" s="193"/>
      <c r="G24" s="194">
        <f t="shared" si="0"/>
        <v>0</v>
      </c>
      <c r="H24" s="193"/>
      <c r="I24" s="194">
        <f t="shared" si="1"/>
        <v>0</v>
      </c>
      <c r="J24" s="193"/>
      <c r="K24" s="194">
        <f t="shared" si="2"/>
        <v>0</v>
      </c>
      <c r="L24" s="194">
        <v>21</v>
      </c>
      <c r="M24" s="194">
        <f t="shared" si="3"/>
        <v>0</v>
      </c>
      <c r="N24" s="192">
        <v>0</v>
      </c>
      <c r="O24" s="192">
        <f t="shared" si="4"/>
        <v>0</v>
      </c>
      <c r="P24" s="192">
        <v>0</v>
      </c>
      <c r="Q24" s="192">
        <f t="shared" si="5"/>
        <v>0</v>
      </c>
      <c r="R24" s="194"/>
      <c r="S24" s="194" t="s">
        <v>430</v>
      </c>
      <c r="T24" s="195" t="s">
        <v>372</v>
      </c>
      <c r="U24" s="163">
        <v>0</v>
      </c>
      <c r="V24" s="163">
        <f t="shared" si="6"/>
        <v>0</v>
      </c>
      <c r="W24" s="163"/>
      <c r="X24" s="163" t="s">
        <v>431</v>
      </c>
      <c r="Y24" s="152"/>
      <c r="Z24" s="152"/>
      <c r="AA24" s="152"/>
      <c r="AB24" s="152"/>
      <c r="AC24" s="152"/>
      <c r="AD24" s="152"/>
      <c r="AE24" s="152"/>
      <c r="AF24" s="152"/>
      <c r="AG24" s="152" t="s">
        <v>432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89">
        <v>17</v>
      </c>
      <c r="B25" s="190" t="s">
        <v>2214</v>
      </c>
      <c r="C25" s="197" t="s">
        <v>2245</v>
      </c>
      <c r="D25" s="191" t="s">
        <v>1998</v>
      </c>
      <c r="E25" s="192">
        <v>30</v>
      </c>
      <c r="F25" s="193"/>
      <c r="G25" s="194">
        <f t="shared" si="0"/>
        <v>0</v>
      </c>
      <c r="H25" s="193"/>
      <c r="I25" s="194">
        <f t="shared" si="1"/>
        <v>0</v>
      </c>
      <c r="J25" s="193"/>
      <c r="K25" s="194">
        <f t="shared" si="2"/>
        <v>0</v>
      </c>
      <c r="L25" s="194">
        <v>21</v>
      </c>
      <c r="M25" s="194">
        <f t="shared" si="3"/>
        <v>0</v>
      </c>
      <c r="N25" s="192">
        <v>0</v>
      </c>
      <c r="O25" s="192">
        <f t="shared" si="4"/>
        <v>0</v>
      </c>
      <c r="P25" s="192">
        <v>0</v>
      </c>
      <c r="Q25" s="192">
        <f t="shared" si="5"/>
        <v>0</v>
      </c>
      <c r="R25" s="194"/>
      <c r="S25" s="194" t="s">
        <v>430</v>
      </c>
      <c r="T25" s="195" t="s">
        <v>372</v>
      </c>
      <c r="U25" s="163">
        <v>0</v>
      </c>
      <c r="V25" s="163">
        <f t="shared" si="6"/>
        <v>0</v>
      </c>
      <c r="W25" s="163"/>
      <c r="X25" s="163" t="s">
        <v>431</v>
      </c>
      <c r="Y25" s="152"/>
      <c r="Z25" s="152"/>
      <c r="AA25" s="152"/>
      <c r="AB25" s="152"/>
      <c r="AC25" s="152"/>
      <c r="AD25" s="152"/>
      <c r="AE25" s="152"/>
      <c r="AF25" s="152"/>
      <c r="AG25" s="152" t="s">
        <v>432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89">
        <v>18</v>
      </c>
      <c r="B26" s="190" t="s">
        <v>2216</v>
      </c>
      <c r="C26" s="197" t="s">
        <v>2247</v>
      </c>
      <c r="D26" s="191" t="s">
        <v>1998</v>
      </c>
      <c r="E26" s="192">
        <v>30</v>
      </c>
      <c r="F26" s="193"/>
      <c r="G26" s="194">
        <f t="shared" si="0"/>
        <v>0</v>
      </c>
      <c r="H26" s="193"/>
      <c r="I26" s="194">
        <f t="shared" si="1"/>
        <v>0</v>
      </c>
      <c r="J26" s="193"/>
      <c r="K26" s="194">
        <f t="shared" si="2"/>
        <v>0</v>
      </c>
      <c r="L26" s="194">
        <v>21</v>
      </c>
      <c r="M26" s="194">
        <f t="shared" si="3"/>
        <v>0</v>
      </c>
      <c r="N26" s="192">
        <v>0</v>
      </c>
      <c r="O26" s="192">
        <f t="shared" si="4"/>
        <v>0</v>
      </c>
      <c r="P26" s="192">
        <v>0</v>
      </c>
      <c r="Q26" s="192">
        <f t="shared" si="5"/>
        <v>0</v>
      </c>
      <c r="R26" s="194"/>
      <c r="S26" s="194" t="s">
        <v>430</v>
      </c>
      <c r="T26" s="195" t="s">
        <v>372</v>
      </c>
      <c r="U26" s="163">
        <v>0</v>
      </c>
      <c r="V26" s="163">
        <f t="shared" si="6"/>
        <v>0</v>
      </c>
      <c r="W26" s="163"/>
      <c r="X26" s="163" t="s">
        <v>431</v>
      </c>
      <c r="Y26" s="152"/>
      <c r="Z26" s="152"/>
      <c r="AA26" s="152"/>
      <c r="AB26" s="152"/>
      <c r="AC26" s="152"/>
      <c r="AD26" s="152"/>
      <c r="AE26" s="152"/>
      <c r="AF26" s="152"/>
      <c r="AG26" s="152" t="s">
        <v>432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89">
        <v>19</v>
      </c>
      <c r="B27" s="190" t="s">
        <v>2218</v>
      </c>
      <c r="C27" s="197" t="s">
        <v>2249</v>
      </c>
      <c r="D27" s="191" t="s">
        <v>815</v>
      </c>
      <c r="E27" s="192">
        <v>6</v>
      </c>
      <c r="F27" s="193"/>
      <c r="G27" s="194">
        <f t="shared" si="0"/>
        <v>0</v>
      </c>
      <c r="H27" s="193"/>
      <c r="I27" s="194">
        <f t="shared" si="1"/>
        <v>0</v>
      </c>
      <c r="J27" s="193"/>
      <c r="K27" s="194">
        <f t="shared" si="2"/>
        <v>0</v>
      </c>
      <c r="L27" s="194">
        <v>21</v>
      </c>
      <c r="M27" s="194">
        <f t="shared" si="3"/>
        <v>0</v>
      </c>
      <c r="N27" s="192">
        <v>0</v>
      </c>
      <c r="O27" s="192">
        <f t="shared" si="4"/>
        <v>0</v>
      </c>
      <c r="P27" s="192">
        <v>0</v>
      </c>
      <c r="Q27" s="192">
        <f t="shared" si="5"/>
        <v>0</v>
      </c>
      <c r="R27" s="194"/>
      <c r="S27" s="194" t="s">
        <v>430</v>
      </c>
      <c r="T27" s="195" t="s">
        <v>372</v>
      </c>
      <c r="U27" s="163">
        <v>0</v>
      </c>
      <c r="V27" s="163">
        <f t="shared" si="6"/>
        <v>0</v>
      </c>
      <c r="W27" s="163"/>
      <c r="X27" s="163" t="s">
        <v>431</v>
      </c>
      <c r="Y27" s="152"/>
      <c r="Z27" s="152"/>
      <c r="AA27" s="152"/>
      <c r="AB27" s="152"/>
      <c r="AC27" s="152"/>
      <c r="AD27" s="152"/>
      <c r="AE27" s="152"/>
      <c r="AF27" s="152"/>
      <c r="AG27" s="152" t="s">
        <v>432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89">
        <v>20</v>
      </c>
      <c r="B28" s="190" t="s">
        <v>2220</v>
      </c>
      <c r="C28" s="197" t="s">
        <v>2251</v>
      </c>
      <c r="D28" s="191" t="s">
        <v>1998</v>
      </c>
      <c r="E28" s="192">
        <v>16</v>
      </c>
      <c r="F28" s="193"/>
      <c r="G28" s="194">
        <f t="shared" si="0"/>
        <v>0</v>
      </c>
      <c r="H28" s="193"/>
      <c r="I28" s="194">
        <f t="shared" si="1"/>
        <v>0</v>
      </c>
      <c r="J28" s="193"/>
      <c r="K28" s="194">
        <f t="shared" si="2"/>
        <v>0</v>
      </c>
      <c r="L28" s="194">
        <v>21</v>
      </c>
      <c r="M28" s="194">
        <f t="shared" si="3"/>
        <v>0</v>
      </c>
      <c r="N28" s="192">
        <v>0</v>
      </c>
      <c r="O28" s="192">
        <f t="shared" si="4"/>
        <v>0</v>
      </c>
      <c r="P28" s="192">
        <v>0</v>
      </c>
      <c r="Q28" s="192">
        <f t="shared" si="5"/>
        <v>0</v>
      </c>
      <c r="R28" s="194"/>
      <c r="S28" s="194" t="s">
        <v>430</v>
      </c>
      <c r="T28" s="195" t="s">
        <v>372</v>
      </c>
      <c r="U28" s="163">
        <v>0</v>
      </c>
      <c r="V28" s="163">
        <f t="shared" si="6"/>
        <v>0</v>
      </c>
      <c r="W28" s="163"/>
      <c r="X28" s="163" t="s">
        <v>431</v>
      </c>
      <c r="Y28" s="152"/>
      <c r="Z28" s="152"/>
      <c r="AA28" s="152"/>
      <c r="AB28" s="152"/>
      <c r="AC28" s="152"/>
      <c r="AD28" s="152"/>
      <c r="AE28" s="152"/>
      <c r="AF28" s="152"/>
      <c r="AG28" s="152" t="s">
        <v>432</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89">
        <v>21</v>
      </c>
      <c r="B29" s="190" t="s">
        <v>2222</v>
      </c>
      <c r="C29" s="197" t="s">
        <v>2294</v>
      </c>
      <c r="D29" s="191" t="s">
        <v>1998</v>
      </c>
      <c r="E29" s="192">
        <v>8</v>
      </c>
      <c r="F29" s="193"/>
      <c r="G29" s="194">
        <f t="shared" si="0"/>
        <v>0</v>
      </c>
      <c r="H29" s="193"/>
      <c r="I29" s="194">
        <f t="shared" si="1"/>
        <v>0</v>
      </c>
      <c r="J29" s="193"/>
      <c r="K29" s="194">
        <f t="shared" si="2"/>
        <v>0</v>
      </c>
      <c r="L29" s="194">
        <v>21</v>
      </c>
      <c r="M29" s="194">
        <f t="shared" si="3"/>
        <v>0</v>
      </c>
      <c r="N29" s="192">
        <v>0</v>
      </c>
      <c r="O29" s="192">
        <f t="shared" si="4"/>
        <v>0</v>
      </c>
      <c r="P29" s="192">
        <v>0</v>
      </c>
      <c r="Q29" s="192">
        <f t="shared" si="5"/>
        <v>0</v>
      </c>
      <c r="R29" s="194"/>
      <c r="S29" s="194" t="s">
        <v>430</v>
      </c>
      <c r="T29" s="195" t="s">
        <v>372</v>
      </c>
      <c r="U29" s="163">
        <v>0</v>
      </c>
      <c r="V29" s="163">
        <f t="shared" si="6"/>
        <v>0</v>
      </c>
      <c r="W29" s="163"/>
      <c r="X29" s="163" t="s">
        <v>431</v>
      </c>
      <c r="Y29" s="152"/>
      <c r="Z29" s="152"/>
      <c r="AA29" s="152"/>
      <c r="AB29" s="152"/>
      <c r="AC29" s="152"/>
      <c r="AD29" s="152"/>
      <c r="AE29" s="152"/>
      <c r="AF29" s="152"/>
      <c r="AG29" s="152" t="s">
        <v>432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ht="22.5" outlineLevel="1">
      <c r="A30" s="189">
        <v>22</v>
      </c>
      <c r="B30" s="190" t="s">
        <v>2224</v>
      </c>
      <c r="C30" s="197" t="s">
        <v>2295</v>
      </c>
      <c r="D30" s="191" t="s">
        <v>1998</v>
      </c>
      <c r="E30" s="192">
        <v>8</v>
      </c>
      <c r="F30" s="193"/>
      <c r="G30" s="194">
        <f t="shared" si="0"/>
        <v>0</v>
      </c>
      <c r="H30" s="193"/>
      <c r="I30" s="194">
        <f t="shared" si="1"/>
        <v>0</v>
      </c>
      <c r="J30" s="193"/>
      <c r="K30" s="194">
        <f t="shared" si="2"/>
        <v>0</v>
      </c>
      <c r="L30" s="194">
        <v>21</v>
      </c>
      <c r="M30" s="194">
        <f t="shared" si="3"/>
        <v>0</v>
      </c>
      <c r="N30" s="192">
        <v>0</v>
      </c>
      <c r="O30" s="192">
        <f t="shared" si="4"/>
        <v>0</v>
      </c>
      <c r="P30" s="192">
        <v>0</v>
      </c>
      <c r="Q30" s="192">
        <f t="shared" si="5"/>
        <v>0</v>
      </c>
      <c r="R30" s="194"/>
      <c r="S30" s="194" t="s">
        <v>430</v>
      </c>
      <c r="T30" s="195" t="s">
        <v>372</v>
      </c>
      <c r="U30" s="163">
        <v>0</v>
      </c>
      <c r="V30" s="163">
        <f t="shared" si="6"/>
        <v>0</v>
      </c>
      <c r="W30" s="163"/>
      <c r="X30" s="163" t="s">
        <v>431</v>
      </c>
      <c r="Y30" s="152"/>
      <c r="Z30" s="152"/>
      <c r="AA30" s="152"/>
      <c r="AB30" s="152"/>
      <c r="AC30" s="152"/>
      <c r="AD30" s="152"/>
      <c r="AE30" s="152"/>
      <c r="AF30" s="152"/>
      <c r="AG30" s="152" t="s">
        <v>432</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89">
        <v>23</v>
      </c>
      <c r="B31" s="190" t="s">
        <v>2226</v>
      </c>
      <c r="C31" s="197" t="s">
        <v>2296</v>
      </c>
      <c r="D31" s="191" t="s">
        <v>1998</v>
      </c>
      <c r="E31" s="192">
        <v>16</v>
      </c>
      <c r="F31" s="193"/>
      <c r="G31" s="194">
        <f t="shared" si="0"/>
        <v>0</v>
      </c>
      <c r="H31" s="193"/>
      <c r="I31" s="194">
        <f t="shared" si="1"/>
        <v>0</v>
      </c>
      <c r="J31" s="193"/>
      <c r="K31" s="194">
        <f t="shared" si="2"/>
        <v>0</v>
      </c>
      <c r="L31" s="194">
        <v>21</v>
      </c>
      <c r="M31" s="194">
        <f t="shared" si="3"/>
        <v>0</v>
      </c>
      <c r="N31" s="192">
        <v>0</v>
      </c>
      <c r="O31" s="192">
        <f t="shared" si="4"/>
        <v>0</v>
      </c>
      <c r="P31" s="192">
        <v>0</v>
      </c>
      <c r="Q31" s="192">
        <f t="shared" si="5"/>
        <v>0</v>
      </c>
      <c r="R31" s="194"/>
      <c r="S31" s="194" t="s">
        <v>430</v>
      </c>
      <c r="T31" s="195" t="s">
        <v>372</v>
      </c>
      <c r="U31" s="163">
        <v>0</v>
      </c>
      <c r="V31" s="163">
        <f t="shared" si="6"/>
        <v>0</v>
      </c>
      <c r="W31" s="163"/>
      <c r="X31" s="163" t="s">
        <v>431</v>
      </c>
      <c r="Y31" s="152"/>
      <c r="Z31" s="152"/>
      <c r="AA31" s="152"/>
      <c r="AB31" s="152"/>
      <c r="AC31" s="152"/>
      <c r="AD31" s="152"/>
      <c r="AE31" s="152"/>
      <c r="AF31" s="152"/>
      <c r="AG31" s="152" t="s">
        <v>432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89">
        <v>24</v>
      </c>
      <c r="B32" s="190" t="s">
        <v>2228</v>
      </c>
      <c r="C32" s="197" t="s">
        <v>2261</v>
      </c>
      <c r="D32" s="191" t="s">
        <v>1998</v>
      </c>
      <c r="E32" s="192">
        <v>16</v>
      </c>
      <c r="F32" s="193"/>
      <c r="G32" s="194">
        <f t="shared" si="0"/>
        <v>0</v>
      </c>
      <c r="H32" s="193"/>
      <c r="I32" s="194">
        <f t="shared" si="1"/>
        <v>0</v>
      </c>
      <c r="J32" s="193"/>
      <c r="K32" s="194">
        <f t="shared" si="2"/>
        <v>0</v>
      </c>
      <c r="L32" s="194">
        <v>21</v>
      </c>
      <c r="M32" s="194">
        <f t="shared" si="3"/>
        <v>0</v>
      </c>
      <c r="N32" s="192">
        <v>0</v>
      </c>
      <c r="O32" s="192">
        <f t="shared" si="4"/>
        <v>0</v>
      </c>
      <c r="P32" s="192">
        <v>0</v>
      </c>
      <c r="Q32" s="192">
        <f t="shared" si="5"/>
        <v>0</v>
      </c>
      <c r="R32" s="194"/>
      <c r="S32" s="194" t="s">
        <v>430</v>
      </c>
      <c r="T32" s="195" t="s">
        <v>372</v>
      </c>
      <c r="U32" s="163">
        <v>0</v>
      </c>
      <c r="V32" s="163">
        <f t="shared" si="6"/>
        <v>0</v>
      </c>
      <c r="W32" s="163"/>
      <c r="X32" s="163" t="s">
        <v>431</v>
      </c>
      <c r="Y32" s="152"/>
      <c r="Z32" s="152"/>
      <c r="AA32" s="152"/>
      <c r="AB32" s="152"/>
      <c r="AC32" s="152"/>
      <c r="AD32" s="152"/>
      <c r="AE32" s="152"/>
      <c r="AF32" s="152"/>
      <c r="AG32" s="152" t="s">
        <v>432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ht="22.5" outlineLevel="1">
      <c r="A33" s="189">
        <v>25</v>
      </c>
      <c r="B33" s="190" t="s">
        <v>2230</v>
      </c>
      <c r="C33" s="197" t="s">
        <v>2263</v>
      </c>
      <c r="D33" s="191" t="s">
        <v>0</v>
      </c>
      <c r="E33" s="192">
        <v>5</v>
      </c>
      <c r="F33" s="193"/>
      <c r="G33" s="194">
        <f t="shared" si="0"/>
        <v>0</v>
      </c>
      <c r="H33" s="193"/>
      <c r="I33" s="194">
        <f t="shared" si="1"/>
        <v>0</v>
      </c>
      <c r="J33" s="193"/>
      <c r="K33" s="194">
        <f t="shared" si="2"/>
        <v>0</v>
      </c>
      <c r="L33" s="194">
        <v>21</v>
      </c>
      <c r="M33" s="194">
        <f t="shared" si="3"/>
        <v>0</v>
      </c>
      <c r="N33" s="192">
        <v>0</v>
      </c>
      <c r="O33" s="192">
        <f t="shared" si="4"/>
        <v>0</v>
      </c>
      <c r="P33" s="192">
        <v>0</v>
      </c>
      <c r="Q33" s="192">
        <f t="shared" si="5"/>
        <v>0</v>
      </c>
      <c r="R33" s="194"/>
      <c r="S33" s="194" t="s">
        <v>430</v>
      </c>
      <c r="T33" s="195" t="s">
        <v>372</v>
      </c>
      <c r="U33" s="163">
        <v>0</v>
      </c>
      <c r="V33" s="163">
        <f t="shared" si="6"/>
        <v>0</v>
      </c>
      <c r="W33" s="163"/>
      <c r="X33" s="163" t="s">
        <v>431</v>
      </c>
      <c r="Y33" s="152"/>
      <c r="Z33" s="152"/>
      <c r="AA33" s="152"/>
      <c r="AB33" s="152"/>
      <c r="AC33" s="152"/>
      <c r="AD33" s="152"/>
      <c r="AE33" s="152"/>
      <c r="AF33" s="152"/>
      <c r="AG33" s="152" t="s">
        <v>432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75">
        <v>26</v>
      </c>
      <c r="B34" s="176" t="s">
        <v>2232</v>
      </c>
      <c r="C34" s="185" t="s">
        <v>2265</v>
      </c>
      <c r="D34" s="177" t="s">
        <v>0</v>
      </c>
      <c r="E34" s="178">
        <v>5</v>
      </c>
      <c r="F34" s="179"/>
      <c r="G34" s="180">
        <f t="shared" si="0"/>
        <v>0</v>
      </c>
      <c r="H34" s="179"/>
      <c r="I34" s="180">
        <f t="shared" si="1"/>
        <v>0</v>
      </c>
      <c r="J34" s="179"/>
      <c r="K34" s="180">
        <f t="shared" si="2"/>
        <v>0</v>
      </c>
      <c r="L34" s="180">
        <v>21</v>
      </c>
      <c r="M34" s="180">
        <f t="shared" si="3"/>
        <v>0</v>
      </c>
      <c r="N34" s="178">
        <v>0</v>
      </c>
      <c r="O34" s="178">
        <f t="shared" si="4"/>
        <v>0</v>
      </c>
      <c r="P34" s="178">
        <v>0</v>
      </c>
      <c r="Q34" s="178">
        <f t="shared" si="5"/>
        <v>0</v>
      </c>
      <c r="R34" s="180"/>
      <c r="S34" s="180" t="s">
        <v>430</v>
      </c>
      <c r="T34" s="181" t="s">
        <v>372</v>
      </c>
      <c r="U34" s="163">
        <v>0</v>
      </c>
      <c r="V34" s="163">
        <f t="shared" si="6"/>
        <v>0</v>
      </c>
      <c r="W34" s="163"/>
      <c r="X34" s="163" t="s">
        <v>431</v>
      </c>
      <c r="Y34" s="152"/>
      <c r="Z34" s="152"/>
      <c r="AA34" s="152"/>
      <c r="AB34" s="152"/>
      <c r="AC34" s="152"/>
      <c r="AD34" s="152"/>
      <c r="AE34" s="152"/>
      <c r="AF34" s="152"/>
      <c r="AG34" s="152" t="s">
        <v>432</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c r="A35" s="3"/>
      <c r="B35" s="4"/>
      <c r="C35" s="186"/>
      <c r="D35" s="6"/>
      <c r="E35" s="3"/>
      <c r="F35" s="3"/>
      <c r="G35" s="3"/>
      <c r="H35" s="3"/>
      <c r="I35" s="3"/>
      <c r="J35" s="3"/>
      <c r="K35" s="3"/>
      <c r="L35" s="3"/>
      <c r="M35" s="3"/>
      <c r="N35" s="3"/>
      <c r="O35" s="3"/>
      <c r="P35" s="3"/>
      <c r="Q35" s="3"/>
      <c r="R35" s="3"/>
      <c r="S35" s="3"/>
      <c r="T35" s="3"/>
      <c r="U35" s="3"/>
      <c r="V35" s="3"/>
      <c r="W35" s="3"/>
      <c r="X35" s="3"/>
      <c r="AE35">
        <v>15</v>
      </c>
      <c r="AF35">
        <v>21</v>
      </c>
      <c r="AG35" t="s">
        <v>353</v>
      </c>
    </row>
    <row r="36" spans="1:60">
      <c r="A36" s="155"/>
      <c r="B36" s="156" t="s">
        <v>29</v>
      </c>
      <c r="C36" s="187"/>
      <c r="D36" s="157"/>
      <c r="E36" s="158"/>
      <c r="F36" s="158"/>
      <c r="G36" s="183">
        <f>G8</f>
        <v>0</v>
      </c>
      <c r="H36" s="3"/>
      <c r="I36" s="3"/>
      <c r="J36" s="3"/>
      <c r="K36" s="3"/>
      <c r="L36" s="3"/>
      <c r="M36" s="3"/>
      <c r="N36" s="3"/>
      <c r="O36" s="3"/>
      <c r="P36" s="3"/>
      <c r="Q36" s="3"/>
      <c r="R36" s="3"/>
      <c r="S36" s="3"/>
      <c r="T36" s="3"/>
      <c r="U36" s="3"/>
      <c r="V36" s="3"/>
      <c r="W36" s="3"/>
      <c r="X36" s="3"/>
      <c r="AE36">
        <f>SUMIF(L7:L34,AE35,G7:G34)</f>
        <v>0</v>
      </c>
      <c r="AF36">
        <f>SUMIF(L7:L34,AF35,G7:G34)</f>
        <v>0</v>
      </c>
      <c r="AG36" t="s">
        <v>423</v>
      </c>
    </row>
    <row r="37" spans="1:60">
      <c r="C37" s="188"/>
      <c r="D37" s="10"/>
      <c r="AG37" t="s">
        <v>425</v>
      </c>
    </row>
    <row r="38" spans="1:60">
      <c r="D38" s="10"/>
    </row>
    <row r="39" spans="1:60">
      <c r="D39" s="10"/>
    </row>
    <row r="40" spans="1:60">
      <c r="D40" s="10"/>
    </row>
    <row r="41" spans="1:60">
      <c r="D41" s="10"/>
    </row>
    <row r="42" spans="1:60">
      <c r="D42" s="10"/>
    </row>
    <row r="43" spans="1:60">
      <c r="D43" s="10"/>
    </row>
    <row r="44" spans="1:60">
      <c r="D44" s="10"/>
    </row>
    <row r="45" spans="1:60">
      <c r="D45" s="10"/>
    </row>
    <row r="46" spans="1:60">
      <c r="D46" s="10"/>
    </row>
    <row r="47" spans="1:60">
      <c r="D47" s="10"/>
    </row>
    <row r="48" spans="1:60">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CnNlvHZmrKbrvTws10TqMeN7w0G3rxOhaFwBKfNNCjRVujX65kd3hGuhzTOZWcagOlm4At+didzN9pgC4rnGIA==" saltValue="mILQw6DldDZwXslIGRXAY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47</v>
      </c>
      <c r="C3" s="265" t="s">
        <v>50</v>
      </c>
      <c r="D3" s="266"/>
      <c r="E3" s="266"/>
      <c r="F3" s="266"/>
      <c r="G3" s="267"/>
      <c r="AC3" s="126" t="s">
        <v>339</v>
      </c>
      <c r="AG3" t="s">
        <v>343</v>
      </c>
    </row>
    <row r="4" spans="1:60" ht="24.95" customHeight="1">
      <c r="A4" s="145" t="s">
        <v>9</v>
      </c>
      <c r="B4" s="146" t="s">
        <v>65</v>
      </c>
      <c r="C4" s="268" t="s">
        <v>66</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326</v>
      </c>
      <c r="C8" s="184" t="s">
        <v>327</v>
      </c>
      <c r="D8" s="171"/>
      <c r="E8" s="172"/>
      <c r="F8" s="173"/>
      <c r="G8" s="173">
        <f>SUMIF(AG9:AG62,"&lt;&gt;NOR",G9:G62)</f>
        <v>0</v>
      </c>
      <c r="H8" s="173"/>
      <c r="I8" s="173">
        <f>SUM(I9:I62)</f>
        <v>0</v>
      </c>
      <c r="J8" s="173"/>
      <c r="K8" s="173">
        <f>SUM(K9:K62)</f>
        <v>0</v>
      </c>
      <c r="L8" s="173"/>
      <c r="M8" s="173">
        <f>SUM(M9:M62)</f>
        <v>0</v>
      </c>
      <c r="N8" s="172"/>
      <c r="O8" s="172">
        <f>SUM(O9:O62)</f>
        <v>0</v>
      </c>
      <c r="P8" s="172"/>
      <c r="Q8" s="172">
        <f>SUM(Q9:Q62)</f>
        <v>0</v>
      </c>
      <c r="R8" s="173"/>
      <c r="S8" s="173"/>
      <c r="T8" s="174"/>
      <c r="U8" s="168"/>
      <c r="V8" s="168">
        <f>SUM(V9:V62)</f>
        <v>0</v>
      </c>
      <c r="W8" s="168"/>
      <c r="X8" s="168"/>
      <c r="AG8" t="s">
        <v>367</v>
      </c>
    </row>
    <row r="9" spans="1:60" outlineLevel="1">
      <c r="A9" s="189">
        <v>1</v>
      </c>
      <c r="B9" s="190" t="s">
        <v>220</v>
      </c>
      <c r="C9" s="197" t="s">
        <v>2297</v>
      </c>
      <c r="D9" s="191" t="s">
        <v>524</v>
      </c>
      <c r="E9" s="192">
        <v>550</v>
      </c>
      <c r="F9" s="193"/>
      <c r="G9" s="194">
        <f t="shared" ref="G9:G40" si="0">ROUND(E9*F9,2)</f>
        <v>0</v>
      </c>
      <c r="H9" s="193"/>
      <c r="I9" s="194">
        <f t="shared" ref="I9:I40" si="1">ROUND(E9*H9,2)</f>
        <v>0</v>
      </c>
      <c r="J9" s="193"/>
      <c r="K9" s="194">
        <f t="shared" ref="K9:K40" si="2">ROUND(E9*J9,2)</f>
        <v>0</v>
      </c>
      <c r="L9" s="194">
        <v>21</v>
      </c>
      <c r="M9" s="194">
        <f t="shared" ref="M9:M40" si="3">G9*(1+L9/100)</f>
        <v>0</v>
      </c>
      <c r="N9" s="192">
        <v>0</v>
      </c>
      <c r="O9" s="192">
        <f t="shared" ref="O9:O40" si="4">ROUND(E9*N9,2)</f>
        <v>0</v>
      </c>
      <c r="P9" s="192">
        <v>0</v>
      </c>
      <c r="Q9" s="192">
        <f t="shared" ref="Q9:Q40" si="5">ROUND(E9*P9,2)</f>
        <v>0</v>
      </c>
      <c r="R9" s="194"/>
      <c r="S9" s="194" t="s">
        <v>430</v>
      </c>
      <c r="T9" s="195" t="s">
        <v>372</v>
      </c>
      <c r="U9" s="163">
        <v>0</v>
      </c>
      <c r="V9" s="163">
        <f t="shared" ref="V9:V40" si="6">ROUND(E9*U9,2)</f>
        <v>0</v>
      </c>
      <c r="W9" s="163"/>
      <c r="X9" s="163" t="s">
        <v>431</v>
      </c>
      <c r="Y9" s="152"/>
      <c r="Z9" s="152"/>
      <c r="AA9" s="152"/>
      <c r="AB9" s="152"/>
      <c r="AC9" s="152"/>
      <c r="AD9" s="152"/>
      <c r="AE9" s="152"/>
      <c r="AF9" s="152"/>
      <c r="AG9" s="152" t="s">
        <v>432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89">
        <v>2</v>
      </c>
      <c r="B10" s="190" t="s">
        <v>51</v>
      </c>
      <c r="C10" s="197" t="s">
        <v>2298</v>
      </c>
      <c r="D10" s="191" t="s">
        <v>524</v>
      </c>
      <c r="E10" s="192">
        <v>140</v>
      </c>
      <c r="F10" s="193"/>
      <c r="G10" s="194">
        <f t="shared" si="0"/>
        <v>0</v>
      </c>
      <c r="H10" s="193"/>
      <c r="I10" s="194">
        <f t="shared" si="1"/>
        <v>0</v>
      </c>
      <c r="J10" s="193"/>
      <c r="K10" s="194">
        <f t="shared" si="2"/>
        <v>0</v>
      </c>
      <c r="L10" s="194">
        <v>21</v>
      </c>
      <c r="M10" s="194">
        <f t="shared" si="3"/>
        <v>0</v>
      </c>
      <c r="N10" s="192">
        <v>0</v>
      </c>
      <c r="O10" s="192">
        <f t="shared" si="4"/>
        <v>0</v>
      </c>
      <c r="P10" s="192">
        <v>0</v>
      </c>
      <c r="Q10" s="192">
        <f t="shared" si="5"/>
        <v>0</v>
      </c>
      <c r="R10" s="194"/>
      <c r="S10" s="194" t="s">
        <v>430</v>
      </c>
      <c r="T10" s="195" t="s">
        <v>372</v>
      </c>
      <c r="U10" s="163">
        <v>0</v>
      </c>
      <c r="V10" s="163">
        <f t="shared" si="6"/>
        <v>0</v>
      </c>
      <c r="W10" s="163"/>
      <c r="X10" s="163" t="s">
        <v>431</v>
      </c>
      <c r="Y10" s="152"/>
      <c r="Z10" s="152"/>
      <c r="AA10" s="152"/>
      <c r="AB10" s="152"/>
      <c r="AC10" s="152"/>
      <c r="AD10" s="152"/>
      <c r="AE10" s="152"/>
      <c r="AF10" s="152"/>
      <c r="AG10" s="152" t="s">
        <v>432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89">
        <v>3</v>
      </c>
      <c r="B11" s="190" t="s">
        <v>53</v>
      </c>
      <c r="C11" s="197" t="s">
        <v>2299</v>
      </c>
      <c r="D11" s="191" t="s">
        <v>524</v>
      </c>
      <c r="E11" s="192">
        <v>360</v>
      </c>
      <c r="F11" s="193"/>
      <c r="G11" s="194">
        <f t="shared" si="0"/>
        <v>0</v>
      </c>
      <c r="H11" s="193"/>
      <c r="I11" s="194">
        <f t="shared" si="1"/>
        <v>0</v>
      </c>
      <c r="J11" s="193"/>
      <c r="K11" s="194">
        <f t="shared" si="2"/>
        <v>0</v>
      </c>
      <c r="L11" s="194">
        <v>21</v>
      </c>
      <c r="M11" s="194">
        <f t="shared" si="3"/>
        <v>0</v>
      </c>
      <c r="N11" s="192">
        <v>0</v>
      </c>
      <c r="O11" s="192">
        <f t="shared" si="4"/>
        <v>0</v>
      </c>
      <c r="P11" s="192">
        <v>0</v>
      </c>
      <c r="Q11" s="192">
        <f t="shared" si="5"/>
        <v>0</v>
      </c>
      <c r="R11" s="194"/>
      <c r="S11" s="194" t="s">
        <v>430</v>
      </c>
      <c r="T11" s="195" t="s">
        <v>372</v>
      </c>
      <c r="U11" s="163">
        <v>0</v>
      </c>
      <c r="V11" s="163">
        <f t="shared" si="6"/>
        <v>0</v>
      </c>
      <c r="W11" s="163"/>
      <c r="X11" s="163" t="s">
        <v>431</v>
      </c>
      <c r="Y11" s="152"/>
      <c r="Z11" s="152"/>
      <c r="AA11" s="152"/>
      <c r="AB11" s="152"/>
      <c r="AC11" s="152"/>
      <c r="AD11" s="152"/>
      <c r="AE11" s="152"/>
      <c r="AF11" s="152"/>
      <c r="AG11" s="152" t="s">
        <v>432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c r="A12" s="189">
        <v>4</v>
      </c>
      <c r="B12" s="190" t="s">
        <v>55</v>
      </c>
      <c r="C12" s="197" t="s">
        <v>2191</v>
      </c>
      <c r="D12" s="191" t="s">
        <v>524</v>
      </c>
      <c r="E12" s="192">
        <v>280</v>
      </c>
      <c r="F12" s="193"/>
      <c r="G12" s="194">
        <f t="shared" si="0"/>
        <v>0</v>
      </c>
      <c r="H12" s="193"/>
      <c r="I12" s="194">
        <f t="shared" si="1"/>
        <v>0</v>
      </c>
      <c r="J12" s="193"/>
      <c r="K12" s="194">
        <f t="shared" si="2"/>
        <v>0</v>
      </c>
      <c r="L12" s="194">
        <v>21</v>
      </c>
      <c r="M12" s="194">
        <f t="shared" si="3"/>
        <v>0</v>
      </c>
      <c r="N12" s="192">
        <v>0</v>
      </c>
      <c r="O12" s="192">
        <f t="shared" si="4"/>
        <v>0</v>
      </c>
      <c r="P12" s="192">
        <v>0</v>
      </c>
      <c r="Q12" s="192">
        <f t="shared" si="5"/>
        <v>0</v>
      </c>
      <c r="R12" s="194"/>
      <c r="S12" s="194" t="s">
        <v>430</v>
      </c>
      <c r="T12" s="195" t="s">
        <v>372</v>
      </c>
      <c r="U12" s="163">
        <v>0</v>
      </c>
      <c r="V12" s="163">
        <f t="shared" si="6"/>
        <v>0</v>
      </c>
      <c r="W12" s="163"/>
      <c r="X12" s="163" t="s">
        <v>431</v>
      </c>
      <c r="Y12" s="152"/>
      <c r="Z12" s="152"/>
      <c r="AA12" s="152"/>
      <c r="AB12" s="152"/>
      <c r="AC12" s="152"/>
      <c r="AD12" s="152"/>
      <c r="AE12" s="152"/>
      <c r="AF12" s="152"/>
      <c r="AG12" s="152" t="s">
        <v>432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89">
        <v>5</v>
      </c>
      <c r="B13" s="190" t="s">
        <v>227</v>
      </c>
      <c r="C13" s="197" t="s">
        <v>2192</v>
      </c>
      <c r="D13" s="191" t="s">
        <v>524</v>
      </c>
      <c r="E13" s="192">
        <v>180</v>
      </c>
      <c r="F13" s="193"/>
      <c r="G13" s="194">
        <f t="shared" si="0"/>
        <v>0</v>
      </c>
      <c r="H13" s="193"/>
      <c r="I13" s="194">
        <f t="shared" si="1"/>
        <v>0</v>
      </c>
      <c r="J13" s="193"/>
      <c r="K13" s="194">
        <f t="shared" si="2"/>
        <v>0</v>
      </c>
      <c r="L13" s="194">
        <v>21</v>
      </c>
      <c r="M13" s="194">
        <f t="shared" si="3"/>
        <v>0</v>
      </c>
      <c r="N13" s="192">
        <v>0</v>
      </c>
      <c r="O13" s="192">
        <f t="shared" si="4"/>
        <v>0</v>
      </c>
      <c r="P13" s="192">
        <v>0</v>
      </c>
      <c r="Q13" s="192">
        <f t="shared" si="5"/>
        <v>0</v>
      </c>
      <c r="R13" s="194"/>
      <c r="S13" s="194" t="s">
        <v>430</v>
      </c>
      <c r="T13" s="195" t="s">
        <v>372</v>
      </c>
      <c r="U13" s="163">
        <v>0</v>
      </c>
      <c r="V13" s="163">
        <f t="shared" si="6"/>
        <v>0</v>
      </c>
      <c r="W13" s="163"/>
      <c r="X13" s="163" t="s">
        <v>431</v>
      </c>
      <c r="Y13" s="152"/>
      <c r="Z13" s="152"/>
      <c r="AA13" s="152"/>
      <c r="AB13" s="152"/>
      <c r="AC13" s="152"/>
      <c r="AD13" s="152"/>
      <c r="AE13" s="152"/>
      <c r="AF13" s="152"/>
      <c r="AG13" s="152" t="s">
        <v>432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89">
        <v>6</v>
      </c>
      <c r="B14" s="190" t="s">
        <v>230</v>
      </c>
      <c r="C14" s="197" t="s">
        <v>2300</v>
      </c>
      <c r="D14" s="191" t="s">
        <v>815</v>
      </c>
      <c r="E14" s="192">
        <v>20</v>
      </c>
      <c r="F14" s="193"/>
      <c r="G14" s="194">
        <f t="shared" si="0"/>
        <v>0</v>
      </c>
      <c r="H14" s="193"/>
      <c r="I14" s="194">
        <f t="shared" si="1"/>
        <v>0</v>
      </c>
      <c r="J14" s="193"/>
      <c r="K14" s="194">
        <f t="shared" si="2"/>
        <v>0</v>
      </c>
      <c r="L14" s="194">
        <v>21</v>
      </c>
      <c r="M14" s="194">
        <f t="shared" si="3"/>
        <v>0</v>
      </c>
      <c r="N14" s="192">
        <v>0</v>
      </c>
      <c r="O14" s="192">
        <f t="shared" si="4"/>
        <v>0</v>
      </c>
      <c r="P14" s="192">
        <v>0</v>
      </c>
      <c r="Q14" s="192">
        <f t="shared" si="5"/>
        <v>0</v>
      </c>
      <c r="R14" s="194"/>
      <c r="S14" s="194" t="s">
        <v>430</v>
      </c>
      <c r="T14" s="195" t="s">
        <v>372</v>
      </c>
      <c r="U14" s="163">
        <v>0</v>
      </c>
      <c r="V14" s="163">
        <f t="shared" si="6"/>
        <v>0</v>
      </c>
      <c r="W14" s="163"/>
      <c r="X14" s="163" t="s">
        <v>431</v>
      </c>
      <c r="Y14" s="152"/>
      <c r="Z14" s="152"/>
      <c r="AA14" s="152"/>
      <c r="AB14" s="152"/>
      <c r="AC14" s="152"/>
      <c r="AD14" s="152"/>
      <c r="AE14" s="152"/>
      <c r="AF14" s="152"/>
      <c r="AG14" s="152" t="s">
        <v>432</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89">
        <v>7</v>
      </c>
      <c r="B15" s="190" t="s">
        <v>2195</v>
      </c>
      <c r="C15" s="197" t="s">
        <v>2301</v>
      </c>
      <c r="D15" s="191" t="s">
        <v>815</v>
      </c>
      <c r="E15" s="192">
        <v>6</v>
      </c>
      <c r="F15" s="193"/>
      <c r="G15" s="194">
        <f t="shared" si="0"/>
        <v>0</v>
      </c>
      <c r="H15" s="193"/>
      <c r="I15" s="194">
        <f t="shared" si="1"/>
        <v>0</v>
      </c>
      <c r="J15" s="193"/>
      <c r="K15" s="194">
        <f t="shared" si="2"/>
        <v>0</v>
      </c>
      <c r="L15" s="194">
        <v>21</v>
      </c>
      <c r="M15" s="194">
        <f t="shared" si="3"/>
        <v>0</v>
      </c>
      <c r="N15" s="192">
        <v>0</v>
      </c>
      <c r="O15" s="192">
        <f t="shared" si="4"/>
        <v>0</v>
      </c>
      <c r="P15" s="192">
        <v>0</v>
      </c>
      <c r="Q15" s="192">
        <f t="shared" si="5"/>
        <v>0</v>
      </c>
      <c r="R15" s="194"/>
      <c r="S15" s="194" t="s">
        <v>430</v>
      </c>
      <c r="T15" s="195" t="s">
        <v>372</v>
      </c>
      <c r="U15" s="163">
        <v>0</v>
      </c>
      <c r="V15" s="163">
        <f t="shared" si="6"/>
        <v>0</v>
      </c>
      <c r="W15" s="163"/>
      <c r="X15" s="163" t="s">
        <v>431</v>
      </c>
      <c r="Y15" s="152"/>
      <c r="Z15" s="152"/>
      <c r="AA15" s="152"/>
      <c r="AB15" s="152"/>
      <c r="AC15" s="152"/>
      <c r="AD15" s="152"/>
      <c r="AE15" s="152"/>
      <c r="AF15" s="152"/>
      <c r="AG15" s="152" t="s">
        <v>432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89">
        <v>8</v>
      </c>
      <c r="B16" s="190" t="s">
        <v>240</v>
      </c>
      <c r="C16" s="197" t="s">
        <v>2302</v>
      </c>
      <c r="D16" s="191" t="s">
        <v>815</v>
      </c>
      <c r="E16" s="192">
        <v>40</v>
      </c>
      <c r="F16" s="193"/>
      <c r="G16" s="194">
        <f t="shared" si="0"/>
        <v>0</v>
      </c>
      <c r="H16" s="193"/>
      <c r="I16" s="194">
        <f t="shared" si="1"/>
        <v>0</v>
      </c>
      <c r="J16" s="193"/>
      <c r="K16" s="194">
        <f t="shared" si="2"/>
        <v>0</v>
      </c>
      <c r="L16" s="194">
        <v>21</v>
      </c>
      <c r="M16" s="194">
        <f t="shared" si="3"/>
        <v>0</v>
      </c>
      <c r="N16" s="192">
        <v>0</v>
      </c>
      <c r="O16" s="192">
        <f t="shared" si="4"/>
        <v>0</v>
      </c>
      <c r="P16" s="192">
        <v>0</v>
      </c>
      <c r="Q16" s="192">
        <f t="shared" si="5"/>
        <v>0</v>
      </c>
      <c r="R16" s="194"/>
      <c r="S16" s="194" t="s">
        <v>430</v>
      </c>
      <c r="T16" s="195" t="s">
        <v>372</v>
      </c>
      <c r="U16" s="163">
        <v>0</v>
      </c>
      <c r="V16" s="163">
        <f t="shared" si="6"/>
        <v>0</v>
      </c>
      <c r="W16" s="163"/>
      <c r="X16" s="163" t="s">
        <v>431</v>
      </c>
      <c r="Y16" s="152"/>
      <c r="Z16" s="152"/>
      <c r="AA16" s="152"/>
      <c r="AB16" s="152"/>
      <c r="AC16" s="152"/>
      <c r="AD16" s="152"/>
      <c r="AE16" s="152"/>
      <c r="AF16" s="152"/>
      <c r="AG16" s="152" t="s">
        <v>432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ht="22.5" outlineLevel="1">
      <c r="A17" s="189">
        <v>9</v>
      </c>
      <c r="B17" s="190" t="s">
        <v>242</v>
      </c>
      <c r="C17" s="197" t="s">
        <v>2303</v>
      </c>
      <c r="D17" s="191" t="s">
        <v>815</v>
      </c>
      <c r="E17" s="192">
        <v>4500</v>
      </c>
      <c r="F17" s="193"/>
      <c r="G17" s="194">
        <f t="shared" si="0"/>
        <v>0</v>
      </c>
      <c r="H17" s="193"/>
      <c r="I17" s="194">
        <f t="shared" si="1"/>
        <v>0</v>
      </c>
      <c r="J17" s="193"/>
      <c r="K17" s="194">
        <f t="shared" si="2"/>
        <v>0</v>
      </c>
      <c r="L17" s="194">
        <v>21</v>
      </c>
      <c r="M17" s="194">
        <f t="shared" si="3"/>
        <v>0</v>
      </c>
      <c r="N17" s="192">
        <v>0</v>
      </c>
      <c r="O17" s="192">
        <f t="shared" si="4"/>
        <v>0</v>
      </c>
      <c r="P17" s="192">
        <v>0</v>
      </c>
      <c r="Q17" s="192">
        <f t="shared" si="5"/>
        <v>0</v>
      </c>
      <c r="R17" s="194"/>
      <c r="S17" s="194" t="s">
        <v>430</v>
      </c>
      <c r="T17" s="195" t="s">
        <v>372</v>
      </c>
      <c r="U17" s="163">
        <v>0</v>
      </c>
      <c r="V17" s="163">
        <f t="shared" si="6"/>
        <v>0</v>
      </c>
      <c r="W17" s="163"/>
      <c r="X17" s="163" t="s">
        <v>431</v>
      </c>
      <c r="Y17" s="152"/>
      <c r="Z17" s="152"/>
      <c r="AA17" s="152"/>
      <c r="AB17" s="152"/>
      <c r="AC17" s="152"/>
      <c r="AD17" s="152"/>
      <c r="AE17" s="152"/>
      <c r="AF17" s="152"/>
      <c r="AG17" s="152" t="s">
        <v>432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89">
        <v>10</v>
      </c>
      <c r="B18" s="190" t="s">
        <v>2200</v>
      </c>
      <c r="C18" s="197" t="s">
        <v>2304</v>
      </c>
      <c r="D18" s="191" t="s">
        <v>815</v>
      </c>
      <c r="E18" s="192">
        <v>2</v>
      </c>
      <c r="F18" s="193"/>
      <c r="G18" s="194">
        <f t="shared" si="0"/>
        <v>0</v>
      </c>
      <c r="H18" s="193"/>
      <c r="I18" s="194">
        <f t="shared" si="1"/>
        <v>0</v>
      </c>
      <c r="J18" s="193"/>
      <c r="K18" s="194">
        <f t="shared" si="2"/>
        <v>0</v>
      </c>
      <c r="L18" s="194">
        <v>21</v>
      </c>
      <c r="M18" s="194">
        <f t="shared" si="3"/>
        <v>0</v>
      </c>
      <c r="N18" s="192">
        <v>0</v>
      </c>
      <c r="O18" s="192">
        <f t="shared" si="4"/>
        <v>0</v>
      </c>
      <c r="P18" s="192">
        <v>0</v>
      </c>
      <c r="Q18" s="192">
        <f t="shared" si="5"/>
        <v>0</v>
      </c>
      <c r="R18" s="194"/>
      <c r="S18" s="194" t="s">
        <v>430</v>
      </c>
      <c r="T18" s="195" t="s">
        <v>372</v>
      </c>
      <c r="U18" s="163">
        <v>0</v>
      </c>
      <c r="V18" s="163">
        <f t="shared" si="6"/>
        <v>0</v>
      </c>
      <c r="W18" s="163"/>
      <c r="X18" s="163" t="s">
        <v>431</v>
      </c>
      <c r="Y18" s="152"/>
      <c r="Z18" s="152"/>
      <c r="AA18" s="152"/>
      <c r="AB18" s="152"/>
      <c r="AC18" s="152"/>
      <c r="AD18" s="152"/>
      <c r="AE18" s="152"/>
      <c r="AF18" s="152"/>
      <c r="AG18" s="152" t="s">
        <v>432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c r="A19" s="189">
        <v>11</v>
      </c>
      <c r="B19" s="190" t="s">
        <v>2202</v>
      </c>
      <c r="C19" s="197" t="s">
        <v>2197</v>
      </c>
      <c r="D19" s="191" t="s">
        <v>815</v>
      </c>
      <c r="E19" s="192">
        <v>8</v>
      </c>
      <c r="F19" s="193"/>
      <c r="G19" s="194">
        <f t="shared" si="0"/>
        <v>0</v>
      </c>
      <c r="H19" s="193"/>
      <c r="I19" s="194">
        <f t="shared" si="1"/>
        <v>0</v>
      </c>
      <c r="J19" s="193"/>
      <c r="K19" s="194">
        <f t="shared" si="2"/>
        <v>0</v>
      </c>
      <c r="L19" s="194">
        <v>21</v>
      </c>
      <c r="M19" s="194">
        <f t="shared" si="3"/>
        <v>0</v>
      </c>
      <c r="N19" s="192">
        <v>0</v>
      </c>
      <c r="O19" s="192">
        <f t="shared" si="4"/>
        <v>0</v>
      </c>
      <c r="P19" s="192">
        <v>0</v>
      </c>
      <c r="Q19" s="192">
        <f t="shared" si="5"/>
        <v>0</v>
      </c>
      <c r="R19" s="194"/>
      <c r="S19" s="194" t="s">
        <v>430</v>
      </c>
      <c r="T19" s="195" t="s">
        <v>372</v>
      </c>
      <c r="U19" s="163">
        <v>0</v>
      </c>
      <c r="V19" s="163">
        <f t="shared" si="6"/>
        <v>0</v>
      </c>
      <c r="W19" s="163"/>
      <c r="X19" s="163" t="s">
        <v>431</v>
      </c>
      <c r="Y19" s="152"/>
      <c r="Z19" s="152"/>
      <c r="AA19" s="152"/>
      <c r="AB19" s="152"/>
      <c r="AC19" s="152"/>
      <c r="AD19" s="152"/>
      <c r="AE19" s="152"/>
      <c r="AF19" s="152"/>
      <c r="AG19" s="152" t="s">
        <v>432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c r="A20" s="189">
        <v>12</v>
      </c>
      <c r="B20" s="190" t="s">
        <v>2204</v>
      </c>
      <c r="C20" s="197" t="s">
        <v>2198</v>
      </c>
      <c r="D20" s="191" t="s">
        <v>2199</v>
      </c>
      <c r="E20" s="192">
        <v>1</v>
      </c>
      <c r="F20" s="193"/>
      <c r="G20" s="194">
        <f t="shared" si="0"/>
        <v>0</v>
      </c>
      <c r="H20" s="193"/>
      <c r="I20" s="194">
        <f t="shared" si="1"/>
        <v>0</v>
      </c>
      <c r="J20" s="193"/>
      <c r="K20" s="194">
        <f t="shared" si="2"/>
        <v>0</v>
      </c>
      <c r="L20" s="194">
        <v>21</v>
      </c>
      <c r="M20" s="194">
        <f t="shared" si="3"/>
        <v>0</v>
      </c>
      <c r="N20" s="192">
        <v>0</v>
      </c>
      <c r="O20" s="192">
        <f t="shared" si="4"/>
        <v>0</v>
      </c>
      <c r="P20" s="192">
        <v>0</v>
      </c>
      <c r="Q20" s="192">
        <f t="shared" si="5"/>
        <v>0</v>
      </c>
      <c r="R20" s="194"/>
      <c r="S20" s="194" t="s">
        <v>430</v>
      </c>
      <c r="T20" s="195" t="s">
        <v>372</v>
      </c>
      <c r="U20" s="163">
        <v>0</v>
      </c>
      <c r="V20" s="163">
        <f t="shared" si="6"/>
        <v>0</v>
      </c>
      <c r="W20" s="163"/>
      <c r="X20" s="163" t="s">
        <v>431</v>
      </c>
      <c r="Y20" s="152"/>
      <c r="Z20" s="152"/>
      <c r="AA20" s="152"/>
      <c r="AB20" s="152"/>
      <c r="AC20" s="152"/>
      <c r="AD20" s="152"/>
      <c r="AE20" s="152"/>
      <c r="AF20" s="152"/>
      <c r="AG20" s="152" t="s">
        <v>432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c r="A21" s="189">
        <v>13</v>
      </c>
      <c r="B21" s="190" t="s">
        <v>2206</v>
      </c>
      <c r="C21" s="197" t="s">
        <v>2305</v>
      </c>
      <c r="D21" s="191" t="s">
        <v>524</v>
      </c>
      <c r="E21" s="192">
        <v>5800</v>
      </c>
      <c r="F21" s="193"/>
      <c r="G21" s="194">
        <f t="shared" si="0"/>
        <v>0</v>
      </c>
      <c r="H21" s="193"/>
      <c r="I21" s="194">
        <f t="shared" si="1"/>
        <v>0</v>
      </c>
      <c r="J21" s="193"/>
      <c r="K21" s="194">
        <f t="shared" si="2"/>
        <v>0</v>
      </c>
      <c r="L21" s="194">
        <v>21</v>
      </c>
      <c r="M21" s="194">
        <f t="shared" si="3"/>
        <v>0</v>
      </c>
      <c r="N21" s="192">
        <v>0</v>
      </c>
      <c r="O21" s="192">
        <f t="shared" si="4"/>
        <v>0</v>
      </c>
      <c r="P21" s="192">
        <v>0</v>
      </c>
      <c r="Q21" s="192">
        <f t="shared" si="5"/>
        <v>0</v>
      </c>
      <c r="R21" s="194"/>
      <c r="S21" s="194" t="s">
        <v>430</v>
      </c>
      <c r="T21" s="195" t="s">
        <v>372</v>
      </c>
      <c r="U21" s="163">
        <v>0</v>
      </c>
      <c r="V21" s="163">
        <f t="shared" si="6"/>
        <v>0</v>
      </c>
      <c r="W21" s="163"/>
      <c r="X21" s="163" t="s">
        <v>431</v>
      </c>
      <c r="Y21" s="152"/>
      <c r="Z21" s="152"/>
      <c r="AA21" s="152"/>
      <c r="AB21" s="152"/>
      <c r="AC21" s="152"/>
      <c r="AD21" s="152"/>
      <c r="AE21" s="152"/>
      <c r="AF21" s="152"/>
      <c r="AG21" s="152" t="s">
        <v>432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c r="A22" s="189">
        <v>14</v>
      </c>
      <c r="B22" s="190" t="s">
        <v>2208</v>
      </c>
      <c r="C22" s="197" t="s">
        <v>2306</v>
      </c>
      <c r="D22" s="191" t="s">
        <v>524</v>
      </c>
      <c r="E22" s="192">
        <v>450</v>
      </c>
      <c r="F22" s="193"/>
      <c r="G22" s="194">
        <f t="shared" si="0"/>
        <v>0</v>
      </c>
      <c r="H22" s="193"/>
      <c r="I22" s="194">
        <f t="shared" si="1"/>
        <v>0</v>
      </c>
      <c r="J22" s="193"/>
      <c r="K22" s="194">
        <f t="shared" si="2"/>
        <v>0</v>
      </c>
      <c r="L22" s="194">
        <v>21</v>
      </c>
      <c r="M22" s="194">
        <f t="shared" si="3"/>
        <v>0</v>
      </c>
      <c r="N22" s="192">
        <v>0</v>
      </c>
      <c r="O22" s="192">
        <f t="shared" si="4"/>
        <v>0</v>
      </c>
      <c r="P22" s="192">
        <v>0</v>
      </c>
      <c r="Q22" s="192">
        <f t="shared" si="5"/>
        <v>0</v>
      </c>
      <c r="R22" s="194"/>
      <c r="S22" s="194" t="s">
        <v>430</v>
      </c>
      <c r="T22" s="195" t="s">
        <v>372</v>
      </c>
      <c r="U22" s="163">
        <v>0</v>
      </c>
      <c r="V22" s="163">
        <f t="shared" si="6"/>
        <v>0</v>
      </c>
      <c r="W22" s="163"/>
      <c r="X22" s="163" t="s">
        <v>431</v>
      </c>
      <c r="Y22" s="152"/>
      <c r="Z22" s="152"/>
      <c r="AA22" s="152"/>
      <c r="AB22" s="152"/>
      <c r="AC22" s="152"/>
      <c r="AD22" s="152"/>
      <c r="AE22" s="152"/>
      <c r="AF22" s="152"/>
      <c r="AG22" s="152" t="s">
        <v>432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89">
        <v>15</v>
      </c>
      <c r="B23" s="190" t="s">
        <v>2210</v>
      </c>
      <c r="C23" s="197" t="s">
        <v>2307</v>
      </c>
      <c r="D23" s="191" t="s">
        <v>524</v>
      </c>
      <c r="E23" s="192">
        <v>50</v>
      </c>
      <c r="F23" s="193"/>
      <c r="G23" s="194">
        <f t="shared" si="0"/>
        <v>0</v>
      </c>
      <c r="H23" s="193"/>
      <c r="I23" s="194">
        <f t="shared" si="1"/>
        <v>0</v>
      </c>
      <c r="J23" s="193"/>
      <c r="K23" s="194">
        <f t="shared" si="2"/>
        <v>0</v>
      </c>
      <c r="L23" s="194">
        <v>21</v>
      </c>
      <c r="M23" s="194">
        <f t="shared" si="3"/>
        <v>0</v>
      </c>
      <c r="N23" s="192">
        <v>0</v>
      </c>
      <c r="O23" s="192">
        <f t="shared" si="4"/>
        <v>0</v>
      </c>
      <c r="P23" s="192">
        <v>0</v>
      </c>
      <c r="Q23" s="192">
        <f t="shared" si="5"/>
        <v>0</v>
      </c>
      <c r="R23" s="194"/>
      <c r="S23" s="194" t="s">
        <v>430</v>
      </c>
      <c r="T23" s="195" t="s">
        <v>372</v>
      </c>
      <c r="U23" s="163">
        <v>0</v>
      </c>
      <c r="V23" s="163">
        <f t="shared" si="6"/>
        <v>0</v>
      </c>
      <c r="W23" s="163"/>
      <c r="X23" s="163" t="s">
        <v>431</v>
      </c>
      <c r="Y23" s="152"/>
      <c r="Z23" s="152"/>
      <c r="AA23" s="152"/>
      <c r="AB23" s="152"/>
      <c r="AC23" s="152"/>
      <c r="AD23" s="152"/>
      <c r="AE23" s="152"/>
      <c r="AF23" s="152"/>
      <c r="AG23" s="152" t="s">
        <v>432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89">
        <v>16</v>
      </c>
      <c r="B24" s="190" t="s">
        <v>2212</v>
      </c>
      <c r="C24" s="197" t="s">
        <v>2308</v>
      </c>
      <c r="D24" s="191" t="s">
        <v>524</v>
      </c>
      <c r="E24" s="192">
        <v>1200</v>
      </c>
      <c r="F24" s="193"/>
      <c r="G24" s="194">
        <f t="shared" si="0"/>
        <v>0</v>
      </c>
      <c r="H24" s="193"/>
      <c r="I24" s="194">
        <f t="shared" si="1"/>
        <v>0</v>
      </c>
      <c r="J24" s="193"/>
      <c r="K24" s="194">
        <f t="shared" si="2"/>
        <v>0</v>
      </c>
      <c r="L24" s="194">
        <v>21</v>
      </c>
      <c r="M24" s="194">
        <f t="shared" si="3"/>
        <v>0</v>
      </c>
      <c r="N24" s="192">
        <v>0</v>
      </c>
      <c r="O24" s="192">
        <f t="shared" si="4"/>
        <v>0</v>
      </c>
      <c r="P24" s="192">
        <v>0</v>
      </c>
      <c r="Q24" s="192">
        <f t="shared" si="5"/>
        <v>0</v>
      </c>
      <c r="R24" s="194"/>
      <c r="S24" s="194" t="s">
        <v>430</v>
      </c>
      <c r="T24" s="195" t="s">
        <v>372</v>
      </c>
      <c r="U24" s="163">
        <v>0</v>
      </c>
      <c r="V24" s="163">
        <f t="shared" si="6"/>
        <v>0</v>
      </c>
      <c r="W24" s="163"/>
      <c r="X24" s="163" t="s">
        <v>431</v>
      </c>
      <c r="Y24" s="152"/>
      <c r="Z24" s="152"/>
      <c r="AA24" s="152"/>
      <c r="AB24" s="152"/>
      <c r="AC24" s="152"/>
      <c r="AD24" s="152"/>
      <c r="AE24" s="152"/>
      <c r="AF24" s="152"/>
      <c r="AG24" s="152" t="s">
        <v>432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89">
        <v>17</v>
      </c>
      <c r="B25" s="190" t="s">
        <v>2214</v>
      </c>
      <c r="C25" s="197" t="s">
        <v>2309</v>
      </c>
      <c r="D25" s="191" t="s">
        <v>815</v>
      </c>
      <c r="E25" s="192">
        <v>1</v>
      </c>
      <c r="F25" s="193"/>
      <c r="G25" s="194">
        <f t="shared" si="0"/>
        <v>0</v>
      </c>
      <c r="H25" s="193"/>
      <c r="I25" s="194">
        <f t="shared" si="1"/>
        <v>0</v>
      </c>
      <c r="J25" s="193"/>
      <c r="K25" s="194">
        <f t="shared" si="2"/>
        <v>0</v>
      </c>
      <c r="L25" s="194">
        <v>21</v>
      </c>
      <c r="M25" s="194">
        <f t="shared" si="3"/>
        <v>0</v>
      </c>
      <c r="N25" s="192">
        <v>0</v>
      </c>
      <c r="O25" s="192">
        <f t="shared" si="4"/>
        <v>0</v>
      </c>
      <c r="P25" s="192">
        <v>0</v>
      </c>
      <c r="Q25" s="192">
        <f t="shared" si="5"/>
        <v>0</v>
      </c>
      <c r="R25" s="194"/>
      <c r="S25" s="194" t="s">
        <v>430</v>
      </c>
      <c r="T25" s="195" t="s">
        <v>372</v>
      </c>
      <c r="U25" s="163">
        <v>0</v>
      </c>
      <c r="V25" s="163">
        <f t="shared" si="6"/>
        <v>0</v>
      </c>
      <c r="W25" s="163"/>
      <c r="X25" s="163" t="s">
        <v>431</v>
      </c>
      <c r="Y25" s="152"/>
      <c r="Z25" s="152"/>
      <c r="AA25" s="152"/>
      <c r="AB25" s="152"/>
      <c r="AC25" s="152"/>
      <c r="AD25" s="152"/>
      <c r="AE25" s="152"/>
      <c r="AF25" s="152"/>
      <c r="AG25" s="152" t="s">
        <v>432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89">
        <v>18</v>
      </c>
      <c r="B26" s="190" t="s">
        <v>2216</v>
      </c>
      <c r="C26" s="197" t="s">
        <v>2310</v>
      </c>
      <c r="D26" s="191" t="s">
        <v>815</v>
      </c>
      <c r="E26" s="192">
        <v>1</v>
      </c>
      <c r="F26" s="193"/>
      <c r="G26" s="194">
        <f t="shared" si="0"/>
        <v>0</v>
      </c>
      <c r="H26" s="193"/>
      <c r="I26" s="194">
        <f t="shared" si="1"/>
        <v>0</v>
      </c>
      <c r="J26" s="193"/>
      <c r="K26" s="194">
        <f t="shared" si="2"/>
        <v>0</v>
      </c>
      <c r="L26" s="194">
        <v>21</v>
      </c>
      <c r="M26" s="194">
        <f t="shared" si="3"/>
        <v>0</v>
      </c>
      <c r="N26" s="192">
        <v>0</v>
      </c>
      <c r="O26" s="192">
        <f t="shared" si="4"/>
        <v>0</v>
      </c>
      <c r="P26" s="192">
        <v>0</v>
      </c>
      <c r="Q26" s="192">
        <f t="shared" si="5"/>
        <v>0</v>
      </c>
      <c r="R26" s="194"/>
      <c r="S26" s="194" t="s">
        <v>430</v>
      </c>
      <c r="T26" s="195" t="s">
        <v>372</v>
      </c>
      <c r="U26" s="163">
        <v>0</v>
      </c>
      <c r="V26" s="163">
        <f t="shared" si="6"/>
        <v>0</v>
      </c>
      <c r="W26" s="163"/>
      <c r="X26" s="163" t="s">
        <v>431</v>
      </c>
      <c r="Y26" s="152"/>
      <c r="Z26" s="152"/>
      <c r="AA26" s="152"/>
      <c r="AB26" s="152"/>
      <c r="AC26" s="152"/>
      <c r="AD26" s="152"/>
      <c r="AE26" s="152"/>
      <c r="AF26" s="152"/>
      <c r="AG26" s="152" t="s">
        <v>432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89">
        <v>19</v>
      </c>
      <c r="B27" s="190" t="s">
        <v>2218</v>
      </c>
      <c r="C27" s="197" t="s">
        <v>2311</v>
      </c>
      <c r="D27" s="191" t="s">
        <v>815</v>
      </c>
      <c r="E27" s="192">
        <v>2</v>
      </c>
      <c r="F27" s="193"/>
      <c r="G27" s="194">
        <f t="shared" si="0"/>
        <v>0</v>
      </c>
      <c r="H27" s="193"/>
      <c r="I27" s="194">
        <f t="shared" si="1"/>
        <v>0</v>
      </c>
      <c r="J27" s="193"/>
      <c r="K27" s="194">
        <f t="shared" si="2"/>
        <v>0</v>
      </c>
      <c r="L27" s="194">
        <v>21</v>
      </c>
      <c r="M27" s="194">
        <f t="shared" si="3"/>
        <v>0</v>
      </c>
      <c r="N27" s="192">
        <v>0</v>
      </c>
      <c r="O27" s="192">
        <f t="shared" si="4"/>
        <v>0</v>
      </c>
      <c r="P27" s="192">
        <v>0</v>
      </c>
      <c r="Q27" s="192">
        <f t="shared" si="5"/>
        <v>0</v>
      </c>
      <c r="R27" s="194"/>
      <c r="S27" s="194" t="s">
        <v>430</v>
      </c>
      <c r="T27" s="195" t="s">
        <v>372</v>
      </c>
      <c r="U27" s="163">
        <v>0</v>
      </c>
      <c r="V27" s="163">
        <f t="shared" si="6"/>
        <v>0</v>
      </c>
      <c r="W27" s="163"/>
      <c r="X27" s="163" t="s">
        <v>431</v>
      </c>
      <c r="Y27" s="152"/>
      <c r="Z27" s="152"/>
      <c r="AA27" s="152"/>
      <c r="AB27" s="152"/>
      <c r="AC27" s="152"/>
      <c r="AD27" s="152"/>
      <c r="AE27" s="152"/>
      <c r="AF27" s="152"/>
      <c r="AG27" s="152" t="s">
        <v>432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89">
        <v>20</v>
      </c>
      <c r="B28" s="190" t="s">
        <v>2220</v>
      </c>
      <c r="C28" s="197" t="s">
        <v>2312</v>
      </c>
      <c r="D28" s="191" t="s">
        <v>815</v>
      </c>
      <c r="E28" s="192">
        <v>4</v>
      </c>
      <c r="F28" s="193"/>
      <c r="G28" s="194">
        <f t="shared" si="0"/>
        <v>0</v>
      </c>
      <c r="H28" s="193"/>
      <c r="I28" s="194">
        <f t="shared" si="1"/>
        <v>0</v>
      </c>
      <c r="J28" s="193"/>
      <c r="K28" s="194">
        <f t="shared" si="2"/>
        <v>0</v>
      </c>
      <c r="L28" s="194">
        <v>21</v>
      </c>
      <c r="M28" s="194">
        <f t="shared" si="3"/>
        <v>0</v>
      </c>
      <c r="N28" s="192">
        <v>0</v>
      </c>
      <c r="O28" s="192">
        <f t="shared" si="4"/>
        <v>0</v>
      </c>
      <c r="P28" s="192">
        <v>0</v>
      </c>
      <c r="Q28" s="192">
        <f t="shared" si="5"/>
        <v>0</v>
      </c>
      <c r="R28" s="194"/>
      <c r="S28" s="194" t="s">
        <v>430</v>
      </c>
      <c r="T28" s="195" t="s">
        <v>372</v>
      </c>
      <c r="U28" s="163">
        <v>0</v>
      </c>
      <c r="V28" s="163">
        <f t="shared" si="6"/>
        <v>0</v>
      </c>
      <c r="W28" s="163"/>
      <c r="X28" s="163" t="s">
        <v>431</v>
      </c>
      <c r="Y28" s="152"/>
      <c r="Z28" s="152"/>
      <c r="AA28" s="152"/>
      <c r="AB28" s="152"/>
      <c r="AC28" s="152"/>
      <c r="AD28" s="152"/>
      <c r="AE28" s="152"/>
      <c r="AF28" s="152"/>
      <c r="AG28" s="152" t="s">
        <v>432</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89">
        <v>21</v>
      </c>
      <c r="B29" s="190" t="s">
        <v>2222</v>
      </c>
      <c r="C29" s="197" t="s">
        <v>2313</v>
      </c>
      <c r="D29" s="191" t="s">
        <v>815</v>
      </c>
      <c r="E29" s="192">
        <v>2</v>
      </c>
      <c r="F29" s="193"/>
      <c r="G29" s="194">
        <f t="shared" si="0"/>
        <v>0</v>
      </c>
      <c r="H29" s="193"/>
      <c r="I29" s="194">
        <f t="shared" si="1"/>
        <v>0</v>
      </c>
      <c r="J29" s="193"/>
      <c r="K29" s="194">
        <f t="shared" si="2"/>
        <v>0</v>
      </c>
      <c r="L29" s="194">
        <v>21</v>
      </c>
      <c r="M29" s="194">
        <f t="shared" si="3"/>
        <v>0</v>
      </c>
      <c r="N29" s="192">
        <v>0</v>
      </c>
      <c r="O29" s="192">
        <f t="shared" si="4"/>
        <v>0</v>
      </c>
      <c r="P29" s="192">
        <v>0</v>
      </c>
      <c r="Q29" s="192">
        <f t="shared" si="5"/>
        <v>0</v>
      </c>
      <c r="R29" s="194"/>
      <c r="S29" s="194" t="s">
        <v>430</v>
      </c>
      <c r="T29" s="195" t="s">
        <v>372</v>
      </c>
      <c r="U29" s="163">
        <v>0</v>
      </c>
      <c r="V29" s="163">
        <f t="shared" si="6"/>
        <v>0</v>
      </c>
      <c r="W29" s="163"/>
      <c r="X29" s="163" t="s">
        <v>431</v>
      </c>
      <c r="Y29" s="152"/>
      <c r="Z29" s="152"/>
      <c r="AA29" s="152"/>
      <c r="AB29" s="152"/>
      <c r="AC29" s="152"/>
      <c r="AD29" s="152"/>
      <c r="AE29" s="152"/>
      <c r="AF29" s="152"/>
      <c r="AG29" s="152" t="s">
        <v>432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c r="A30" s="189">
        <v>22</v>
      </c>
      <c r="B30" s="190" t="s">
        <v>2224</v>
      </c>
      <c r="C30" s="197" t="s">
        <v>2314</v>
      </c>
      <c r="D30" s="191" t="s">
        <v>815</v>
      </c>
      <c r="E30" s="192">
        <v>26</v>
      </c>
      <c r="F30" s="193"/>
      <c r="G30" s="194">
        <f t="shared" si="0"/>
        <v>0</v>
      </c>
      <c r="H30" s="193"/>
      <c r="I30" s="194">
        <f t="shared" si="1"/>
        <v>0</v>
      </c>
      <c r="J30" s="193"/>
      <c r="K30" s="194">
        <f t="shared" si="2"/>
        <v>0</v>
      </c>
      <c r="L30" s="194">
        <v>21</v>
      </c>
      <c r="M30" s="194">
        <f t="shared" si="3"/>
        <v>0</v>
      </c>
      <c r="N30" s="192">
        <v>0</v>
      </c>
      <c r="O30" s="192">
        <f t="shared" si="4"/>
        <v>0</v>
      </c>
      <c r="P30" s="192">
        <v>0</v>
      </c>
      <c r="Q30" s="192">
        <f t="shared" si="5"/>
        <v>0</v>
      </c>
      <c r="R30" s="194"/>
      <c r="S30" s="194" t="s">
        <v>430</v>
      </c>
      <c r="T30" s="195" t="s">
        <v>372</v>
      </c>
      <c r="U30" s="163">
        <v>0</v>
      </c>
      <c r="V30" s="163">
        <f t="shared" si="6"/>
        <v>0</v>
      </c>
      <c r="W30" s="163"/>
      <c r="X30" s="163" t="s">
        <v>431</v>
      </c>
      <c r="Y30" s="152"/>
      <c r="Z30" s="152"/>
      <c r="AA30" s="152"/>
      <c r="AB30" s="152"/>
      <c r="AC30" s="152"/>
      <c r="AD30" s="152"/>
      <c r="AE30" s="152"/>
      <c r="AF30" s="152"/>
      <c r="AG30" s="152" t="s">
        <v>432</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89">
        <v>23</v>
      </c>
      <c r="B31" s="190" t="s">
        <v>2226</v>
      </c>
      <c r="C31" s="197" t="s">
        <v>2315</v>
      </c>
      <c r="D31" s="191" t="s">
        <v>815</v>
      </c>
      <c r="E31" s="192">
        <v>170</v>
      </c>
      <c r="F31" s="193"/>
      <c r="G31" s="194">
        <f t="shared" si="0"/>
        <v>0</v>
      </c>
      <c r="H31" s="193"/>
      <c r="I31" s="194">
        <f t="shared" si="1"/>
        <v>0</v>
      </c>
      <c r="J31" s="193"/>
      <c r="K31" s="194">
        <f t="shared" si="2"/>
        <v>0</v>
      </c>
      <c r="L31" s="194">
        <v>21</v>
      </c>
      <c r="M31" s="194">
        <f t="shared" si="3"/>
        <v>0</v>
      </c>
      <c r="N31" s="192">
        <v>0</v>
      </c>
      <c r="O31" s="192">
        <f t="shared" si="4"/>
        <v>0</v>
      </c>
      <c r="P31" s="192">
        <v>0</v>
      </c>
      <c r="Q31" s="192">
        <f t="shared" si="5"/>
        <v>0</v>
      </c>
      <c r="R31" s="194"/>
      <c r="S31" s="194" t="s">
        <v>430</v>
      </c>
      <c r="T31" s="195" t="s">
        <v>372</v>
      </c>
      <c r="U31" s="163">
        <v>0</v>
      </c>
      <c r="V31" s="163">
        <f t="shared" si="6"/>
        <v>0</v>
      </c>
      <c r="W31" s="163"/>
      <c r="X31" s="163" t="s">
        <v>431</v>
      </c>
      <c r="Y31" s="152"/>
      <c r="Z31" s="152"/>
      <c r="AA31" s="152"/>
      <c r="AB31" s="152"/>
      <c r="AC31" s="152"/>
      <c r="AD31" s="152"/>
      <c r="AE31" s="152"/>
      <c r="AF31" s="152"/>
      <c r="AG31" s="152" t="s">
        <v>432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89">
        <v>24</v>
      </c>
      <c r="B32" s="190" t="s">
        <v>2228</v>
      </c>
      <c r="C32" s="197" t="s">
        <v>2316</v>
      </c>
      <c r="D32" s="191" t="s">
        <v>815</v>
      </c>
      <c r="E32" s="192">
        <v>57</v>
      </c>
      <c r="F32" s="193"/>
      <c r="G32" s="194">
        <f t="shared" si="0"/>
        <v>0</v>
      </c>
      <c r="H32" s="193"/>
      <c r="I32" s="194">
        <f t="shared" si="1"/>
        <v>0</v>
      </c>
      <c r="J32" s="193"/>
      <c r="K32" s="194">
        <f t="shared" si="2"/>
        <v>0</v>
      </c>
      <c r="L32" s="194">
        <v>21</v>
      </c>
      <c r="M32" s="194">
        <f t="shared" si="3"/>
        <v>0</v>
      </c>
      <c r="N32" s="192">
        <v>0</v>
      </c>
      <c r="O32" s="192">
        <f t="shared" si="4"/>
        <v>0</v>
      </c>
      <c r="P32" s="192">
        <v>0</v>
      </c>
      <c r="Q32" s="192">
        <f t="shared" si="5"/>
        <v>0</v>
      </c>
      <c r="R32" s="194"/>
      <c r="S32" s="194" t="s">
        <v>430</v>
      </c>
      <c r="T32" s="195" t="s">
        <v>372</v>
      </c>
      <c r="U32" s="163">
        <v>0</v>
      </c>
      <c r="V32" s="163">
        <f t="shared" si="6"/>
        <v>0</v>
      </c>
      <c r="W32" s="163"/>
      <c r="X32" s="163" t="s">
        <v>431</v>
      </c>
      <c r="Y32" s="152"/>
      <c r="Z32" s="152"/>
      <c r="AA32" s="152"/>
      <c r="AB32" s="152"/>
      <c r="AC32" s="152"/>
      <c r="AD32" s="152"/>
      <c r="AE32" s="152"/>
      <c r="AF32" s="152"/>
      <c r="AG32" s="152" t="s">
        <v>432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89">
        <v>25</v>
      </c>
      <c r="B33" s="190" t="s">
        <v>2230</v>
      </c>
      <c r="C33" s="197" t="s">
        <v>2317</v>
      </c>
      <c r="D33" s="191" t="s">
        <v>815</v>
      </c>
      <c r="E33" s="192">
        <v>5</v>
      </c>
      <c r="F33" s="193"/>
      <c r="G33" s="194">
        <f t="shared" si="0"/>
        <v>0</v>
      </c>
      <c r="H33" s="193"/>
      <c r="I33" s="194">
        <f t="shared" si="1"/>
        <v>0</v>
      </c>
      <c r="J33" s="193"/>
      <c r="K33" s="194">
        <f t="shared" si="2"/>
        <v>0</v>
      </c>
      <c r="L33" s="194">
        <v>21</v>
      </c>
      <c r="M33" s="194">
        <f t="shared" si="3"/>
        <v>0</v>
      </c>
      <c r="N33" s="192">
        <v>0</v>
      </c>
      <c r="O33" s="192">
        <f t="shared" si="4"/>
        <v>0</v>
      </c>
      <c r="P33" s="192">
        <v>0</v>
      </c>
      <c r="Q33" s="192">
        <f t="shared" si="5"/>
        <v>0</v>
      </c>
      <c r="R33" s="194"/>
      <c r="S33" s="194" t="s">
        <v>430</v>
      </c>
      <c r="T33" s="195" t="s">
        <v>372</v>
      </c>
      <c r="U33" s="163">
        <v>0</v>
      </c>
      <c r="V33" s="163">
        <f t="shared" si="6"/>
        <v>0</v>
      </c>
      <c r="W33" s="163"/>
      <c r="X33" s="163" t="s">
        <v>431</v>
      </c>
      <c r="Y33" s="152"/>
      <c r="Z33" s="152"/>
      <c r="AA33" s="152"/>
      <c r="AB33" s="152"/>
      <c r="AC33" s="152"/>
      <c r="AD33" s="152"/>
      <c r="AE33" s="152"/>
      <c r="AF33" s="152"/>
      <c r="AG33" s="152" t="s">
        <v>432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89">
        <v>26</v>
      </c>
      <c r="B34" s="190" t="s">
        <v>2232</v>
      </c>
      <c r="C34" s="197" t="s">
        <v>2318</v>
      </c>
      <c r="D34" s="191" t="s">
        <v>815</v>
      </c>
      <c r="E34" s="192">
        <v>258</v>
      </c>
      <c r="F34" s="193"/>
      <c r="G34" s="194">
        <f t="shared" si="0"/>
        <v>0</v>
      </c>
      <c r="H34" s="193"/>
      <c r="I34" s="194">
        <f t="shared" si="1"/>
        <v>0</v>
      </c>
      <c r="J34" s="193"/>
      <c r="K34" s="194">
        <f t="shared" si="2"/>
        <v>0</v>
      </c>
      <c r="L34" s="194">
        <v>21</v>
      </c>
      <c r="M34" s="194">
        <f t="shared" si="3"/>
        <v>0</v>
      </c>
      <c r="N34" s="192">
        <v>0</v>
      </c>
      <c r="O34" s="192">
        <f t="shared" si="4"/>
        <v>0</v>
      </c>
      <c r="P34" s="192">
        <v>0</v>
      </c>
      <c r="Q34" s="192">
        <f t="shared" si="5"/>
        <v>0</v>
      </c>
      <c r="R34" s="194"/>
      <c r="S34" s="194" t="s">
        <v>430</v>
      </c>
      <c r="T34" s="195" t="s">
        <v>372</v>
      </c>
      <c r="U34" s="163">
        <v>0</v>
      </c>
      <c r="V34" s="163">
        <f t="shared" si="6"/>
        <v>0</v>
      </c>
      <c r="W34" s="163"/>
      <c r="X34" s="163" t="s">
        <v>431</v>
      </c>
      <c r="Y34" s="152"/>
      <c r="Z34" s="152"/>
      <c r="AA34" s="152"/>
      <c r="AB34" s="152"/>
      <c r="AC34" s="152"/>
      <c r="AD34" s="152"/>
      <c r="AE34" s="152"/>
      <c r="AF34" s="152"/>
      <c r="AG34" s="152" t="s">
        <v>432</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89">
        <v>27</v>
      </c>
      <c r="B35" s="190" t="s">
        <v>2234</v>
      </c>
      <c r="C35" s="197" t="s">
        <v>2319</v>
      </c>
      <c r="D35" s="191" t="s">
        <v>815</v>
      </c>
      <c r="E35" s="192">
        <v>17</v>
      </c>
      <c r="F35" s="193"/>
      <c r="G35" s="194">
        <f t="shared" si="0"/>
        <v>0</v>
      </c>
      <c r="H35" s="193"/>
      <c r="I35" s="194">
        <f t="shared" si="1"/>
        <v>0</v>
      </c>
      <c r="J35" s="193"/>
      <c r="K35" s="194">
        <f t="shared" si="2"/>
        <v>0</v>
      </c>
      <c r="L35" s="194">
        <v>21</v>
      </c>
      <c r="M35" s="194">
        <f t="shared" si="3"/>
        <v>0</v>
      </c>
      <c r="N35" s="192">
        <v>0</v>
      </c>
      <c r="O35" s="192">
        <f t="shared" si="4"/>
        <v>0</v>
      </c>
      <c r="P35" s="192">
        <v>0</v>
      </c>
      <c r="Q35" s="192">
        <f t="shared" si="5"/>
        <v>0</v>
      </c>
      <c r="R35" s="194"/>
      <c r="S35" s="194" t="s">
        <v>430</v>
      </c>
      <c r="T35" s="195" t="s">
        <v>372</v>
      </c>
      <c r="U35" s="163">
        <v>0</v>
      </c>
      <c r="V35" s="163">
        <f t="shared" si="6"/>
        <v>0</v>
      </c>
      <c r="W35" s="163"/>
      <c r="X35" s="163" t="s">
        <v>431</v>
      </c>
      <c r="Y35" s="152"/>
      <c r="Z35" s="152"/>
      <c r="AA35" s="152"/>
      <c r="AB35" s="152"/>
      <c r="AC35" s="152"/>
      <c r="AD35" s="152"/>
      <c r="AE35" s="152"/>
      <c r="AF35" s="152"/>
      <c r="AG35" s="152" t="s">
        <v>432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c r="A36" s="189">
        <v>28</v>
      </c>
      <c r="B36" s="190" t="s">
        <v>2236</v>
      </c>
      <c r="C36" s="197" t="s">
        <v>2320</v>
      </c>
      <c r="D36" s="191" t="s">
        <v>815</v>
      </c>
      <c r="E36" s="192">
        <v>17</v>
      </c>
      <c r="F36" s="193"/>
      <c r="G36" s="194">
        <f t="shared" si="0"/>
        <v>0</v>
      </c>
      <c r="H36" s="193"/>
      <c r="I36" s="194">
        <f t="shared" si="1"/>
        <v>0</v>
      </c>
      <c r="J36" s="193"/>
      <c r="K36" s="194">
        <f t="shared" si="2"/>
        <v>0</v>
      </c>
      <c r="L36" s="194">
        <v>21</v>
      </c>
      <c r="M36" s="194">
        <f t="shared" si="3"/>
        <v>0</v>
      </c>
      <c r="N36" s="192">
        <v>0</v>
      </c>
      <c r="O36" s="192">
        <f t="shared" si="4"/>
        <v>0</v>
      </c>
      <c r="P36" s="192">
        <v>0</v>
      </c>
      <c r="Q36" s="192">
        <f t="shared" si="5"/>
        <v>0</v>
      </c>
      <c r="R36" s="194"/>
      <c r="S36" s="194" t="s">
        <v>430</v>
      </c>
      <c r="T36" s="195" t="s">
        <v>372</v>
      </c>
      <c r="U36" s="163">
        <v>0</v>
      </c>
      <c r="V36" s="163">
        <f t="shared" si="6"/>
        <v>0</v>
      </c>
      <c r="W36" s="163"/>
      <c r="X36" s="163" t="s">
        <v>431</v>
      </c>
      <c r="Y36" s="152"/>
      <c r="Z36" s="152"/>
      <c r="AA36" s="152"/>
      <c r="AB36" s="152"/>
      <c r="AC36" s="152"/>
      <c r="AD36" s="152"/>
      <c r="AE36" s="152"/>
      <c r="AF36" s="152"/>
      <c r="AG36" s="152" t="s">
        <v>432</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c r="A37" s="189">
        <v>29</v>
      </c>
      <c r="B37" s="190" t="s">
        <v>2238</v>
      </c>
      <c r="C37" s="197" t="s">
        <v>2321</v>
      </c>
      <c r="D37" s="191" t="s">
        <v>815</v>
      </c>
      <c r="E37" s="192">
        <v>20</v>
      </c>
      <c r="F37" s="193"/>
      <c r="G37" s="194">
        <f t="shared" si="0"/>
        <v>0</v>
      </c>
      <c r="H37" s="193"/>
      <c r="I37" s="194">
        <f t="shared" si="1"/>
        <v>0</v>
      </c>
      <c r="J37" s="193"/>
      <c r="K37" s="194">
        <f t="shared" si="2"/>
        <v>0</v>
      </c>
      <c r="L37" s="194">
        <v>21</v>
      </c>
      <c r="M37" s="194">
        <f t="shared" si="3"/>
        <v>0</v>
      </c>
      <c r="N37" s="192">
        <v>0</v>
      </c>
      <c r="O37" s="192">
        <f t="shared" si="4"/>
        <v>0</v>
      </c>
      <c r="P37" s="192">
        <v>0</v>
      </c>
      <c r="Q37" s="192">
        <f t="shared" si="5"/>
        <v>0</v>
      </c>
      <c r="R37" s="194"/>
      <c r="S37" s="194" t="s">
        <v>430</v>
      </c>
      <c r="T37" s="195" t="s">
        <v>372</v>
      </c>
      <c r="U37" s="163">
        <v>0</v>
      </c>
      <c r="V37" s="163">
        <f t="shared" si="6"/>
        <v>0</v>
      </c>
      <c r="W37" s="163"/>
      <c r="X37" s="163" t="s">
        <v>431</v>
      </c>
      <c r="Y37" s="152"/>
      <c r="Z37" s="152"/>
      <c r="AA37" s="152"/>
      <c r="AB37" s="152"/>
      <c r="AC37" s="152"/>
      <c r="AD37" s="152"/>
      <c r="AE37" s="152"/>
      <c r="AF37" s="152"/>
      <c r="AG37" s="152" t="s">
        <v>432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c r="A38" s="189">
        <v>30</v>
      </c>
      <c r="B38" s="190" t="s">
        <v>2241</v>
      </c>
      <c r="C38" s="197" t="s">
        <v>2322</v>
      </c>
      <c r="D38" s="191" t="s">
        <v>815</v>
      </c>
      <c r="E38" s="192">
        <v>61</v>
      </c>
      <c r="F38" s="193"/>
      <c r="G38" s="194">
        <f t="shared" si="0"/>
        <v>0</v>
      </c>
      <c r="H38" s="193"/>
      <c r="I38" s="194">
        <f t="shared" si="1"/>
        <v>0</v>
      </c>
      <c r="J38" s="193"/>
      <c r="K38" s="194">
        <f t="shared" si="2"/>
        <v>0</v>
      </c>
      <c r="L38" s="194">
        <v>21</v>
      </c>
      <c r="M38" s="194">
        <f t="shared" si="3"/>
        <v>0</v>
      </c>
      <c r="N38" s="192">
        <v>0</v>
      </c>
      <c r="O38" s="192">
        <f t="shared" si="4"/>
        <v>0</v>
      </c>
      <c r="P38" s="192">
        <v>0</v>
      </c>
      <c r="Q38" s="192">
        <f t="shared" si="5"/>
        <v>0</v>
      </c>
      <c r="R38" s="194"/>
      <c r="S38" s="194" t="s">
        <v>430</v>
      </c>
      <c r="T38" s="195" t="s">
        <v>372</v>
      </c>
      <c r="U38" s="163">
        <v>0</v>
      </c>
      <c r="V38" s="163">
        <f t="shared" si="6"/>
        <v>0</v>
      </c>
      <c r="W38" s="163"/>
      <c r="X38" s="163" t="s">
        <v>431</v>
      </c>
      <c r="Y38" s="152"/>
      <c r="Z38" s="152"/>
      <c r="AA38" s="152"/>
      <c r="AB38" s="152"/>
      <c r="AC38" s="152"/>
      <c r="AD38" s="152"/>
      <c r="AE38" s="152"/>
      <c r="AF38" s="152"/>
      <c r="AG38" s="152" t="s">
        <v>432</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c r="A39" s="189">
        <v>31</v>
      </c>
      <c r="B39" s="190" t="s">
        <v>2242</v>
      </c>
      <c r="C39" s="197" t="s">
        <v>2323</v>
      </c>
      <c r="D39" s="191" t="s">
        <v>2324</v>
      </c>
      <c r="E39" s="192">
        <v>26</v>
      </c>
      <c r="F39" s="193"/>
      <c r="G39" s="194">
        <f t="shared" si="0"/>
        <v>0</v>
      </c>
      <c r="H39" s="193"/>
      <c r="I39" s="194">
        <f t="shared" si="1"/>
        <v>0</v>
      </c>
      <c r="J39" s="193"/>
      <c r="K39" s="194">
        <f t="shared" si="2"/>
        <v>0</v>
      </c>
      <c r="L39" s="194">
        <v>21</v>
      </c>
      <c r="M39" s="194">
        <f t="shared" si="3"/>
        <v>0</v>
      </c>
      <c r="N39" s="192">
        <v>0</v>
      </c>
      <c r="O39" s="192">
        <f t="shared" si="4"/>
        <v>0</v>
      </c>
      <c r="P39" s="192">
        <v>0</v>
      </c>
      <c r="Q39" s="192">
        <f t="shared" si="5"/>
        <v>0</v>
      </c>
      <c r="R39" s="194"/>
      <c r="S39" s="194" t="s">
        <v>430</v>
      </c>
      <c r="T39" s="195" t="s">
        <v>372</v>
      </c>
      <c r="U39" s="163">
        <v>0</v>
      </c>
      <c r="V39" s="163">
        <f t="shared" si="6"/>
        <v>0</v>
      </c>
      <c r="W39" s="163"/>
      <c r="X39" s="163" t="s">
        <v>431</v>
      </c>
      <c r="Y39" s="152"/>
      <c r="Z39" s="152"/>
      <c r="AA39" s="152"/>
      <c r="AB39" s="152"/>
      <c r="AC39" s="152"/>
      <c r="AD39" s="152"/>
      <c r="AE39" s="152"/>
      <c r="AF39" s="152"/>
      <c r="AG39" s="152" t="s">
        <v>432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c r="A40" s="189">
        <v>32</v>
      </c>
      <c r="B40" s="190" t="s">
        <v>2244</v>
      </c>
      <c r="C40" s="197" t="s">
        <v>2325</v>
      </c>
      <c r="D40" s="191" t="s">
        <v>815</v>
      </c>
      <c r="E40" s="192">
        <v>4</v>
      </c>
      <c r="F40" s="193"/>
      <c r="G40" s="194">
        <f t="shared" si="0"/>
        <v>0</v>
      </c>
      <c r="H40" s="193"/>
      <c r="I40" s="194">
        <f t="shared" si="1"/>
        <v>0</v>
      </c>
      <c r="J40" s="193"/>
      <c r="K40" s="194">
        <f t="shared" si="2"/>
        <v>0</v>
      </c>
      <c r="L40" s="194">
        <v>21</v>
      </c>
      <c r="M40" s="194">
        <f t="shared" si="3"/>
        <v>0</v>
      </c>
      <c r="N40" s="192">
        <v>0</v>
      </c>
      <c r="O40" s="192">
        <f t="shared" si="4"/>
        <v>0</v>
      </c>
      <c r="P40" s="192">
        <v>0</v>
      </c>
      <c r="Q40" s="192">
        <f t="shared" si="5"/>
        <v>0</v>
      </c>
      <c r="R40" s="194"/>
      <c r="S40" s="194" t="s">
        <v>430</v>
      </c>
      <c r="T40" s="195" t="s">
        <v>372</v>
      </c>
      <c r="U40" s="163">
        <v>0</v>
      </c>
      <c r="V40" s="163">
        <f t="shared" si="6"/>
        <v>0</v>
      </c>
      <c r="W40" s="163"/>
      <c r="X40" s="163" t="s">
        <v>431</v>
      </c>
      <c r="Y40" s="152"/>
      <c r="Z40" s="152"/>
      <c r="AA40" s="152"/>
      <c r="AB40" s="152"/>
      <c r="AC40" s="152"/>
      <c r="AD40" s="152"/>
      <c r="AE40" s="152"/>
      <c r="AF40" s="152"/>
      <c r="AG40" s="152" t="s">
        <v>432</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c r="A41" s="189">
        <v>33</v>
      </c>
      <c r="B41" s="190" t="s">
        <v>2246</v>
      </c>
      <c r="C41" s="197" t="s">
        <v>2326</v>
      </c>
      <c r="D41" s="191" t="s">
        <v>815</v>
      </c>
      <c r="E41" s="192">
        <v>3</v>
      </c>
      <c r="F41" s="193"/>
      <c r="G41" s="194">
        <f t="shared" ref="G41:G62" si="7">ROUND(E41*F41,2)</f>
        <v>0</v>
      </c>
      <c r="H41" s="193"/>
      <c r="I41" s="194">
        <f t="shared" ref="I41:I62" si="8">ROUND(E41*H41,2)</f>
        <v>0</v>
      </c>
      <c r="J41" s="193"/>
      <c r="K41" s="194">
        <f t="shared" ref="K41:K62" si="9">ROUND(E41*J41,2)</f>
        <v>0</v>
      </c>
      <c r="L41" s="194">
        <v>21</v>
      </c>
      <c r="M41" s="194">
        <f t="shared" ref="M41:M62" si="10">G41*(1+L41/100)</f>
        <v>0</v>
      </c>
      <c r="N41" s="192">
        <v>0</v>
      </c>
      <c r="O41" s="192">
        <f t="shared" ref="O41:O62" si="11">ROUND(E41*N41,2)</f>
        <v>0</v>
      </c>
      <c r="P41" s="192">
        <v>0</v>
      </c>
      <c r="Q41" s="192">
        <f t="shared" ref="Q41:Q62" si="12">ROUND(E41*P41,2)</f>
        <v>0</v>
      </c>
      <c r="R41" s="194"/>
      <c r="S41" s="194" t="s">
        <v>430</v>
      </c>
      <c r="T41" s="195" t="s">
        <v>372</v>
      </c>
      <c r="U41" s="163">
        <v>0</v>
      </c>
      <c r="V41" s="163">
        <f t="shared" ref="V41:V62" si="13">ROUND(E41*U41,2)</f>
        <v>0</v>
      </c>
      <c r="W41" s="163"/>
      <c r="X41" s="163" t="s">
        <v>431</v>
      </c>
      <c r="Y41" s="152"/>
      <c r="Z41" s="152"/>
      <c r="AA41" s="152"/>
      <c r="AB41" s="152"/>
      <c r="AC41" s="152"/>
      <c r="AD41" s="152"/>
      <c r="AE41" s="152"/>
      <c r="AF41" s="152"/>
      <c r="AG41" s="152" t="s">
        <v>432</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c r="A42" s="189">
        <v>34</v>
      </c>
      <c r="B42" s="190" t="s">
        <v>2248</v>
      </c>
      <c r="C42" s="197" t="s">
        <v>2327</v>
      </c>
      <c r="D42" s="191" t="s">
        <v>815</v>
      </c>
      <c r="E42" s="192">
        <v>7</v>
      </c>
      <c r="F42" s="193"/>
      <c r="G42" s="194">
        <f t="shared" si="7"/>
        <v>0</v>
      </c>
      <c r="H42" s="193"/>
      <c r="I42" s="194">
        <f t="shared" si="8"/>
        <v>0</v>
      </c>
      <c r="J42" s="193"/>
      <c r="K42" s="194">
        <f t="shared" si="9"/>
        <v>0</v>
      </c>
      <c r="L42" s="194">
        <v>21</v>
      </c>
      <c r="M42" s="194">
        <f t="shared" si="10"/>
        <v>0</v>
      </c>
      <c r="N42" s="192">
        <v>0</v>
      </c>
      <c r="O42" s="192">
        <f t="shared" si="11"/>
        <v>0</v>
      </c>
      <c r="P42" s="192">
        <v>0</v>
      </c>
      <c r="Q42" s="192">
        <f t="shared" si="12"/>
        <v>0</v>
      </c>
      <c r="R42" s="194"/>
      <c r="S42" s="194" t="s">
        <v>430</v>
      </c>
      <c r="T42" s="195" t="s">
        <v>372</v>
      </c>
      <c r="U42" s="163">
        <v>0</v>
      </c>
      <c r="V42" s="163">
        <f t="shared" si="13"/>
        <v>0</v>
      </c>
      <c r="W42" s="163"/>
      <c r="X42" s="163" t="s">
        <v>431</v>
      </c>
      <c r="Y42" s="152"/>
      <c r="Z42" s="152"/>
      <c r="AA42" s="152"/>
      <c r="AB42" s="152"/>
      <c r="AC42" s="152"/>
      <c r="AD42" s="152"/>
      <c r="AE42" s="152"/>
      <c r="AF42" s="152"/>
      <c r="AG42" s="152" t="s">
        <v>432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c r="A43" s="189">
        <v>35</v>
      </c>
      <c r="B43" s="190" t="s">
        <v>2250</v>
      </c>
      <c r="C43" s="197" t="s">
        <v>2328</v>
      </c>
      <c r="D43" s="191" t="s">
        <v>815</v>
      </c>
      <c r="E43" s="192">
        <v>2</v>
      </c>
      <c r="F43" s="193"/>
      <c r="G43" s="194">
        <f t="shared" si="7"/>
        <v>0</v>
      </c>
      <c r="H43" s="193"/>
      <c r="I43" s="194">
        <f t="shared" si="8"/>
        <v>0</v>
      </c>
      <c r="J43" s="193"/>
      <c r="K43" s="194">
        <f t="shared" si="9"/>
        <v>0</v>
      </c>
      <c r="L43" s="194">
        <v>21</v>
      </c>
      <c r="M43" s="194">
        <f t="shared" si="10"/>
        <v>0</v>
      </c>
      <c r="N43" s="192">
        <v>0</v>
      </c>
      <c r="O43" s="192">
        <f t="shared" si="11"/>
        <v>0</v>
      </c>
      <c r="P43" s="192">
        <v>0</v>
      </c>
      <c r="Q43" s="192">
        <f t="shared" si="12"/>
        <v>0</v>
      </c>
      <c r="R43" s="194"/>
      <c r="S43" s="194" t="s">
        <v>430</v>
      </c>
      <c r="T43" s="195" t="s">
        <v>372</v>
      </c>
      <c r="U43" s="163">
        <v>0</v>
      </c>
      <c r="V43" s="163">
        <f t="shared" si="13"/>
        <v>0</v>
      </c>
      <c r="W43" s="163"/>
      <c r="X43" s="163" t="s">
        <v>431</v>
      </c>
      <c r="Y43" s="152"/>
      <c r="Z43" s="152"/>
      <c r="AA43" s="152"/>
      <c r="AB43" s="152"/>
      <c r="AC43" s="152"/>
      <c r="AD43" s="152"/>
      <c r="AE43" s="152"/>
      <c r="AF43" s="152"/>
      <c r="AG43" s="152" t="s">
        <v>432</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c r="A44" s="189">
        <v>36</v>
      </c>
      <c r="B44" s="190" t="s">
        <v>2252</v>
      </c>
      <c r="C44" s="197" t="s">
        <v>2311</v>
      </c>
      <c r="D44" s="191" t="s">
        <v>815</v>
      </c>
      <c r="E44" s="192">
        <v>4</v>
      </c>
      <c r="F44" s="193"/>
      <c r="G44" s="194">
        <f t="shared" si="7"/>
        <v>0</v>
      </c>
      <c r="H44" s="193"/>
      <c r="I44" s="194">
        <f t="shared" si="8"/>
        <v>0</v>
      </c>
      <c r="J44" s="193"/>
      <c r="K44" s="194">
        <f t="shared" si="9"/>
        <v>0</v>
      </c>
      <c r="L44" s="194">
        <v>21</v>
      </c>
      <c r="M44" s="194">
        <f t="shared" si="10"/>
        <v>0</v>
      </c>
      <c r="N44" s="192">
        <v>0</v>
      </c>
      <c r="O44" s="192">
        <f t="shared" si="11"/>
        <v>0</v>
      </c>
      <c r="P44" s="192">
        <v>0</v>
      </c>
      <c r="Q44" s="192">
        <f t="shared" si="12"/>
        <v>0</v>
      </c>
      <c r="R44" s="194"/>
      <c r="S44" s="194" t="s">
        <v>430</v>
      </c>
      <c r="T44" s="195" t="s">
        <v>372</v>
      </c>
      <c r="U44" s="163">
        <v>0</v>
      </c>
      <c r="V44" s="163">
        <f t="shared" si="13"/>
        <v>0</v>
      </c>
      <c r="W44" s="163"/>
      <c r="X44" s="163" t="s">
        <v>431</v>
      </c>
      <c r="Y44" s="152"/>
      <c r="Z44" s="152"/>
      <c r="AA44" s="152"/>
      <c r="AB44" s="152"/>
      <c r="AC44" s="152"/>
      <c r="AD44" s="152"/>
      <c r="AE44" s="152"/>
      <c r="AF44" s="152"/>
      <c r="AG44" s="152" t="s">
        <v>432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c r="A45" s="189">
        <v>37</v>
      </c>
      <c r="B45" s="190" t="s">
        <v>2254</v>
      </c>
      <c r="C45" s="197" t="s">
        <v>2329</v>
      </c>
      <c r="D45" s="191" t="s">
        <v>815</v>
      </c>
      <c r="E45" s="192">
        <v>1</v>
      </c>
      <c r="F45" s="193"/>
      <c r="G45" s="194">
        <f t="shared" si="7"/>
        <v>0</v>
      </c>
      <c r="H45" s="193"/>
      <c r="I45" s="194">
        <f t="shared" si="8"/>
        <v>0</v>
      </c>
      <c r="J45" s="193"/>
      <c r="K45" s="194">
        <f t="shared" si="9"/>
        <v>0</v>
      </c>
      <c r="L45" s="194">
        <v>21</v>
      </c>
      <c r="M45" s="194">
        <f t="shared" si="10"/>
        <v>0</v>
      </c>
      <c r="N45" s="192">
        <v>0</v>
      </c>
      <c r="O45" s="192">
        <f t="shared" si="11"/>
        <v>0</v>
      </c>
      <c r="P45" s="192">
        <v>0</v>
      </c>
      <c r="Q45" s="192">
        <f t="shared" si="12"/>
        <v>0</v>
      </c>
      <c r="R45" s="194"/>
      <c r="S45" s="194" t="s">
        <v>430</v>
      </c>
      <c r="T45" s="195" t="s">
        <v>372</v>
      </c>
      <c r="U45" s="163">
        <v>0</v>
      </c>
      <c r="V45" s="163">
        <f t="shared" si="13"/>
        <v>0</v>
      </c>
      <c r="W45" s="163"/>
      <c r="X45" s="163" t="s">
        <v>431</v>
      </c>
      <c r="Y45" s="152"/>
      <c r="Z45" s="152"/>
      <c r="AA45" s="152"/>
      <c r="AB45" s="152"/>
      <c r="AC45" s="152"/>
      <c r="AD45" s="152"/>
      <c r="AE45" s="152"/>
      <c r="AF45" s="152"/>
      <c r="AG45" s="152" t="s">
        <v>432</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c r="A46" s="189">
        <v>38</v>
      </c>
      <c r="B46" s="190" t="s">
        <v>2256</v>
      </c>
      <c r="C46" s="197" t="s">
        <v>2330</v>
      </c>
      <c r="D46" s="191" t="s">
        <v>2199</v>
      </c>
      <c r="E46" s="192">
        <v>1</v>
      </c>
      <c r="F46" s="193"/>
      <c r="G46" s="194">
        <f t="shared" si="7"/>
        <v>0</v>
      </c>
      <c r="H46" s="193"/>
      <c r="I46" s="194">
        <f t="shared" si="8"/>
        <v>0</v>
      </c>
      <c r="J46" s="193"/>
      <c r="K46" s="194">
        <f t="shared" si="9"/>
        <v>0</v>
      </c>
      <c r="L46" s="194">
        <v>21</v>
      </c>
      <c r="M46" s="194">
        <f t="shared" si="10"/>
        <v>0</v>
      </c>
      <c r="N46" s="192">
        <v>0</v>
      </c>
      <c r="O46" s="192">
        <f t="shared" si="11"/>
        <v>0</v>
      </c>
      <c r="P46" s="192">
        <v>0</v>
      </c>
      <c r="Q46" s="192">
        <f t="shared" si="12"/>
        <v>0</v>
      </c>
      <c r="R46" s="194"/>
      <c r="S46" s="194" t="s">
        <v>430</v>
      </c>
      <c r="T46" s="195" t="s">
        <v>372</v>
      </c>
      <c r="U46" s="163">
        <v>0</v>
      </c>
      <c r="V46" s="163">
        <f t="shared" si="13"/>
        <v>0</v>
      </c>
      <c r="W46" s="163"/>
      <c r="X46" s="163" t="s">
        <v>431</v>
      </c>
      <c r="Y46" s="152"/>
      <c r="Z46" s="152"/>
      <c r="AA46" s="152"/>
      <c r="AB46" s="152"/>
      <c r="AC46" s="152"/>
      <c r="AD46" s="152"/>
      <c r="AE46" s="152"/>
      <c r="AF46" s="152"/>
      <c r="AG46" s="152" t="s">
        <v>432</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c r="A47" s="189">
        <v>39</v>
      </c>
      <c r="B47" s="190" t="s">
        <v>2258</v>
      </c>
      <c r="C47" s="197" t="s">
        <v>2237</v>
      </c>
      <c r="D47" s="191" t="s">
        <v>2199</v>
      </c>
      <c r="E47" s="192">
        <v>1</v>
      </c>
      <c r="F47" s="193"/>
      <c r="G47" s="194">
        <f t="shared" si="7"/>
        <v>0</v>
      </c>
      <c r="H47" s="193"/>
      <c r="I47" s="194">
        <f t="shared" si="8"/>
        <v>0</v>
      </c>
      <c r="J47" s="193"/>
      <c r="K47" s="194">
        <f t="shared" si="9"/>
        <v>0</v>
      </c>
      <c r="L47" s="194">
        <v>21</v>
      </c>
      <c r="M47" s="194">
        <f t="shared" si="10"/>
        <v>0</v>
      </c>
      <c r="N47" s="192">
        <v>0</v>
      </c>
      <c r="O47" s="192">
        <f t="shared" si="11"/>
        <v>0</v>
      </c>
      <c r="P47" s="192">
        <v>0</v>
      </c>
      <c r="Q47" s="192">
        <f t="shared" si="12"/>
        <v>0</v>
      </c>
      <c r="R47" s="194"/>
      <c r="S47" s="194" t="s">
        <v>430</v>
      </c>
      <c r="T47" s="195" t="s">
        <v>372</v>
      </c>
      <c r="U47" s="163">
        <v>0</v>
      </c>
      <c r="V47" s="163">
        <f t="shared" si="13"/>
        <v>0</v>
      </c>
      <c r="W47" s="163"/>
      <c r="X47" s="163" t="s">
        <v>431</v>
      </c>
      <c r="Y47" s="152"/>
      <c r="Z47" s="152"/>
      <c r="AA47" s="152"/>
      <c r="AB47" s="152"/>
      <c r="AC47" s="152"/>
      <c r="AD47" s="152"/>
      <c r="AE47" s="152"/>
      <c r="AF47" s="152"/>
      <c r="AG47" s="152" t="s">
        <v>432</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c r="A48" s="189">
        <v>40</v>
      </c>
      <c r="B48" s="190" t="s">
        <v>2260</v>
      </c>
      <c r="C48" s="197" t="s">
        <v>2243</v>
      </c>
      <c r="D48" s="191" t="s">
        <v>1998</v>
      </c>
      <c r="E48" s="192">
        <v>16</v>
      </c>
      <c r="F48" s="193"/>
      <c r="G48" s="194">
        <f t="shared" si="7"/>
        <v>0</v>
      </c>
      <c r="H48" s="193"/>
      <c r="I48" s="194">
        <f t="shared" si="8"/>
        <v>0</v>
      </c>
      <c r="J48" s="193"/>
      <c r="K48" s="194">
        <f t="shared" si="9"/>
        <v>0</v>
      </c>
      <c r="L48" s="194">
        <v>21</v>
      </c>
      <c r="M48" s="194">
        <f t="shared" si="10"/>
        <v>0</v>
      </c>
      <c r="N48" s="192">
        <v>0</v>
      </c>
      <c r="O48" s="192">
        <f t="shared" si="11"/>
        <v>0</v>
      </c>
      <c r="P48" s="192">
        <v>0</v>
      </c>
      <c r="Q48" s="192">
        <f t="shared" si="12"/>
        <v>0</v>
      </c>
      <c r="R48" s="194"/>
      <c r="S48" s="194" t="s">
        <v>430</v>
      </c>
      <c r="T48" s="195" t="s">
        <v>372</v>
      </c>
      <c r="U48" s="163">
        <v>0</v>
      </c>
      <c r="V48" s="163">
        <f t="shared" si="13"/>
        <v>0</v>
      </c>
      <c r="W48" s="163"/>
      <c r="X48" s="163" t="s">
        <v>431</v>
      </c>
      <c r="Y48" s="152"/>
      <c r="Z48" s="152"/>
      <c r="AA48" s="152"/>
      <c r="AB48" s="152"/>
      <c r="AC48" s="152"/>
      <c r="AD48" s="152"/>
      <c r="AE48" s="152"/>
      <c r="AF48" s="152"/>
      <c r="AG48" s="152" t="s">
        <v>432</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c r="A49" s="189">
        <v>41</v>
      </c>
      <c r="B49" s="190" t="s">
        <v>2262</v>
      </c>
      <c r="C49" s="197" t="s">
        <v>2245</v>
      </c>
      <c r="D49" s="191" t="s">
        <v>1998</v>
      </c>
      <c r="E49" s="192">
        <v>50</v>
      </c>
      <c r="F49" s="193"/>
      <c r="G49" s="194">
        <f t="shared" si="7"/>
        <v>0</v>
      </c>
      <c r="H49" s="193"/>
      <c r="I49" s="194">
        <f t="shared" si="8"/>
        <v>0</v>
      </c>
      <c r="J49" s="193"/>
      <c r="K49" s="194">
        <f t="shared" si="9"/>
        <v>0</v>
      </c>
      <c r="L49" s="194">
        <v>21</v>
      </c>
      <c r="M49" s="194">
        <f t="shared" si="10"/>
        <v>0</v>
      </c>
      <c r="N49" s="192">
        <v>0</v>
      </c>
      <c r="O49" s="192">
        <f t="shared" si="11"/>
        <v>0</v>
      </c>
      <c r="P49" s="192">
        <v>0</v>
      </c>
      <c r="Q49" s="192">
        <f t="shared" si="12"/>
        <v>0</v>
      </c>
      <c r="R49" s="194"/>
      <c r="S49" s="194" t="s">
        <v>430</v>
      </c>
      <c r="T49" s="195" t="s">
        <v>372</v>
      </c>
      <c r="U49" s="163">
        <v>0</v>
      </c>
      <c r="V49" s="163">
        <f t="shared" si="13"/>
        <v>0</v>
      </c>
      <c r="W49" s="163"/>
      <c r="X49" s="163" t="s">
        <v>431</v>
      </c>
      <c r="Y49" s="152"/>
      <c r="Z49" s="152"/>
      <c r="AA49" s="152"/>
      <c r="AB49" s="152"/>
      <c r="AC49" s="152"/>
      <c r="AD49" s="152"/>
      <c r="AE49" s="152"/>
      <c r="AF49" s="152"/>
      <c r="AG49" s="152" t="s">
        <v>432</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c r="A50" s="189">
        <v>42</v>
      </c>
      <c r="B50" s="190" t="s">
        <v>2264</v>
      </c>
      <c r="C50" s="197" t="s">
        <v>2247</v>
      </c>
      <c r="D50" s="191" t="s">
        <v>1998</v>
      </c>
      <c r="E50" s="192">
        <v>300</v>
      </c>
      <c r="F50" s="193"/>
      <c r="G50" s="194">
        <f t="shared" si="7"/>
        <v>0</v>
      </c>
      <c r="H50" s="193"/>
      <c r="I50" s="194">
        <f t="shared" si="8"/>
        <v>0</v>
      </c>
      <c r="J50" s="193"/>
      <c r="K50" s="194">
        <f t="shared" si="9"/>
        <v>0</v>
      </c>
      <c r="L50" s="194">
        <v>21</v>
      </c>
      <c r="M50" s="194">
        <f t="shared" si="10"/>
        <v>0</v>
      </c>
      <c r="N50" s="192">
        <v>0</v>
      </c>
      <c r="O50" s="192">
        <f t="shared" si="11"/>
        <v>0</v>
      </c>
      <c r="P50" s="192">
        <v>0</v>
      </c>
      <c r="Q50" s="192">
        <f t="shared" si="12"/>
        <v>0</v>
      </c>
      <c r="R50" s="194"/>
      <c r="S50" s="194" t="s">
        <v>430</v>
      </c>
      <c r="T50" s="195" t="s">
        <v>372</v>
      </c>
      <c r="U50" s="163">
        <v>0</v>
      </c>
      <c r="V50" s="163">
        <f t="shared" si="13"/>
        <v>0</v>
      </c>
      <c r="W50" s="163"/>
      <c r="X50" s="163" t="s">
        <v>431</v>
      </c>
      <c r="Y50" s="152"/>
      <c r="Z50" s="152"/>
      <c r="AA50" s="152"/>
      <c r="AB50" s="152"/>
      <c r="AC50" s="152"/>
      <c r="AD50" s="152"/>
      <c r="AE50" s="152"/>
      <c r="AF50" s="152"/>
      <c r="AG50" s="152" t="s">
        <v>432</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c r="A51" s="189">
        <v>43</v>
      </c>
      <c r="B51" s="190" t="s">
        <v>2331</v>
      </c>
      <c r="C51" s="197" t="s">
        <v>2249</v>
      </c>
      <c r="D51" s="191" t="s">
        <v>815</v>
      </c>
      <c r="E51" s="192">
        <v>14</v>
      </c>
      <c r="F51" s="193"/>
      <c r="G51" s="194">
        <f t="shared" si="7"/>
        <v>0</v>
      </c>
      <c r="H51" s="193"/>
      <c r="I51" s="194">
        <f t="shared" si="8"/>
        <v>0</v>
      </c>
      <c r="J51" s="193"/>
      <c r="K51" s="194">
        <f t="shared" si="9"/>
        <v>0</v>
      </c>
      <c r="L51" s="194">
        <v>21</v>
      </c>
      <c r="M51" s="194">
        <f t="shared" si="10"/>
        <v>0</v>
      </c>
      <c r="N51" s="192">
        <v>0</v>
      </c>
      <c r="O51" s="192">
        <f t="shared" si="11"/>
        <v>0</v>
      </c>
      <c r="P51" s="192">
        <v>0</v>
      </c>
      <c r="Q51" s="192">
        <f t="shared" si="12"/>
        <v>0</v>
      </c>
      <c r="R51" s="194"/>
      <c r="S51" s="194" t="s">
        <v>430</v>
      </c>
      <c r="T51" s="195" t="s">
        <v>372</v>
      </c>
      <c r="U51" s="163">
        <v>0</v>
      </c>
      <c r="V51" s="163">
        <f t="shared" si="13"/>
        <v>0</v>
      </c>
      <c r="W51" s="163"/>
      <c r="X51" s="163" t="s">
        <v>431</v>
      </c>
      <c r="Y51" s="152"/>
      <c r="Z51" s="152"/>
      <c r="AA51" s="152"/>
      <c r="AB51" s="152"/>
      <c r="AC51" s="152"/>
      <c r="AD51" s="152"/>
      <c r="AE51" s="152"/>
      <c r="AF51" s="152"/>
      <c r="AG51" s="152" t="s">
        <v>432</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c r="A52" s="189">
        <v>44</v>
      </c>
      <c r="B52" s="190" t="s">
        <v>2332</v>
      </c>
      <c r="C52" s="197" t="s">
        <v>2333</v>
      </c>
      <c r="D52" s="191" t="s">
        <v>1998</v>
      </c>
      <c r="E52" s="192">
        <v>8</v>
      </c>
      <c r="F52" s="193"/>
      <c r="G52" s="194">
        <f t="shared" si="7"/>
        <v>0</v>
      </c>
      <c r="H52" s="193"/>
      <c r="I52" s="194">
        <f t="shared" si="8"/>
        <v>0</v>
      </c>
      <c r="J52" s="193"/>
      <c r="K52" s="194">
        <f t="shared" si="9"/>
        <v>0</v>
      </c>
      <c r="L52" s="194">
        <v>21</v>
      </c>
      <c r="M52" s="194">
        <f t="shared" si="10"/>
        <v>0</v>
      </c>
      <c r="N52" s="192">
        <v>0</v>
      </c>
      <c r="O52" s="192">
        <f t="shared" si="11"/>
        <v>0</v>
      </c>
      <c r="P52" s="192">
        <v>0</v>
      </c>
      <c r="Q52" s="192">
        <f t="shared" si="12"/>
        <v>0</v>
      </c>
      <c r="R52" s="194"/>
      <c r="S52" s="194" t="s">
        <v>430</v>
      </c>
      <c r="T52" s="195" t="s">
        <v>372</v>
      </c>
      <c r="U52" s="163">
        <v>0</v>
      </c>
      <c r="V52" s="163">
        <f t="shared" si="13"/>
        <v>0</v>
      </c>
      <c r="W52" s="163"/>
      <c r="X52" s="163" t="s">
        <v>431</v>
      </c>
      <c r="Y52" s="152"/>
      <c r="Z52" s="152"/>
      <c r="AA52" s="152"/>
      <c r="AB52" s="152"/>
      <c r="AC52" s="152"/>
      <c r="AD52" s="152"/>
      <c r="AE52" s="152"/>
      <c r="AF52" s="152"/>
      <c r="AG52" s="152" t="s">
        <v>432</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c r="A53" s="189">
        <v>45</v>
      </c>
      <c r="B53" s="190" t="s">
        <v>2334</v>
      </c>
      <c r="C53" s="197" t="s">
        <v>2335</v>
      </c>
      <c r="D53" s="191" t="s">
        <v>2336</v>
      </c>
      <c r="E53" s="192">
        <v>5</v>
      </c>
      <c r="F53" s="193"/>
      <c r="G53" s="194">
        <f t="shared" si="7"/>
        <v>0</v>
      </c>
      <c r="H53" s="193"/>
      <c r="I53" s="194">
        <f t="shared" si="8"/>
        <v>0</v>
      </c>
      <c r="J53" s="193"/>
      <c r="K53" s="194">
        <f t="shared" si="9"/>
        <v>0</v>
      </c>
      <c r="L53" s="194">
        <v>21</v>
      </c>
      <c r="M53" s="194">
        <f t="shared" si="10"/>
        <v>0</v>
      </c>
      <c r="N53" s="192">
        <v>0</v>
      </c>
      <c r="O53" s="192">
        <f t="shared" si="11"/>
        <v>0</v>
      </c>
      <c r="P53" s="192">
        <v>0</v>
      </c>
      <c r="Q53" s="192">
        <f t="shared" si="12"/>
        <v>0</v>
      </c>
      <c r="R53" s="194"/>
      <c r="S53" s="194" t="s">
        <v>430</v>
      </c>
      <c r="T53" s="195" t="s">
        <v>372</v>
      </c>
      <c r="U53" s="163">
        <v>0</v>
      </c>
      <c r="V53" s="163">
        <f t="shared" si="13"/>
        <v>0</v>
      </c>
      <c r="W53" s="163"/>
      <c r="X53" s="163" t="s">
        <v>431</v>
      </c>
      <c r="Y53" s="152"/>
      <c r="Z53" s="152"/>
      <c r="AA53" s="152"/>
      <c r="AB53" s="152"/>
      <c r="AC53" s="152"/>
      <c r="AD53" s="152"/>
      <c r="AE53" s="152"/>
      <c r="AF53" s="152"/>
      <c r="AG53" s="152" t="s">
        <v>432</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c r="A54" s="189">
        <v>46</v>
      </c>
      <c r="B54" s="190" t="s">
        <v>2337</v>
      </c>
      <c r="C54" s="197" t="s">
        <v>2338</v>
      </c>
      <c r="D54" s="191" t="s">
        <v>1998</v>
      </c>
      <c r="E54" s="192">
        <v>50</v>
      </c>
      <c r="F54" s="193"/>
      <c r="G54" s="194">
        <f t="shared" si="7"/>
        <v>0</v>
      </c>
      <c r="H54" s="193"/>
      <c r="I54" s="194">
        <f t="shared" si="8"/>
        <v>0</v>
      </c>
      <c r="J54" s="193"/>
      <c r="K54" s="194">
        <f t="shared" si="9"/>
        <v>0</v>
      </c>
      <c r="L54" s="194">
        <v>21</v>
      </c>
      <c r="M54" s="194">
        <f t="shared" si="10"/>
        <v>0</v>
      </c>
      <c r="N54" s="192">
        <v>0</v>
      </c>
      <c r="O54" s="192">
        <f t="shared" si="11"/>
        <v>0</v>
      </c>
      <c r="P54" s="192">
        <v>0</v>
      </c>
      <c r="Q54" s="192">
        <f t="shared" si="12"/>
        <v>0</v>
      </c>
      <c r="R54" s="194"/>
      <c r="S54" s="194" t="s">
        <v>430</v>
      </c>
      <c r="T54" s="195" t="s">
        <v>372</v>
      </c>
      <c r="U54" s="163">
        <v>0</v>
      </c>
      <c r="V54" s="163">
        <f t="shared" si="13"/>
        <v>0</v>
      </c>
      <c r="W54" s="163"/>
      <c r="X54" s="163" t="s">
        <v>431</v>
      </c>
      <c r="Y54" s="152"/>
      <c r="Z54" s="152"/>
      <c r="AA54" s="152"/>
      <c r="AB54" s="152"/>
      <c r="AC54" s="152"/>
      <c r="AD54" s="152"/>
      <c r="AE54" s="152"/>
      <c r="AF54" s="152"/>
      <c r="AG54" s="152" t="s">
        <v>432</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c r="A55" s="189">
        <v>47</v>
      </c>
      <c r="B55" s="190" t="s">
        <v>2339</v>
      </c>
      <c r="C55" s="197" t="s">
        <v>2340</v>
      </c>
      <c r="D55" s="191" t="s">
        <v>1998</v>
      </c>
      <c r="E55" s="192">
        <v>16</v>
      </c>
      <c r="F55" s="193"/>
      <c r="G55" s="194">
        <f t="shared" si="7"/>
        <v>0</v>
      </c>
      <c r="H55" s="193"/>
      <c r="I55" s="194">
        <f t="shared" si="8"/>
        <v>0</v>
      </c>
      <c r="J55" s="193"/>
      <c r="K55" s="194">
        <f t="shared" si="9"/>
        <v>0</v>
      </c>
      <c r="L55" s="194">
        <v>21</v>
      </c>
      <c r="M55" s="194">
        <f t="shared" si="10"/>
        <v>0</v>
      </c>
      <c r="N55" s="192">
        <v>0</v>
      </c>
      <c r="O55" s="192">
        <f t="shared" si="11"/>
        <v>0</v>
      </c>
      <c r="P55" s="192">
        <v>0</v>
      </c>
      <c r="Q55" s="192">
        <f t="shared" si="12"/>
        <v>0</v>
      </c>
      <c r="R55" s="194"/>
      <c r="S55" s="194" t="s">
        <v>430</v>
      </c>
      <c r="T55" s="195" t="s">
        <v>372</v>
      </c>
      <c r="U55" s="163">
        <v>0</v>
      </c>
      <c r="V55" s="163">
        <f t="shared" si="13"/>
        <v>0</v>
      </c>
      <c r="W55" s="163"/>
      <c r="X55" s="163" t="s">
        <v>431</v>
      </c>
      <c r="Y55" s="152"/>
      <c r="Z55" s="152"/>
      <c r="AA55" s="152"/>
      <c r="AB55" s="152"/>
      <c r="AC55" s="152"/>
      <c r="AD55" s="152"/>
      <c r="AE55" s="152"/>
      <c r="AF55" s="152"/>
      <c r="AG55" s="152" t="s">
        <v>432</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c r="A56" s="189">
        <v>48</v>
      </c>
      <c r="B56" s="190" t="s">
        <v>2341</v>
      </c>
      <c r="C56" s="197" t="s">
        <v>2342</v>
      </c>
      <c r="D56" s="191" t="s">
        <v>1998</v>
      </c>
      <c r="E56" s="192">
        <v>8</v>
      </c>
      <c r="F56" s="193"/>
      <c r="G56" s="194">
        <f t="shared" si="7"/>
        <v>0</v>
      </c>
      <c r="H56" s="193"/>
      <c r="I56" s="194">
        <f t="shared" si="8"/>
        <v>0</v>
      </c>
      <c r="J56" s="193"/>
      <c r="K56" s="194">
        <f t="shared" si="9"/>
        <v>0</v>
      </c>
      <c r="L56" s="194">
        <v>21</v>
      </c>
      <c r="M56" s="194">
        <f t="shared" si="10"/>
        <v>0</v>
      </c>
      <c r="N56" s="192">
        <v>0</v>
      </c>
      <c r="O56" s="192">
        <f t="shared" si="11"/>
        <v>0</v>
      </c>
      <c r="P56" s="192">
        <v>0</v>
      </c>
      <c r="Q56" s="192">
        <f t="shared" si="12"/>
        <v>0</v>
      </c>
      <c r="R56" s="194"/>
      <c r="S56" s="194" t="s">
        <v>430</v>
      </c>
      <c r="T56" s="195" t="s">
        <v>372</v>
      </c>
      <c r="U56" s="163">
        <v>0</v>
      </c>
      <c r="V56" s="163">
        <f t="shared" si="13"/>
        <v>0</v>
      </c>
      <c r="W56" s="163"/>
      <c r="X56" s="163" t="s">
        <v>431</v>
      </c>
      <c r="Y56" s="152"/>
      <c r="Z56" s="152"/>
      <c r="AA56" s="152"/>
      <c r="AB56" s="152"/>
      <c r="AC56" s="152"/>
      <c r="AD56" s="152"/>
      <c r="AE56" s="152"/>
      <c r="AF56" s="152"/>
      <c r="AG56" s="152" t="s">
        <v>432</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c r="A57" s="189">
        <v>49</v>
      </c>
      <c r="B57" s="190" t="s">
        <v>2343</v>
      </c>
      <c r="C57" s="197" t="s">
        <v>2344</v>
      </c>
      <c r="D57" s="191" t="s">
        <v>1998</v>
      </c>
      <c r="E57" s="192">
        <v>8</v>
      </c>
      <c r="F57" s="193"/>
      <c r="G57" s="194">
        <f t="shared" si="7"/>
        <v>0</v>
      </c>
      <c r="H57" s="193"/>
      <c r="I57" s="194">
        <f t="shared" si="8"/>
        <v>0</v>
      </c>
      <c r="J57" s="193"/>
      <c r="K57" s="194">
        <f t="shared" si="9"/>
        <v>0</v>
      </c>
      <c r="L57" s="194">
        <v>21</v>
      </c>
      <c r="M57" s="194">
        <f t="shared" si="10"/>
        <v>0</v>
      </c>
      <c r="N57" s="192">
        <v>0</v>
      </c>
      <c r="O57" s="192">
        <f t="shared" si="11"/>
        <v>0</v>
      </c>
      <c r="P57" s="192">
        <v>0</v>
      </c>
      <c r="Q57" s="192">
        <f t="shared" si="12"/>
        <v>0</v>
      </c>
      <c r="R57" s="194"/>
      <c r="S57" s="194" t="s">
        <v>430</v>
      </c>
      <c r="T57" s="195" t="s">
        <v>372</v>
      </c>
      <c r="U57" s="163">
        <v>0</v>
      </c>
      <c r="V57" s="163">
        <f t="shared" si="13"/>
        <v>0</v>
      </c>
      <c r="W57" s="163"/>
      <c r="X57" s="163" t="s">
        <v>431</v>
      </c>
      <c r="Y57" s="152"/>
      <c r="Z57" s="152"/>
      <c r="AA57" s="152"/>
      <c r="AB57" s="152"/>
      <c r="AC57" s="152"/>
      <c r="AD57" s="152"/>
      <c r="AE57" s="152"/>
      <c r="AF57" s="152"/>
      <c r="AG57" s="152" t="s">
        <v>432</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c r="A58" s="189">
        <v>50</v>
      </c>
      <c r="B58" s="190" t="s">
        <v>2345</v>
      </c>
      <c r="C58" s="197" t="s">
        <v>2346</v>
      </c>
      <c r="D58" s="191" t="s">
        <v>1998</v>
      </c>
      <c r="E58" s="192">
        <v>8</v>
      </c>
      <c r="F58" s="193"/>
      <c r="G58" s="194">
        <f t="shared" si="7"/>
        <v>0</v>
      </c>
      <c r="H58" s="193"/>
      <c r="I58" s="194">
        <f t="shared" si="8"/>
        <v>0</v>
      </c>
      <c r="J58" s="193"/>
      <c r="K58" s="194">
        <f t="shared" si="9"/>
        <v>0</v>
      </c>
      <c r="L58" s="194">
        <v>21</v>
      </c>
      <c r="M58" s="194">
        <f t="shared" si="10"/>
        <v>0</v>
      </c>
      <c r="N58" s="192">
        <v>0</v>
      </c>
      <c r="O58" s="192">
        <f t="shared" si="11"/>
        <v>0</v>
      </c>
      <c r="P58" s="192">
        <v>0</v>
      </c>
      <c r="Q58" s="192">
        <f t="shared" si="12"/>
        <v>0</v>
      </c>
      <c r="R58" s="194"/>
      <c r="S58" s="194" t="s">
        <v>430</v>
      </c>
      <c r="T58" s="195" t="s">
        <v>372</v>
      </c>
      <c r="U58" s="163">
        <v>0</v>
      </c>
      <c r="V58" s="163">
        <f t="shared" si="13"/>
        <v>0</v>
      </c>
      <c r="W58" s="163"/>
      <c r="X58" s="163" t="s">
        <v>431</v>
      </c>
      <c r="Y58" s="152"/>
      <c r="Z58" s="152"/>
      <c r="AA58" s="152"/>
      <c r="AB58" s="152"/>
      <c r="AC58" s="152"/>
      <c r="AD58" s="152"/>
      <c r="AE58" s="152"/>
      <c r="AF58" s="152"/>
      <c r="AG58" s="152" t="s">
        <v>432</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c r="A59" s="189">
        <v>51</v>
      </c>
      <c r="B59" s="190" t="s">
        <v>2347</v>
      </c>
      <c r="C59" s="197" t="s">
        <v>2348</v>
      </c>
      <c r="D59" s="191" t="s">
        <v>1998</v>
      </c>
      <c r="E59" s="192">
        <v>4</v>
      </c>
      <c r="F59" s="193"/>
      <c r="G59" s="194">
        <f t="shared" si="7"/>
        <v>0</v>
      </c>
      <c r="H59" s="193"/>
      <c r="I59" s="194">
        <f t="shared" si="8"/>
        <v>0</v>
      </c>
      <c r="J59" s="193"/>
      <c r="K59" s="194">
        <f t="shared" si="9"/>
        <v>0</v>
      </c>
      <c r="L59" s="194">
        <v>21</v>
      </c>
      <c r="M59" s="194">
        <f t="shared" si="10"/>
        <v>0</v>
      </c>
      <c r="N59" s="192">
        <v>0</v>
      </c>
      <c r="O59" s="192">
        <f t="shared" si="11"/>
        <v>0</v>
      </c>
      <c r="P59" s="192">
        <v>0</v>
      </c>
      <c r="Q59" s="192">
        <f t="shared" si="12"/>
        <v>0</v>
      </c>
      <c r="R59" s="194"/>
      <c r="S59" s="194" t="s">
        <v>430</v>
      </c>
      <c r="T59" s="195" t="s">
        <v>372</v>
      </c>
      <c r="U59" s="163">
        <v>0</v>
      </c>
      <c r="V59" s="163">
        <f t="shared" si="13"/>
        <v>0</v>
      </c>
      <c r="W59" s="163"/>
      <c r="X59" s="163" t="s">
        <v>431</v>
      </c>
      <c r="Y59" s="152"/>
      <c r="Z59" s="152"/>
      <c r="AA59" s="152"/>
      <c r="AB59" s="152"/>
      <c r="AC59" s="152"/>
      <c r="AD59" s="152"/>
      <c r="AE59" s="152"/>
      <c r="AF59" s="152"/>
      <c r="AG59" s="152" t="s">
        <v>432</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ht="22.5" outlineLevel="1">
      <c r="A60" s="189">
        <v>52</v>
      </c>
      <c r="B60" s="190" t="s">
        <v>2349</v>
      </c>
      <c r="C60" s="197" t="s">
        <v>2350</v>
      </c>
      <c r="D60" s="191" t="s">
        <v>0</v>
      </c>
      <c r="E60" s="192">
        <v>5</v>
      </c>
      <c r="F60" s="193"/>
      <c r="G60" s="194">
        <f t="shared" si="7"/>
        <v>0</v>
      </c>
      <c r="H60" s="193"/>
      <c r="I60" s="194">
        <f t="shared" si="8"/>
        <v>0</v>
      </c>
      <c r="J60" s="193"/>
      <c r="K60" s="194">
        <f t="shared" si="9"/>
        <v>0</v>
      </c>
      <c r="L60" s="194">
        <v>21</v>
      </c>
      <c r="M60" s="194">
        <f t="shared" si="10"/>
        <v>0</v>
      </c>
      <c r="N60" s="192">
        <v>0</v>
      </c>
      <c r="O60" s="192">
        <f t="shared" si="11"/>
        <v>0</v>
      </c>
      <c r="P60" s="192">
        <v>0</v>
      </c>
      <c r="Q60" s="192">
        <f t="shared" si="12"/>
        <v>0</v>
      </c>
      <c r="R60" s="194"/>
      <c r="S60" s="194" t="s">
        <v>430</v>
      </c>
      <c r="T60" s="195" t="s">
        <v>372</v>
      </c>
      <c r="U60" s="163">
        <v>0</v>
      </c>
      <c r="V60" s="163">
        <f t="shared" si="13"/>
        <v>0</v>
      </c>
      <c r="W60" s="163"/>
      <c r="X60" s="163" t="s">
        <v>431</v>
      </c>
      <c r="Y60" s="152"/>
      <c r="Z60" s="152"/>
      <c r="AA60" s="152"/>
      <c r="AB60" s="152"/>
      <c r="AC60" s="152"/>
      <c r="AD60" s="152"/>
      <c r="AE60" s="152"/>
      <c r="AF60" s="152"/>
      <c r="AG60" s="152" t="s">
        <v>432</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ht="22.5" outlineLevel="1">
      <c r="A61" s="189">
        <v>53</v>
      </c>
      <c r="B61" s="190" t="s">
        <v>2351</v>
      </c>
      <c r="C61" s="197" t="s">
        <v>2263</v>
      </c>
      <c r="D61" s="191" t="s">
        <v>0</v>
      </c>
      <c r="E61" s="192">
        <v>5</v>
      </c>
      <c r="F61" s="193"/>
      <c r="G61" s="194">
        <f t="shared" si="7"/>
        <v>0</v>
      </c>
      <c r="H61" s="193"/>
      <c r="I61" s="194">
        <f t="shared" si="8"/>
        <v>0</v>
      </c>
      <c r="J61" s="193"/>
      <c r="K61" s="194">
        <f t="shared" si="9"/>
        <v>0</v>
      </c>
      <c r="L61" s="194">
        <v>21</v>
      </c>
      <c r="M61" s="194">
        <f t="shared" si="10"/>
        <v>0</v>
      </c>
      <c r="N61" s="192">
        <v>0</v>
      </c>
      <c r="O61" s="192">
        <f t="shared" si="11"/>
        <v>0</v>
      </c>
      <c r="P61" s="192">
        <v>0</v>
      </c>
      <c r="Q61" s="192">
        <f t="shared" si="12"/>
        <v>0</v>
      </c>
      <c r="R61" s="194"/>
      <c r="S61" s="194" t="s">
        <v>430</v>
      </c>
      <c r="T61" s="195" t="s">
        <v>372</v>
      </c>
      <c r="U61" s="163">
        <v>0</v>
      </c>
      <c r="V61" s="163">
        <f t="shared" si="13"/>
        <v>0</v>
      </c>
      <c r="W61" s="163"/>
      <c r="X61" s="163" t="s">
        <v>431</v>
      </c>
      <c r="Y61" s="152"/>
      <c r="Z61" s="152"/>
      <c r="AA61" s="152"/>
      <c r="AB61" s="152"/>
      <c r="AC61" s="152"/>
      <c r="AD61" s="152"/>
      <c r="AE61" s="152"/>
      <c r="AF61" s="152"/>
      <c r="AG61" s="152" t="s">
        <v>432</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c r="A62" s="175">
        <v>54</v>
      </c>
      <c r="B62" s="176" t="s">
        <v>2352</v>
      </c>
      <c r="C62" s="185" t="s">
        <v>2265</v>
      </c>
      <c r="D62" s="177" t="s">
        <v>0</v>
      </c>
      <c r="E62" s="178">
        <v>5</v>
      </c>
      <c r="F62" s="179"/>
      <c r="G62" s="180">
        <f t="shared" si="7"/>
        <v>0</v>
      </c>
      <c r="H62" s="179"/>
      <c r="I62" s="180">
        <f t="shared" si="8"/>
        <v>0</v>
      </c>
      <c r="J62" s="179"/>
      <c r="K62" s="180">
        <f t="shared" si="9"/>
        <v>0</v>
      </c>
      <c r="L62" s="180">
        <v>21</v>
      </c>
      <c r="M62" s="180">
        <f t="shared" si="10"/>
        <v>0</v>
      </c>
      <c r="N62" s="178">
        <v>0</v>
      </c>
      <c r="O62" s="178">
        <f t="shared" si="11"/>
        <v>0</v>
      </c>
      <c r="P62" s="178">
        <v>0</v>
      </c>
      <c r="Q62" s="178">
        <f t="shared" si="12"/>
        <v>0</v>
      </c>
      <c r="R62" s="180"/>
      <c r="S62" s="180" t="s">
        <v>430</v>
      </c>
      <c r="T62" s="181" t="s">
        <v>372</v>
      </c>
      <c r="U62" s="163">
        <v>0</v>
      </c>
      <c r="V62" s="163">
        <f t="shared" si="13"/>
        <v>0</v>
      </c>
      <c r="W62" s="163"/>
      <c r="X62" s="163" t="s">
        <v>431</v>
      </c>
      <c r="Y62" s="152"/>
      <c r="Z62" s="152"/>
      <c r="AA62" s="152"/>
      <c r="AB62" s="152"/>
      <c r="AC62" s="152"/>
      <c r="AD62" s="152"/>
      <c r="AE62" s="152"/>
      <c r="AF62" s="152"/>
      <c r="AG62" s="152" t="s">
        <v>432</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c r="A63" s="3"/>
      <c r="B63" s="4"/>
      <c r="C63" s="186"/>
      <c r="D63" s="6"/>
      <c r="E63" s="3"/>
      <c r="F63" s="3"/>
      <c r="G63" s="3"/>
      <c r="H63" s="3"/>
      <c r="I63" s="3"/>
      <c r="J63" s="3"/>
      <c r="K63" s="3"/>
      <c r="L63" s="3"/>
      <c r="M63" s="3"/>
      <c r="N63" s="3"/>
      <c r="O63" s="3"/>
      <c r="P63" s="3"/>
      <c r="Q63" s="3"/>
      <c r="R63" s="3"/>
      <c r="S63" s="3"/>
      <c r="T63" s="3"/>
      <c r="U63" s="3"/>
      <c r="V63" s="3"/>
      <c r="W63" s="3"/>
      <c r="X63" s="3"/>
      <c r="AE63">
        <v>15</v>
      </c>
      <c r="AF63">
        <v>21</v>
      </c>
      <c r="AG63" t="s">
        <v>353</v>
      </c>
    </row>
    <row r="64" spans="1:60">
      <c r="A64" s="155"/>
      <c r="B64" s="156" t="s">
        <v>29</v>
      </c>
      <c r="C64" s="187"/>
      <c r="D64" s="157"/>
      <c r="E64" s="158"/>
      <c r="F64" s="158"/>
      <c r="G64" s="183">
        <f>G8</f>
        <v>0</v>
      </c>
      <c r="H64" s="3"/>
      <c r="I64" s="3"/>
      <c r="J64" s="3"/>
      <c r="K64" s="3"/>
      <c r="L64" s="3"/>
      <c r="M64" s="3"/>
      <c r="N64" s="3"/>
      <c r="O64" s="3"/>
      <c r="P64" s="3"/>
      <c r="Q64" s="3"/>
      <c r="R64" s="3"/>
      <c r="S64" s="3"/>
      <c r="T64" s="3"/>
      <c r="U64" s="3"/>
      <c r="V64" s="3"/>
      <c r="W64" s="3"/>
      <c r="X64" s="3"/>
      <c r="AE64">
        <f>SUMIF(L7:L62,AE63,G7:G62)</f>
        <v>0</v>
      </c>
      <c r="AF64">
        <f>SUMIF(L7:L62,AF63,G7:G62)</f>
        <v>0</v>
      </c>
      <c r="AG64" t="s">
        <v>423</v>
      </c>
    </row>
    <row r="65" spans="3:33">
      <c r="C65" s="188"/>
      <c r="D65" s="10"/>
      <c r="AG65" t="s">
        <v>425</v>
      </c>
    </row>
    <row r="66" spans="3:33">
      <c r="D66" s="10"/>
    </row>
    <row r="67" spans="3:33">
      <c r="D67" s="10"/>
    </row>
    <row r="68" spans="3:33">
      <c r="D68" s="10"/>
    </row>
    <row r="69" spans="3:33">
      <c r="D69" s="10"/>
    </row>
    <row r="70" spans="3:33">
      <c r="D70" s="10"/>
    </row>
    <row r="71" spans="3:33">
      <c r="D71" s="10"/>
    </row>
    <row r="72" spans="3:33">
      <c r="D72" s="10"/>
    </row>
    <row r="73" spans="3:33">
      <c r="D73" s="10"/>
    </row>
    <row r="74" spans="3:33">
      <c r="D74" s="10"/>
    </row>
    <row r="75" spans="3:33">
      <c r="D75" s="10"/>
    </row>
    <row r="76" spans="3:33">
      <c r="D76" s="10"/>
    </row>
    <row r="77" spans="3:33">
      <c r="D77" s="10"/>
    </row>
    <row r="78" spans="3:33">
      <c r="D78" s="10"/>
    </row>
    <row r="79" spans="3:33">
      <c r="D79" s="10"/>
    </row>
    <row r="80" spans="3:33">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WyvjdDayCMEseRSk1Lv+vIr3rPzO0VPc8NoGo4idhYlB4JwFYQhj2AOPbpYNrYYQkbjsOs1nIt9tXlPB4Unbkw==" saltValue="GWB58V/bgUwH2qBEEyrko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47</v>
      </c>
      <c r="C3" s="265" t="s">
        <v>50</v>
      </c>
      <c r="D3" s="266"/>
      <c r="E3" s="266"/>
      <c r="F3" s="266"/>
      <c r="G3" s="267"/>
      <c r="AC3" s="126" t="s">
        <v>339</v>
      </c>
      <c r="AG3" t="s">
        <v>343</v>
      </c>
    </row>
    <row r="4" spans="1:60" ht="24.95" customHeight="1">
      <c r="A4" s="145" t="s">
        <v>9</v>
      </c>
      <c r="B4" s="146" t="s">
        <v>67</v>
      </c>
      <c r="C4" s="268" t="s">
        <v>68</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326</v>
      </c>
      <c r="C8" s="184" t="s">
        <v>327</v>
      </c>
      <c r="D8" s="171"/>
      <c r="E8" s="172"/>
      <c r="F8" s="173"/>
      <c r="G8" s="173">
        <f>SUMIF(AG9:AG49,"&lt;&gt;NOR",G9:G49)</f>
        <v>0</v>
      </c>
      <c r="H8" s="173"/>
      <c r="I8" s="173">
        <f>SUM(I9:I49)</f>
        <v>0</v>
      </c>
      <c r="J8" s="173"/>
      <c r="K8" s="173">
        <f>SUM(K9:K49)</f>
        <v>0</v>
      </c>
      <c r="L8" s="173"/>
      <c r="M8" s="173">
        <f>SUM(M9:M49)</f>
        <v>0</v>
      </c>
      <c r="N8" s="172"/>
      <c r="O8" s="172">
        <f>SUM(O9:O49)</f>
        <v>0</v>
      </c>
      <c r="P8" s="172"/>
      <c r="Q8" s="172">
        <f>SUM(Q9:Q49)</f>
        <v>0</v>
      </c>
      <c r="R8" s="173"/>
      <c r="S8" s="173"/>
      <c r="T8" s="174"/>
      <c r="U8" s="168"/>
      <c r="V8" s="168">
        <f>SUM(V9:V49)</f>
        <v>0</v>
      </c>
      <c r="W8" s="168"/>
      <c r="X8" s="168"/>
      <c r="AG8" t="s">
        <v>367</v>
      </c>
    </row>
    <row r="9" spans="1:60" outlineLevel="1">
      <c r="A9" s="189">
        <v>1</v>
      </c>
      <c r="B9" s="190" t="s">
        <v>220</v>
      </c>
      <c r="C9" s="197" t="s">
        <v>2297</v>
      </c>
      <c r="D9" s="191" t="s">
        <v>524</v>
      </c>
      <c r="E9" s="192">
        <v>700</v>
      </c>
      <c r="F9" s="193"/>
      <c r="G9" s="194">
        <f t="shared" ref="G9:G20" si="0">ROUND(E9*F9,2)</f>
        <v>0</v>
      </c>
      <c r="H9" s="193"/>
      <c r="I9" s="194">
        <f t="shared" ref="I9:I20" si="1">ROUND(E9*H9,2)</f>
        <v>0</v>
      </c>
      <c r="J9" s="193"/>
      <c r="K9" s="194">
        <f t="shared" ref="K9:K20" si="2">ROUND(E9*J9,2)</f>
        <v>0</v>
      </c>
      <c r="L9" s="194">
        <v>21</v>
      </c>
      <c r="M9" s="194">
        <f t="shared" ref="M9:M20" si="3">G9*(1+L9/100)</f>
        <v>0</v>
      </c>
      <c r="N9" s="192">
        <v>0</v>
      </c>
      <c r="O9" s="192">
        <f t="shared" ref="O9:O20" si="4">ROUND(E9*N9,2)</f>
        <v>0</v>
      </c>
      <c r="P9" s="192">
        <v>0</v>
      </c>
      <c r="Q9" s="192">
        <f t="shared" ref="Q9:Q20" si="5">ROUND(E9*P9,2)</f>
        <v>0</v>
      </c>
      <c r="R9" s="194"/>
      <c r="S9" s="194" t="s">
        <v>430</v>
      </c>
      <c r="T9" s="195" t="s">
        <v>372</v>
      </c>
      <c r="U9" s="163">
        <v>0</v>
      </c>
      <c r="V9" s="163">
        <f t="shared" ref="V9:V20" si="6">ROUND(E9*U9,2)</f>
        <v>0</v>
      </c>
      <c r="W9" s="163"/>
      <c r="X9" s="163" t="s">
        <v>431</v>
      </c>
      <c r="Y9" s="152"/>
      <c r="Z9" s="152"/>
      <c r="AA9" s="152"/>
      <c r="AB9" s="152"/>
      <c r="AC9" s="152"/>
      <c r="AD9" s="152"/>
      <c r="AE9" s="152"/>
      <c r="AF9" s="152"/>
      <c r="AG9" s="152" t="s">
        <v>432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89">
        <v>2</v>
      </c>
      <c r="B10" s="190" t="s">
        <v>51</v>
      </c>
      <c r="C10" s="197" t="s">
        <v>2298</v>
      </c>
      <c r="D10" s="191" t="s">
        <v>524</v>
      </c>
      <c r="E10" s="192">
        <v>80</v>
      </c>
      <c r="F10" s="193"/>
      <c r="G10" s="194">
        <f t="shared" si="0"/>
        <v>0</v>
      </c>
      <c r="H10" s="193"/>
      <c r="I10" s="194">
        <f t="shared" si="1"/>
        <v>0</v>
      </c>
      <c r="J10" s="193"/>
      <c r="K10" s="194">
        <f t="shared" si="2"/>
        <v>0</v>
      </c>
      <c r="L10" s="194">
        <v>21</v>
      </c>
      <c r="M10" s="194">
        <f t="shared" si="3"/>
        <v>0</v>
      </c>
      <c r="N10" s="192">
        <v>0</v>
      </c>
      <c r="O10" s="192">
        <f t="shared" si="4"/>
        <v>0</v>
      </c>
      <c r="P10" s="192">
        <v>0</v>
      </c>
      <c r="Q10" s="192">
        <f t="shared" si="5"/>
        <v>0</v>
      </c>
      <c r="R10" s="194"/>
      <c r="S10" s="194" t="s">
        <v>430</v>
      </c>
      <c r="T10" s="195" t="s">
        <v>372</v>
      </c>
      <c r="U10" s="163">
        <v>0</v>
      </c>
      <c r="V10" s="163">
        <f t="shared" si="6"/>
        <v>0</v>
      </c>
      <c r="W10" s="163"/>
      <c r="X10" s="163" t="s">
        <v>431</v>
      </c>
      <c r="Y10" s="152"/>
      <c r="Z10" s="152"/>
      <c r="AA10" s="152"/>
      <c r="AB10" s="152"/>
      <c r="AC10" s="152"/>
      <c r="AD10" s="152"/>
      <c r="AE10" s="152"/>
      <c r="AF10" s="152"/>
      <c r="AG10" s="152" t="s">
        <v>432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89">
        <v>3</v>
      </c>
      <c r="B11" s="190" t="s">
        <v>53</v>
      </c>
      <c r="C11" s="197" t="s">
        <v>2193</v>
      </c>
      <c r="D11" s="191" t="s">
        <v>815</v>
      </c>
      <c r="E11" s="192">
        <v>36</v>
      </c>
      <c r="F11" s="193"/>
      <c r="G11" s="194">
        <f t="shared" si="0"/>
        <v>0</v>
      </c>
      <c r="H11" s="193"/>
      <c r="I11" s="194">
        <f t="shared" si="1"/>
        <v>0</v>
      </c>
      <c r="J11" s="193"/>
      <c r="K11" s="194">
        <f t="shared" si="2"/>
        <v>0</v>
      </c>
      <c r="L11" s="194">
        <v>21</v>
      </c>
      <c r="M11" s="194">
        <f t="shared" si="3"/>
        <v>0</v>
      </c>
      <c r="N11" s="192">
        <v>0</v>
      </c>
      <c r="O11" s="192">
        <f t="shared" si="4"/>
        <v>0</v>
      </c>
      <c r="P11" s="192">
        <v>0</v>
      </c>
      <c r="Q11" s="192">
        <f t="shared" si="5"/>
        <v>0</v>
      </c>
      <c r="R11" s="194"/>
      <c r="S11" s="194" t="s">
        <v>430</v>
      </c>
      <c r="T11" s="195" t="s">
        <v>372</v>
      </c>
      <c r="U11" s="163">
        <v>0</v>
      </c>
      <c r="V11" s="163">
        <f t="shared" si="6"/>
        <v>0</v>
      </c>
      <c r="W11" s="163"/>
      <c r="X11" s="163" t="s">
        <v>431</v>
      </c>
      <c r="Y11" s="152"/>
      <c r="Z11" s="152"/>
      <c r="AA11" s="152"/>
      <c r="AB11" s="152"/>
      <c r="AC11" s="152"/>
      <c r="AD11" s="152"/>
      <c r="AE11" s="152"/>
      <c r="AF11" s="152"/>
      <c r="AG11" s="152" t="s">
        <v>432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c r="A12" s="189">
        <v>4</v>
      </c>
      <c r="B12" s="190" t="s">
        <v>55</v>
      </c>
      <c r="C12" s="197" t="s">
        <v>2300</v>
      </c>
      <c r="D12" s="191" t="s">
        <v>815</v>
      </c>
      <c r="E12" s="192">
        <v>20</v>
      </c>
      <c r="F12" s="193"/>
      <c r="G12" s="194">
        <f t="shared" si="0"/>
        <v>0</v>
      </c>
      <c r="H12" s="193"/>
      <c r="I12" s="194">
        <f t="shared" si="1"/>
        <v>0</v>
      </c>
      <c r="J12" s="193"/>
      <c r="K12" s="194">
        <f t="shared" si="2"/>
        <v>0</v>
      </c>
      <c r="L12" s="194">
        <v>21</v>
      </c>
      <c r="M12" s="194">
        <f t="shared" si="3"/>
        <v>0</v>
      </c>
      <c r="N12" s="192">
        <v>0</v>
      </c>
      <c r="O12" s="192">
        <f t="shared" si="4"/>
        <v>0</v>
      </c>
      <c r="P12" s="192">
        <v>0</v>
      </c>
      <c r="Q12" s="192">
        <f t="shared" si="5"/>
        <v>0</v>
      </c>
      <c r="R12" s="194"/>
      <c r="S12" s="194" t="s">
        <v>430</v>
      </c>
      <c r="T12" s="195" t="s">
        <v>372</v>
      </c>
      <c r="U12" s="163">
        <v>0</v>
      </c>
      <c r="V12" s="163">
        <f t="shared" si="6"/>
        <v>0</v>
      </c>
      <c r="W12" s="163"/>
      <c r="X12" s="163" t="s">
        <v>431</v>
      </c>
      <c r="Y12" s="152"/>
      <c r="Z12" s="152"/>
      <c r="AA12" s="152"/>
      <c r="AB12" s="152"/>
      <c r="AC12" s="152"/>
      <c r="AD12" s="152"/>
      <c r="AE12" s="152"/>
      <c r="AF12" s="152"/>
      <c r="AG12" s="152" t="s">
        <v>432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89">
        <v>5</v>
      </c>
      <c r="B13" s="190" t="s">
        <v>227</v>
      </c>
      <c r="C13" s="197" t="s">
        <v>2301</v>
      </c>
      <c r="D13" s="191" t="s">
        <v>815</v>
      </c>
      <c r="E13" s="192">
        <v>6</v>
      </c>
      <c r="F13" s="193"/>
      <c r="G13" s="194">
        <f t="shared" si="0"/>
        <v>0</v>
      </c>
      <c r="H13" s="193"/>
      <c r="I13" s="194">
        <f t="shared" si="1"/>
        <v>0</v>
      </c>
      <c r="J13" s="193"/>
      <c r="K13" s="194">
        <f t="shared" si="2"/>
        <v>0</v>
      </c>
      <c r="L13" s="194">
        <v>21</v>
      </c>
      <c r="M13" s="194">
        <f t="shared" si="3"/>
        <v>0</v>
      </c>
      <c r="N13" s="192">
        <v>0</v>
      </c>
      <c r="O13" s="192">
        <f t="shared" si="4"/>
        <v>0</v>
      </c>
      <c r="P13" s="192">
        <v>0</v>
      </c>
      <c r="Q13" s="192">
        <f t="shared" si="5"/>
        <v>0</v>
      </c>
      <c r="R13" s="194"/>
      <c r="S13" s="194" t="s">
        <v>430</v>
      </c>
      <c r="T13" s="195" t="s">
        <v>372</v>
      </c>
      <c r="U13" s="163">
        <v>0</v>
      </c>
      <c r="V13" s="163">
        <f t="shared" si="6"/>
        <v>0</v>
      </c>
      <c r="W13" s="163"/>
      <c r="X13" s="163" t="s">
        <v>431</v>
      </c>
      <c r="Y13" s="152"/>
      <c r="Z13" s="152"/>
      <c r="AA13" s="152"/>
      <c r="AB13" s="152"/>
      <c r="AC13" s="152"/>
      <c r="AD13" s="152"/>
      <c r="AE13" s="152"/>
      <c r="AF13" s="152"/>
      <c r="AG13" s="152" t="s">
        <v>432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89">
        <v>6</v>
      </c>
      <c r="B14" s="190" t="s">
        <v>230</v>
      </c>
      <c r="C14" s="197" t="s">
        <v>2302</v>
      </c>
      <c r="D14" s="191" t="s">
        <v>815</v>
      </c>
      <c r="E14" s="192">
        <v>40</v>
      </c>
      <c r="F14" s="193"/>
      <c r="G14" s="194">
        <f t="shared" si="0"/>
        <v>0</v>
      </c>
      <c r="H14" s="193"/>
      <c r="I14" s="194">
        <f t="shared" si="1"/>
        <v>0</v>
      </c>
      <c r="J14" s="193"/>
      <c r="K14" s="194">
        <f t="shared" si="2"/>
        <v>0</v>
      </c>
      <c r="L14" s="194">
        <v>21</v>
      </c>
      <c r="M14" s="194">
        <f t="shared" si="3"/>
        <v>0</v>
      </c>
      <c r="N14" s="192">
        <v>0</v>
      </c>
      <c r="O14" s="192">
        <f t="shared" si="4"/>
        <v>0</v>
      </c>
      <c r="P14" s="192">
        <v>0</v>
      </c>
      <c r="Q14" s="192">
        <f t="shared" si="5"/>
        <v>0</v>
      </c>
      <c r="R14" s="194"/>
      <c r="S14" s="194" t="s">
        <v>430</v>
      </c>
      <c r="T14" s="195" t="s">
        <v>372</v>
      </c>
      <c r="U14" s="163">
        <v>0</v>
      </c>
      <c r="V14" s="163">
        <f t="shared" si="6"/>
        <v>0</v>
      </c>
      <c r="W14" s="163"/>
      <c r="X14" s="163" t="s">
        <v>431</v>
      </c>
      <c r="Y14" s="152"/>
      <c r="Z14" s="152"/>
      <c r="AA14" s="152"/>
      <c r="AB14" s="152"/>
      <c r="AC14" s="152"/>
      <c r="AD14" s="152"/>
      <c r="AE14" s="152"/>
      <c r="AF14" s="152"/>
      <c r="AG14" s="152" t="s">
        <v>432</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22.5" outlineLevel="1">
      <c r="A15" s="189">
        <v>7</v>
      </c>
      <c r="B15" s="190" t="s">
        <v>2195</v>
      </c>
      <c r="C15" s="197" t="s">
        <v>2303</v>
      </c>
      <c r="D15" s="191" t="s">
        <v>815</v>
      </c>
      <c r="E15" s="192">
        <v>4500</v>
      </c>
      <c r="F15" s="193"/>
      <c r="G15" s="194">
        <f t="shared" si="0"/>
        <v>0</v>
      </c>
      <c r="H15" s="193"/>
      <c r="I15" s="194">
        <f t="shared" si="1"/>
        <v>0</v>
      </c>
      <c r="J15" s="193"/>
      <c r="K15" s="194">
        <f t="shared" si="2"/>
        <v>0</v>
      </c>
      <c r="L15" s="194">
        <v>21</v>
      </c>
      <c r="M15" s="194">
        <f t="shared" si="3"/>
        <v>0</v>
      </c>
      <c r="N15" s="192">
        <v>0</v>
      </c>
      <c r="O15" s="192">
        <f t="shared" si="4"/>
        <v>0</v>
      </c>
      <c r="P15" s="192">
        <v>0</v>
      </c>
      <c r="Q15" s="192">
        <f t="shared" si="5"/>
        <v>0</v>
      </c>
      <c r="R15" s="194"/>
      <c r="S15" s="194" t="s">
        <v>430</v>
      </c>
      <c r="T15" s="195" t="s">
        <v>372</v>
      </c>
      <c r="U15" s="163">
        <v>0</v>
      </c>
      <c r="V15" s="163">
        <f t="shared" si="6"/>
        <v>0</v>
      </c>
      <c r="W15" s="163"/>
      <c r="X15" s="163" t="s">
        <v>431</v>
      </c>
      <c r="Y15" s="152"/>
      <c r="Z15" s="152"/>
      <c r="AA15" s="152"/>
      <c r="AB15" s="152"/>
      <c r="AC15" s="152"/>
      <c r="AD15" s="152"/>
      <c r="AE15" s="152"/>
      <c r="AF15" s="152"/>
      <c r="AG15" s="152" t="s">
        <v>432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89">
        <v>8</v>
      </c>
      <c r="B16" s="190" t="s">
        <v>240</v>
      </c>
      <c r="C16" s="197" t="s">
        <v>2304</v>
      </c>
      <c r="D16" s="191" t="s">
        <v>815</v>
      </c>
      <c r="E16" s="192">
        <v>8</v>
      </c>
      <c r="F16" s="193"/>
      <c r="G16" s="194">
        <f t="shared" si="0"/>
        <v>0</v>
      </c>
      <c r="H16" s="193"/>
      <c r="I16" s="194">
        <f t="shared" si="1"/>
        <v>0</v>
      </c>
      <c r="J16" s="193"/>
      <c r="K16" s="194">
        <f t="shared" si="2"/>
        <v>0</v>
      </c>
      <c r="L16" s="194">
        <v>21</v>
      </c>
      <c r="M16" s="194">
        <f t="shared" si="3"/>
        <v>0</v>
      </c>
      <c r="N16" s="192">
        <v>0</v>
      </c>
      <c r="O16" s="192">
        <f t="shared" si="4"/>
        <v>0</v>
      </c>
      <c r="P16" s="192">
        <v>0</v>
      </c>
      <c r="Q16" s="192">
        <f t="shared" si="5"/>
        <v>0</v>
      </c>
      <c r="R16" s="194"/>
      <c r="S16" s="194" t="s">
        <v>430</v>
      </c>
      <c r="T16" s="195" t="s">
        <v>372</v>
      </c>
      <c r="U16" s="163">
        <v>0</v>
      </c>
      <c r="V16" s="163">
        <f t="shared" si="6"/>
        <v>0</v>
      </c>
      <c r="W16" s="163"/>
      <c r="X16" s="163" t="s">
        <v>431</v>
      </c>
      <c r="Y16" s="152"/>
      <c r="Z16" s="152"/>
      <c r="AA16" s="152"/>
      <c r="AB16" s="152"/>
      <c r="AC16" s="152"/>
      <c r="AD16" s="152"/>
      <c r="AE16" s="152"/>
      <c r="AF16" s="152"/>
      <c r="AG16" s="152" t="s">
        <v>432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89">
        <v>9</v>
      </c>
      <c r="B17" s="190" t="s">
        <v>242</v>
      </c>
      <c r="C17" s="197" t="s">
        <v>2197</v>
      </c>
      <c r="D17" s="191" t="s">
        <v>815</v>
      </c>
      <c r="E17" s="192">
        <v>8</v>
      </c>
      <c r="F17" s="193"/>
      <c r="G17" s="194">
        <f t="shared" si="0"/>
        <v>0</v>
      </c>
      <c r="H17" s="193"/>
      <c r="I17" s="194">
        <f t="shared" si="1"/>
        <v>0</v>
      </c>
      <c r="J17" s="193"/>
      <c r="K17" s="194">
        <f t="shared" si="2"/>
        <v>0</v>
      </c>
      <c r="L17" s="194">
        <v>21</v>
      </c>
      <c r="M17" s="194">
        <f t="shared" si="3"/>
        <v>0</v>
      </c>
      <c r="N17" s="192">
        <v>0</v>
      </c>
      <c r="O17" s="192">
        <f t="shared" si="4"/>
        <v>0</v>
      </c>
      <c r="P17" s="192">
        <v>0</v>
      </c>
      <c r="Q17" s="192">
        <f t="shared" si="5"/>
        <v>0</v>
      </c>
      <c r="R17" s="194"/>
      <c r="S17" s="194" t="s">
        <v>430</v>
      </c>
      <c r="T17" s="195" t="s">
        <v>372</v>
      </c>
      <c r="U17" s="163">
        <v>0</v>
      </c>
      <c r="V17" s="163">
        <f t="shared" si="6"/>
        <v>0</v>
      </c>
      <c r="W17" s="163"/>
      <c r="X17" s="163" t="s">
        <v>431</v>
      </c>
      <c r="Y17" s="152"/>
      <c r="Z17" s="152"/>
      <c r="AA17" s="152"/>
      <c r="AB17" s="152"/>
      <c r="AC17" s="152"/>
      <c r="AD17" s="152"/>
      <c r="AE17" s="152"/>
      <c r="AF17" s="152"/>
      <c r="AG17" s="152" t="s">
        <v>432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89">
        <v>10</v>
      </c>
      <c r="B18" s="190" t="s">
        <v>2200</v>
      </c>
      <c r="C18" s="197" t="s">
        <v>2198</v>
      </c>
      <c r="D18" s="191" t="s">
        <v>2199</v>
      </c>
      <c r="E18" s="192">
        <v>1</v>
      </c>
      <c r="F18" s="193"/>
      <c r="G18" s="194">
        <f t="shared" si="0"/>
        <v>0</v>
      </c>
      <c r="H18" s="193"/>
      <c r="I18" s="194">
        <f t="shared" si="1"/>
        <v>0</v>
      </c>
      <c r="J18" s="193"/>
      <c r="K18" s="194">
        <f t="shared" si="2"/>
        <v>0</v>
      </c>
      <c r="L18" s="194">
        <v>21</v>
      </c>
      <c r="M18" s="194">
        <f t="shared" si="3"/>
        <v>0</v>
      </c>
      <c r="N18" s="192">
        <v>0</v>
      </c>
      <c r="O18" s="192">
        <f t="shared" si="4"/>
        <v>0</v>
      </c>
      <c r="P18" s="192">
        <v>0</v>
      </c>
      <c r="Q18" s="192">
        <f t="shared" si="5"/>
        <v>0</v>
      </c>
      <c r="R18" s="194"/>
      <c r="S18" s="194" t="s">
        <v>430</v>
      </c>
      <c r="T18" s="195" t="s">
        <v>372</v>
      </c>
      <c r="U18" s="163">
        <v>0</v>
      </c>
      <c r="V18" s="163">
        <f t="shared" si="6"/>
        <v>0</v>
      </c>
      <c r="W18" s="163"/>
      <c r="X18" s="163" t="s">
        <v>431</v>
      </c>
      <c r="Y18" s="152"/>
      <c r="Z18" s="152"/>
      <c r="AA18" s="152"/>
      <c r="AB18" s="152"/>
      <c r="AC18" s="152"/>
      <c r="AD18" s="152"/>
      <c r="AE18" s="152"/>
      <c r="AF18" s="152"/>
      <c r="AG18" s="152" t="s">
        <v>432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c r="A19" s="189">
        <v>11</v>
      </c>
      <c r="B19" s="190" t="s">
        <v>2202</v>
      </c>
      <c r="C19" s="197" t="s">
        <v>2306</v>
      </c>
      <c r="D19" s="191" t="s">
        <v>524</v>
      </c>
      <c r="E19" s="192">
        <v>3000</v>
      </c>
      <c r="F19" s="193"/>
      <c r="G19" s="194">
        <f t="shared" si="0"/>
        <v>0</v>
      </c>
      <c r="H19" s="193"/>
      <c r="I19" s="194">
        <f t="shared" si="1"/>
        <v>0</v>
      </c>
      <c r="J19" s="193"/>
      <c r="K19" s="194">
        <f t="shared" si="2"/>
        <v>0</v>
      </c>
      <c r="L19" s="194">
        <v>21</v>
      </c>
      <c r="M19" s="194">
        <f t="shared" si="3"/>
        <v>0</v>
      </c>
      <c r="N19" s="192">
        <v>0</v>
      </c>
      <c r="O19" s="192">
        <f t="shared" si="4"/>
        <v>0</v>
      </c>
      <c r="P19" s="192">
        <v>0</v>
      </c>
      <c r="Q19" s="192">
        <f t="shared" si="5"/>
        <v>0</v>
      </c>
      <c r="R19" s="194"/>
      <c r="S19" s="194" t="s">
        <v>430</v>
      </c>
      <c r="T19" s="195" t="s">
        <v>372</v>
      </c>
      <c r="U19" s="163">
        <v>0</v>
      </c>
      <c r="V19" s="163">
        <f t="shared" si="6"/>
        <v>0</v>
      </c>
      <c r="W19" s="163"/>
      <c r="X19" s="163" t="s">
        <v>431</v>
      </c>
      <c r="Y19" s="152"/>
      <c r="Z19" s="152"/>
      <c r="AA19" s="152"/>
      <c r="AB19" s="152"/>
      <c r="AC19" s="152"/>
      <c r="AD19" s="152"/>
      <c r="AE19" s="152"/>
      <c r="AF19" s="152"/>
      <c r="AG19" s="152" t="s">
        <v>432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c r="A20" s="175">
        <v>12</v>
      </c>
      <c r="B20" s="176" t="s">
        <v>2204</v>
      </c>
      <c r="C20" s="185" t="s">
        <v>2353</v>
      </c>
      <c r="D20" s="177" t="s">
        <v>524</v>
      </c>
      <c r="E20" s="178">
        <v>70</v>
      </c>
      <c r="F20" s="179"/>
      <c r="G20" s="180">
        <f t="shared" si="0"/>
        <v>0</v>
      </c>
      <c r="H20" s="179"/>
      <c r="I20" s="180">
        <f t="shared" si="1"/>
        <v>0</v>
      </c>
      <c r="J20" s="179"/>
      <c r="K20" s="180">
        <f t="shared" si="2"/>
        <v>0</v>
      </c>
      <c r="L20" s="180">
        <v>21</v>
      </c>
      <c r="M20" s="180">
        <f t="shared" si="3"/>
        <v>0</v>
      </c>
      <c r="N20" s="178">
        <v>0</v>
      </c>
      <c r="O20" s="178">
        <f t="shared" si="4"/>
        <v>0</v>
      </c>
      <c r="P20" s="178">
        <v>0</v>
      </c>
      <c r="Q20" s="178">
        <f t="shared" si="5"/>
        <v>0</v>
      </c>
      <c r="R20" s="180"/>
      <c r="S20" s="180" t="s">
        <v>430</v>
      </c>
      <c r="T20" s="181" t="s">
        <v>372</v>
      </c>
      <c r="U20" s="163">
        <v>0</v>
      </c>
      <c r="V20" s="163">
        <f t="shared" si="6"/>
        <v>0</v>
      </c>
      <c r="W20" s="163"/>
      <c r="X20" s="163" t="s">
        <v>431</v>
      </c>
      <c r="Y20" s="152"/>
      <c r="Z20" s="152"/>
      <c r="AA20" s="152"/>
      <c r="AB20" s="152"/>
      <c r="AC20" s="152"/>
      <c r="AD20" s="152"/>
      <c r="AE20" s="152"/>
      <c r="AF20" s="152"/>
      <c r="AG20" s="152" t="s">
        <v>432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c r="A21" s="159"/>
      <c r="B21" s="160"/>
      <c r="C21" s="262" t="s">
        <v>2354</v>
      </c>
      <c r="D21" s="263"/>
      <c r="E21" s="263"/>
      <c r="F21" s="263"/>
      <c r="G21" s="263"/>
      <c r="H21" s="163"/>
      <c r="I21" s="163"/>
      <c r="J21" s="163"/>
      <c r="K21" s="163"/>
      <c r="L21" s="163"/>
      <c r="M21" s="163"/>
      <c r="N21" s="162"/>
      <c r="O21" s="162"/>
      <c r="P21" s="162"/>
      <c r="Q21" s="162"/>
      <c r="R21" s="163"/>
      <c r="S21" s="163"/>
      <c r="T21" s="163"/>
      <c r="U21" s="163"/>
      <c r="V21" s="163"/>
      <c r="W21" s="163"/>
      <c r="X21" s="163"/>
      <c r="Y21" s="152"/>
      <c r="Z21" s="152"/>
      <c r="AA21" s="152"/>
      <c r="AB21" s="152"/>
      <c r="AC21" s="152"/>
      <c r="AD21" s="152"/>
      <c r="AE21" s="152"/>
      <c r="AF21" s="152"/>
      <c r="AG21" s="152" t="s">
        <v>375</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c r="A22" s="189">
        <v>13</v>
      </c>
      <c r="B22" s="190" t="s">
        <v>2206</v>
      </c>
      <c r="C22" s="197" t="s">
        <v>2355</v>
      </c>
      <c r="D22" s="191" t="s">
        <v>815</v>
      </c>
      <c r="E22" s="192">
        <v>1</v>
      </c>
      <c r="F22" s="193"/>
      <c r="G22" s="194">
        <f t="shared" ref="G22:G49" si="7">ROUND(E22*F22,2)</f>
        <v>0</v>
      </c>
      <c r="H22" s="193"/>
      <c r="I22" s="194">
        <f t="shared" ref="I22:I49" si="8">ROUND(E22*H22,2)</f>
        <v>0</v>
      </c>
      <c r="J22" s="193"/>
      <c r="K22" s="194">
        <f t="shared" ref="K22:K49" si="9">ROUND(E22*J22,2)</f>
        <v>0</v>
      </c>
      <c r="L22" s="194">
        <v>21</v>
      </c>
      <c r="M22" s="194">
        <f t="shared" ref="M22:M49" si="10">G22*(1+L22/100)</f>
        <v>0</v>
      </c>
      <c r="N22" s="192">
        <v>0</v>
      </c>
      <c r="O22" s="192">
        <f t="shared" ref="O22:O49" si="11">ROUND(E22*N22,2)</f>
        <v>0</v>
      </c>
      <c r="P22" s="192">
        <v>0</v>
      </c>
      <c r="Q22" s="192">
        <f t="shared" ref="Q22:Q49" si="12">ROUND(E22*P22,2)</f>
        <v>0</v>
      </c>
      <c r="R22" s="194"/>
      <c r="S22" s="194" t="s">
        <v>430</v>
      </c>
      <c r="T22" s="195" t="s">
        <v>372</v>
      </c>
      <c r="U22" s="163">
        <v>0</v>
      </c>
      <c r="V22" s="163">
        <f t="shared" ref="V22:V49" si="13">ROUND(E22*U22,2)</f>
        <v>0</v>
      </c>
      <c r="W22" s="163"/>
      <c r="X22" s="163" t="s">
        <v>431</v>
      </c>
      <c r="Y22" s="152"/>
      <c r="Z22" s="152"/>
      <c r="AA22" s="152"/>
      <c r="AB22" s="152"/>
      <c r="AC22" s="152"/>
      <c r="AD22" s="152"/>
      <c r="AE22" s="152"/>
      <c r="AF22" s="152"/>
      <c r="AG22" s="152" t="s">
        <v>432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89">
        <v>14</v>
      </c>
      <c r="B23" s="190" t="s">
        <v>2208</v>
      </c>
      <c r="C23" s="197" t="s">
        <v>2231</v>
      </c>
      <c r="D23" s="191" t="s">
        <v>815</v>
      </c>
      <c r="E23" s="192">
        <v>4</v>
      </c>
      <c r="F23" s="193"/>
      <c r="G23" s="194">
        <f t="shared" si="7"/>
        <v>0</v>
      </c>
      <c r="H23" s="193"/>
      <c r="I23" s="194">
        <f t="shared" si="8"/>
        <v>0</v>
      </c>
      <c r="J23" s="193"/>
      <c r="K23" s="194">
        <f t="shared" si="9"/>
        <v>0</v>
      </c>
      <c r="L23" s="194">
        <v>21</v>
      </c>
      <c r="M23" s="194">
        <f t="shared" si="10"/>
        <v>0</v>
      </c>
      <c r="N23" s="192">
        <v>0</v>
      </c>
      <c r="O23" s="192">
        <f t="shared" si="11"/>
        <v>0</v>
      </c>
      <c r="P23" s="192">
        <v>0</v>
      </c>
      <c r="Q23" s="192">
        <f t="shared" si="12"/>
        <v>0</v>
      </c>
      <c r="R23" s="194"/>
      <c r="S23" s="194" t="s">
        <v>430</v>
      </c>
      <c r="T23" s="195" t="s">
        <v>372</v>
      </c>
      <c r="U23" s="163">
        <v>0</v>
      </c>
      <c r="V23" s="163">
        <f t="shared" si="13"/>
        <v>0</v>
      </c>
      <c r="W23" s="163"/>
      <c r="X23" s="163" t="s">
        <v>431</v>
      </c>
      <c r="Y23" s="152"/>
      <c r="Z23" s="152"/>
      <c r="AA23" s="152"/>
      <c r="AB23" s="152"/>
      <c r="AC23" s="152"/>
      <c r="AD23" s="152"/>
      <c r="AE23" s="152"/>
      <c r="AF23" s="152"/>
      <c r="AG23" s="152" t="s">
        <v>432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89">
        <v>15</v>
      </c>
      <c r="B24" s="190" t="s">
        <v>2210</v>
      </c>
      <c r="C24" s="197" t="s">
        <v>2356</v>
      </c>
      <c r="D24" s="191" t="s">
        <v>815</v>
      </c>
      <c r="E24" s="192">
        <v>1</v>
      </c>
      <c r="F24" s="193"/>
      <c r="G24" s="194">
        <f t="shared" si="7"/>
        <v>0</v>
      </c>
      <c r="H24" s="193"/>
      <c r="I24" s="194">
        <f t="shared" si="8"/>
        <v>0</v>
      </c>
      <c r="J24" s="193"/>
      <c r="K24" s="194">
        <f t="shared" si="9"/>
        <v>0</v>
      </c>
      <c r="L24" s="194">
        <v>21</v>
      </c>
      <c r="M24" s="194">
        <f t="shared" si="10"/>
        <v>0</v>
      </c>
      <c r="N24" s="192">
        <v>0</v>
      </c>
      <c r="O24" s="192">
        <f t="shared" si="11"/>
        <v>0</v>
      </c>
      <c r="P24" s="192">
        <v>0</v>
      </c>
      <c r="Q24" s="192">
        <f t="shared" si="12"/>
        <v>0</v>
      </c>
      <c r="R24" s="194"/>
      <c r="S24" s="194" t="s">
        <v>430</v>
      </c>
      <c r="T24" s="195" t="s">
        <v>372</v>
      </c>
      <c r="U24" s="163">
        <v>0</v>
      </c>
      <c r="V24" s="163">
        <f t="shared" si="13"/>
        <v>0</v>
      </c>
      <c r="W24" s="163"/>
      <c r="X24" s="163" t="s">
        <v>431</v>
      </c>
      <c r="Y24" s="152"/>
      <c r="Z24" s="152"/>
      <c r="AA24" s="152"/>
      <c r="AB24" s="152"/>
      <c r="AC24" s="152"/>
      <c r="AD24" s="152"/>
      <c r="AE24" s="152"/>
      <c r="AF24" s="152"/>
      <c r="AG24" s="152" t="s">
        <v>432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89">
        <v>16</v>
      </c>
      <c r="B25" s="190" t="s">
        <v>2212</v>
      </c>
      <c r="C25" s="197" t="s">
        <v>2357</v>
      </c>
      <c r="D25" s="191" t="s">
        <v>815</v>
      </c>
      <c r="E25" s="192">
        <v>1</v>
      </c>
      <c r="F25" s="193"/>
      <c r="G25" s="194">
        <f t="shared" si="7"/>
        <v>0</v>
      </c>
      <c r="H25" s="193"/>
      <c r="I25" s="194">
        <f t="shared" si="8"/>
        <v>0</v>
      </c>
      <c r="J25" s="193"/>
      <c r="K25" s="194">
        <f t="shared" si="9"/>
        <v>0</v>
      </c>
      <c r="L25" s="194">
        <v>21</v>
      </c>
      <c r="M25" s="194">
        <f t="shared" si="10"/>
        <v>0</v>
      </c>
      <c r="N25" s="192">
        <v>0</v>
      </c>
      <c r="O25" s="192">
        <f t="shared" si="11"/>
        <v>0</v>
      </c>
      <c r="P25" s="192">
        <v>0</v>
      </c>
      <c r="Q25" s="192">
        <f t="shared" si="12"/>
        <v>0</v>
      </c>
      <c r="R25" s="194"/>
      <c r="S25" s="194" t="s">
        <v>430</v>
      </c>
      <c r="T25" s="195" t="s">
        <v>372</v>
      </c>
      <c r="U25" s="163">
        <v>0</v>
      </c>
      <c r="V25" s="163">
        <f t="shared" si="13"/>
        <v>0</v>
      </c>
      <c r="W25" s="163"/>
      <c r="X25" s="163" t="s">
        <v>431</v>
      </c>
      <c r="Y25" s="152"/>
      <c r="Z25" s="152"/>
      <c r="AA25" s="152"/>
      <c r="AB25" s="152"/>
      <c r="AC25" s="152"/>
      <c r="AD25" s="152"/>
      <c r="AE25" s="152"/>
      <c r="AF25" s="152"/>
      <c r="AG25" s="152" t="s">
        <v>432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89">
        <v>17</v>
      </c>
      <c r="B26" s="190" t="s">
        <v>2214</v>
      </c>
      <c r="C26" s="197" t="s">
        <v>2358</v>
      </c>
      <c r="D26" s="191" t="s">
        <v>815</v>
      </c>
      <c r="E26" s="192">
        <v>1</v>
      </c>
      <c r="F26" s="193"/>
      <c r="G26" s="194">
        <f t="shared" si="7"/>
        <v>0</v>
      </c>
      <c r="H26" s="193"/>
      <c r="I26" s="194">
        <f t="shared" si="8"/>
        <v>0</v>
      </c>
      <c r="J26" s="193"/>
      <c r="K26" s="194">
        <f t="shared" si="9"/>
        <v>0</v>
      </c>
      <c r="L26" s="194">
        <v>21</v>
      </c>
      <c r="M26" s="194">
        <f t="shared" si="10"/>
        <v>0</v>
      </c>
      <c r="N26" s="192">
        <v>0</v>
      </c>
      <c r="O26" s="192">
        <f t="shared" si="11"/>
        <v>0</v>
      </c>
      <c r="P26" s="192">
        <v>0</v>
      </c>
      <c r="Q26" s="192">
        <f t="shared" si="12"/>
        <v>0</v>
      </c>
      <c r="R26" s="194"/>
      <c r="S26" s="194" t="s">
        <v>430</v>
      </c>
      <c r="T26" s="195" t="s">
        <v>372</v>
      </c>
      <c r="U26" s="163">
        <v>0</v>
      </c>
      <c r="V26" s="163">
        <f t="shared" si="13"/>
        <v>0</v>
      </c>
      <c r="W26" s="163"/>
      <c r="X26" s="163" t="s">
        <v>431</v>
      </c>
      <c r="Y26" s="152"/>
      <c r="Z26" s="152"/>
      <c r="AA26" s="152"/>
      <c r="AB26" s="152"/>
      <c r="AC26" s="152"/>
      <c r="AD26" s="152"/>
      <c r="AE26" s="152"/>
      <c r="AF26" s="152"/>
      <c r="AG26" s="152" t="s">
        <v>432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89">
        <v>18</v>
      </c>
      <c r="B27" s="190" t="s">
        <v>2216</v>
      </c>
      <c r="C27" s="197" t="s">
        <v>2359</v>
      </c>
      <c r="D27" s="191" t="s">
        <v>815</v>
      </c>
      <c r="E27" s="192">
        <v>1</v>
      </c>
      <c r="F27" s="193"/>
      <c r="G27" s="194">
        <f t="shared" si="7"/>
        <v>0</v>
      </c>
      <c r="H27" s="193"/>
      <c r="I27" s="194">
        <f t="shared" si="8"/>
        <v>0</v>
      </c>
      <c r="J27" s="193"/>
      <c r="K27" s="194">
        <f t="shared" si="9"/>
        <v>0</v>
      </c>
      <c r="L27" s="194">
        <v>21</v>
      </c>
      <c r="M27" s="194">
        <f t="shared" si="10"/>
        <v>0</v>
      </c>
      <c r="N27" s="192">
        <v>0</v>
      </c>
      <c r="O27" s="192">
        <f t="shared" si="11"/>
        <v>0</v>
      </c>
      <c r="P27" s="192">
        <v>0</v>
      </c>
      <c r="Q27" s="192">
        <f t="shared" si="12"/>
        <v>0</v>
      </c>
      <c r="R27" s="194"/>
      <c r="S27" s="194" t="s">
        <v>430</v>
      </c>
      <c r="T27" s="195" t="s">
        <v>372</v>
      </c>
      <c r="U27" s="163">
        <v>0</v>
      </c>
      <c r="V27" s="163">
        <f t="shared" si="13"/>
        <v>0</v>
      </c>
      <c r="W27" s="163"/>
      <c r="X27" s="163" t="s">
        <v>431</v>
      </c>
      <c r="Y27" s="152"/>
      <c r="Z27" s="152"/>
      <c r="AA27" s="152"/>
      <c r="AB27" s="152"/>
      <c r="AC27" s="152"/>
      <c r="AD27" s="152"/>
      <c r="AE27" s="152"/>
      <c r="AF27" s="152"/>
      <c r="AG27" s="152" t="s">
        <v>432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89">
        <v>19</v>
      </c>
      <c r="B28" s="190" t="s">
        <v>2218</v>
      </c>
      <c r="C28" s="197" t="s">
        <v>2360</v>
      </c>
      <c r="D28" s="191" t="s">
        <v>815</v>
      </c>
      <c r="E28" s="192">
        <v>2</v>
      </c>
      <c r="F28" s="193"/>
      <c r="G28" s="194">
        <f t="shared" si="7"/>
        <v>0</v>
      </c>
      <c r="H28" s="193"/>
      <c r="I28" s="194">
        <f t="shared" si="8"/>
        <v>0</v>
      </c>
      <c r="J28" s="193"/>
      <c r="K28" s="194">
        <f t="shared" si="9"/>
        <v>0</v>
      </c>
      <c r="L28" s="194">
        <v>21</v>
      </c>
      <c r="M28" s="194">
        <f t="shared" si="10"/>
        <v>0</v>
      </c>
      <c r="N28" s="192">
        <v>0</v>
      </c>
      <c r="O28" s="192">
        <f t="shared" si="11"/>
        <v>0</v>
      </c>
      <c r="P28" s="192">
        <v>0</v>
      </c>
      <c r="Q28" s="192">
        <f t="shared" si="12"/>
        <v>0</v>
      </c>
      <c r="R28" s="194"/>
      <c r="S28" s="194" t="s">
        <v>430</v>
      </c>
      <c r="T28" s="195" t="s">
        <v>372</v>
      </c>
      <c r="U28" s="163">
        <v>0</v>
      </c>
      <c r="V28" s="163">
        <f t="shared" si="13"/>
        <v>0</v>
      </c>
      <c r="W28" s="163"/>
      <c r="X28" s="163" t="s">
        <v>431</v>
      </c>
      <c r="Y28" s="152"/>
      <c r="Z28" s="152"/>
      <c r="AA28" s="152"/>
      <c r="AB28" s="152"/>
      <c r="AC28" s="152"/>
      <c r="AD28" s="152"/>
      <c r="AE28" s="152"/>
      <c r="AF28" s="152"/>
      <c r="AG28" s="152" t="s">
        <v>432</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89">
        <v>20</v>
      </c>
      <c r="B29" s="190" t="s">
        <v>2220</v>
      </c>
      <c r="C29" s="197" t="s">
        <v>2361</v>
      </c>
      <c r="D29" s="191" t="s">
        <v>815</v>
      </c>
      <c r="E29" s="192">
        <v>1</v>
      </c>
      <c r="F29" s="193"/>
      <c r="G29" s="194">
        <f t="shared" si="7"/>
        <v>0</v>
      </c>
      <c r="H29" s="193"/>
      <c r="I29" s="194">
        <f t="shared" si="8"/>
        <v>0</v>
      </c>
      <c r="J29" s="193"/>
      <c r="K29" s="194">
        <f t="shared" si="9"/>
        <v>0</v>
      </c>
      <c r="L29" s="194">
        <v>21</v>
      </c>
      <c r="M29" s="194">
        <f t="shared" si="10"/>
        <v>0</v>
      </c>
      <c r="N29" s="192">
        <v>0</v>
      </c>
      <c r="O29" s="192">
        <f t="shared" si="11"/>
        <v>0</v>
      </c>
      <c r="P29" s="192">
        <v>0</v>
      </c>
      <c r="Q29" s="192">
        <f t="shared" si="12"/>
        <v>0</v>
      </c>
      <c r="R29" s="194"/>
      <c r="S29" s="194" t="s">
        <v>430</v>
      </c>
      <c r="T29" s="195" t="s">
        <v>372</v>
      </c>
      <c r="U29" s="163">
        <v>0</v>
      </c>
      <c r="V29" s="163">
        <f t="shared" si="13"/>
        <v>0</v>
      </c>
      <c r="W29" s="163"/>
      <c r="X29" s="163" t="s">
        <v>431</v>
      </c>
      <c r="Y29" s="152"/>
      <c r="Z29" s="152"/>
      <c r="AA29" s="152"/>
      <c r="AB29" s="152"/>
      <c r="AC29" s="152"/>
      <c r="AD29" s="152"/>
      <c r="AE29" s="152"/>
      <c r="AF29" s="152"/>
      <c r="AG29" s="152" t="s">
        <v>432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c r="A30" s="189">
        <v>21</v>
      </c>
      <c r="B30" s="190" t="s">
        <v>2222</v>
      </c>
      <c r="C30" s="197" t="s">
        <v>2362</v>
      </c>
      <c r="D30" s="191" t="s">
        <v>815</v>
      </c>
      <c r="E30" s="192">
        <v>36</v>
      </c>
      <c r="F30" s="193"/>
      <c r="G30" s="194">
        <f t="shared" si="7"/>
        <v>0</v>
      </c>
      <c r="H30" s="193"/>
      <c r="I30" s="194">
        <f t="shared" si="8"/>
        <v>0</v>
      </c>
      <c r="J30" s="193"/>
      <c r="K30" s="194">
        <f t="shared" si="9"/>
        <v>0</v>
      </c>
      <c r="L30" s="194">
        <v>21</v>
      </c>
      <c r="M30" s="194">
        <f t="shared" si="10"/>
        <v>0</v>
      </c>
      <c r="N30" s="192">
        <v>0</v>
      </c>
      <c r="O30" s="192">
        <f t="shared" si="11"/>
        <v>0</v>
      </c>
      <c r="P30" s="192">
        <v>0</v>
      </c>
      <c r="Q30" s="192">
        <f t="shared" si="12"/>
        <v>0</v>
      </c>
      <c r="R30" s="194"/>
      <c r="S30" s="194" t="s">
        <v>430</v>
      </c>
      <c r="T30" s="195" t="s">
        <v>372</v>
      </c>
      <c r="U30" s="163">
        <v>0</v>
      </c>
      <c r="V30" s="163">
        <f t="shared" si="13"/>
        <v>0</v>
      </c>
      <c r="W30" s="163"/>
      <c r="X30" s="163" t="s">
        <v>431</v>
      </c>
      <c r="Y30" s="152"/>
      <c r="Z30" s="152"/>
      <c r="AA30" s="152"/>
      <c r="AB30" s="152"/>
      <c r="AC30" s="152"/>
      <c r="AD30" s="152"/>
      <c r="AE30" s="152"/>
      <c r="AF30" s="152"/>
      <c r="AG30" s="152" t="s">
        <v>432</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ht="22.5" outlineLevel="1">
      <c r="A31" s="189">
        <v>22</v>
      </c>
      <c r="B31" s="190" t="s">
        <v>2224</v>
      </c>
      <c r="C31" s="197" t="s">
        <v>2363</v>
      </c>
      <c r="D31" s="191" t="s">
        <v>815</v>
      </c>
      <c r="E31" s="192">
        <v>135</v>
      </c>
      <c r="F31" s="193"/>
      <c r="G31" s="194">
        <f t="shared" si="7"/>
        <v>0</v>
      </c>
      <c r="H31" s="193"/>
      <c r="I31" s="194">
        <f t="shared" si="8"/>
        <v>0</v>
      </c>
      <c r="J31" s="193"/>
      <c r="K31" s="194">
        <f t="shared" si="9"/>
        <v>0</v>
      </c>
      <c r="L31" s="194">
        <v>21</v>
      </c>
      <c r="M31" s="194">
        <f t="shared" si="10"/>
        <v>0</v>
      </c>
      <c r="N31" s="192">
        <v>0</v>
      </c>
      <c r="O31" s="192">
        <f t="shared" si="11"/>
        <v>0</v>
      </c>
      <c r="P31" s="192">
        <v>0</v>
      </c>
      <c r="Q31" s="192">
        <f t="shared" si="12"/>
        <v>0</v>
      </c>
      <c r="R31" s="194"/>
      <c r="S31" s="194" t="s">
        <v>430</v>
      </c>
      <c r="T31" s="195" t="s">
        <v>372</v>
      </c>
      <c r="U31" s="163">
        <v>0</v>
      </c>
      <c r="V31" s="163">
        <f t="shared" si="13"/>
        <v>0</v>
      </c>
      <c r="W31" s="163"/>
      <c r="X31" s="163" t="s">
        <v>431</v>
      </c>
      <c r="Y31" s="152"/>
      <c r="Z31" s="152"/>
      <c r="AA31" s="152"/>
      <c r="AB31" s="152"/>
      <c r="AC31" s="152"/>
      <c r="AD31" s="152"/>
      <c r="AE31" s="152"/>
      <c r="AF31" s="152"/>
      <c r="AG31" s="152" t="s">
        <v>432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ht="22.5" outlineLevel="1">
      <c r="A32" s="189">
        <v>23</v>
      </c>
      <c r="B32" s="190" t="s">
        <v>2226</v>
      </c>
      <c r="C32" s="197" t="s">
        <v>2364</v>
      </c>
      <c r="D32" s="191" t="s">
        <v>815</v>
      </c>
      <c r="E32" s="192">
        <v>24</v>
      </c>
      <c r="F32" s="193"/>
      <c r="G32" s="194">
        <f t="shared" si="7"/>
        <v>0</v>
      </c>
      <c r="H32" s="193"/>
      <c r="I32" s="194">
        <f t="shared" si="8"/>
        <v>0</v>
      </c>
      <c r="J32" s="193"/>
      <c r="K32" s="194">
        <f t="shared" si="9"/>
        <v>0</v>
      </c>
      <c r="L32" s="194">
        <v>21</v>
      </c>
      <c r="M32" s="194">
        <f t="shared" si="10"/>
        <v>0</v>
      </c>
      <c r="N32" s="192">
        <v>0</v>
      </c>
      <c r="O32" s="192">
        <f t="shared" si="11"/>
        <v>0</v>
      </c>
      <c r="P32" s="192">
        <v>0</v>
      </c>
      <c r="Q32" s="192">
        <f t="shared" si="12"/>
        <v>0</v>
      </c>
      <c r="R32" s="194"/>
      <c r="S32" s="194" t="s">
        <v>430</v>
      </c>
      <c r="T32" s="195" t="s">
        <v>372</v>
      </c>
      <c r="U32" s="163">
        <v>0</v>
      </c>
      <c r="V32" s="163">
        <f t="shared" si="13"/>
        <v>0</v>
      </c>
      <c r="W32" s="163"/>
      <c r="X32" s="163" t="s">
        <v>431</v>
      </c>
      <c r="Y32" s="152"/>
      <c r="Z32" s="152"/>
      <c r="AA32" s="152"/>
      <c r="AB32" s="152"/>
      <c r="AC32" s="152"/>
      <c r="AD32" s="152"/>
      <c r="AE32" s="152"/>
      <c r="AF32" s="152"/>
      <c r="AG32" s="152" t="s">
        <v>432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89">
        <v>24</v>
      </c>
      <c r="B33" s="190" t="s">
        <v>2228</v>
      </c>
      <c r="C33" s="197" t="s">
        <v>2237</v>
      </c>
      <c r="D33" s="191" t="s">
        <v>2199</v>
      </c>
      <c r="E33" s="192">
        <v>1</v>
      </c>
      <c r="F33" s="193"/>
      <c r="G33" s="194">
        <f t="shared" si="7"/>
        <v>0</v>
      </c>
      <c r="H33" s="193"/>
      <c r="I33" s="194">
        <f t="shared" si="8"/>
        <v>0</v>
      </c>
      <c r="J33" s="193"/>
      <c r="K33" s="194">
        <f t="shared" si="9"/>
        <v>0</v>
      </c>
      <c r="L33" s="194">
        <v>21</v>
      </c>
      <c r="M33" s="194">
        <f t="shared" si="10"/>
        <v>0</v>
      </c>
      <c r="N33" s="192">
        <v>0</v>
      </c>
      <c r="O33" s="192">
        <f t="shared" si="11"/>
        <v>0</v>
      </c>
      <c r="P33" s="192">
        <v>0</v>
      </c>
      <c r="Q33" s="192">
        <f t="shared" si="12"/>
        <v>0</v>
      </c>
      <c r="R33" s="194"/>
      <c r="S33" s="194" t="s">
        <v>430</v>
      </c>
      <c r="T33" s="195" t="s">
        <v>372</v>
      </c>
      <c r="U33" s="163">
        <v>0</v>
      </c>
      <c r="V33" s="163">
        <f t="shared" si="13"/>
        <v>0</v>
      </c>
      <c r="W33" s="163"/>
      <c r="X33" s="163" t="s">
        <v>431</v>
      </c>
      <c r="Y33" s="152"/>
      <c r="Z33" s="152"/>
      <c r="AA33" s="152"/>
      <c r="AB33" s="152"/>
      <c r="AC33" s="152"/>
      <c r="AD33" s="152"/>
      <c r="AE33" s="152"/>
      <c r="AF33" s="152"/>
      <c r="AG33" s="152" t="s">
        <v>432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89">
        <v>25</v>
      </c>
      <c r="B34" s="190" t="s">
        <v>2230</v>
      </c>
      <c r="C34" s="197" t="s">
        <v>2243</v>
      </c>
      <c r="D34" s="191" t="s">
        <v>1998</v>
      </c>
      <c r="E34" s="192">
        <v>16</v>
      </c>
      <c r="F34" s="193"/>
      <c r="G34" s="194">
        <f t="shared" si="7"/>
        <v>0</v>
      </c>
      <c r="H34" s="193"/>
      <c r="I34" s="194">
        <f t="shared" si="8"/>
        <v>0</v>
      </c>
      <c r="J34" s="193"/>
      <c r="K34" s="194">
        <f t="shared" si="9"/>
        <v>0</v>
      </c>
      <c r="L34" s="194">
        <v>21</v>
      </c>
      <c r="M34" s="194">
        <f t="shared" si="10"/>
        <v>0</v>
      </c>
      <c r="N34" s="192">
        <v>0</v>
      </c>
      <c r="O34" s="192">
        <f t="shared" si="11"/>
        <v>0</v>
      </c>
      <c r="P34" s="192">
        <v>0</v>
      </c>
      <c r="Q34" s="192">
        <f t="shared" si="12"/>
        <v>0</v>
      </c>
      <c r="R34" s="194"/>
      <c r="S34" s="194" t="s">
        <v>430</v>
      </c>
      <c r="T34" s="195" t="s">
        <v>372</v>
      </c>
      <c r="U34" s="163">
        <v>0</v>
      </c>
      <c r="V34" s="163">
        <f t="shared" si="13"/>
        <v>0</v>
      </c>
      <c r="W34" s="163"/>
      <c r="X34" s="163" t="s">
        <v>431</v>
      </c>
      <c r="Y34" s="152"/>
      <c r="Z34" s="152"/>
      <c r="AA34" s="152"/>
      <c r="AB34" s="152"/>
      <c r="AC34" s="152"/>
      <c r="AD34" s="152"/>
      <c r="AE34" s="152"/>
      <c r="AF34" s="152"/>
      <c r="AG34" s="152" t="s">
        <v>432</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89">
        <v>26</v>
      </c>
      <c r="B35" s="190" t="s">
        <v>2232</v>
      </c>
      <c r="C35" s="197" t="s">
        <v>2245</v>
      </c>
      <c r="D35" s="191" t="s">
        <v>1998</v>
      </c>
      <c r="E35" s="192">
        <v>80</v>
      </c>
      <c r="F35" s="193"/>
      <c r="G35" s="194">
        <f t="shared" si="7"/>
        <v>0</v>
      </c>
      <c r="H35" s="193"/>
      <c r="I35" s="194">
        <f t="shared" si="8"/>
        <v>0</v>
      </c>
      <c r="J35" s="193"/>
      <c r="K35" s="194">
        <f t="shared" si="9"/>
        <v>0</v>
      </c>
      <c r="L35" s="194">
        <v>21</v>
      </c>
      <c r="M35" s="194">
        <f t="shared" si="10"/>
        <v>0</v>
      </c>
      <c r="N35" s="192">
        <v>0</v>
      </c>
      <c r="O35" s="192">
        <f t="shared" si="11"/>
        <v>0</v>
      </c>
      <c r="P35" s="192">
        <v>0</v>
      </c>
      <c r="Q35" s="192">
        <f t="shared" si="12"/>
        <v>0</v>
      </c>
      <c r="R35" s="194"/>
      <c r="S35" s="194" t="s">
        <v>430</v>
      </c>
      <c r="T35" s="195" t="s">
        <v>372</v>
      </c>
      <c r="U35" s="163">
        <v>0</v>
      </c>
      <c r="V35" s="163">
        <f t="shared" si="13"/>
        <v>0</v>
      </c>
      <c r="W35" s="163"/>
      <c r="X35" s="163" t="s">
        <v>431</v>
      </c>
      <c r="Y35" s="152"/>
      <c r="Z35" s="152"/>
      <c r="AA35" s="152"/>
      <c r="AB35" s="152"/>
      <c r="AC35" s="152"/>
      <c r="AD35" s="152"/>
      <c r="AE35" s="152"/>
      <c r="AF35" s="152"/>
      <c r="AG35" s="152" t="s">
        <v>432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c r="A36" s="189">
        <v>27</v>
      </c>
      <c r="B36" s="190" t="s">
        <v>2234</v>
      </c>
      <c r="C36" s="197" t="s">
        <v>2365</v>
      </c>
      <c r="D36" s="191" t="s">
        <v>1998</v>
      </c>
      <c r="E36" s="192">
        <v>500</v>
      </c>
      <c r="F36" s="193"/>
      <c r="G36" s="194">
        <f t="shared" si="7"/>
        <v>0</v>
      </c>
      <c r="H36" s="193"/>
      <c r="I36" s="194">
        <f t="shared" si="8"/>
        <v>0</v>
      </c>
      <c r="J36" s="193"/>
      <c r="K36" s="194">
        <f t="shared" si="9"/>
        <v>0</v>
      </c>
      <c r="L36" s="194">
        <v>21</v>
      </c>
      <c r="M36" s="194">
        <f t="shared" si="10"/>
        <v>0</v>
      </c>
      <c r="N36" s="192">
        <v>0</v>
      </c>
      <c r="O36" s="192">
        <f t="shared" si="11"/>
        <v>0</v>
      </c>
      <c r="P36" s="192">
        <v>0</v>
      </c>
      <c r="Q36" s="192">
        <f t="shared" si="12"/>
        <v>0</v>
      </c>
      <c r="R36" s="194"/>
      <c r="S36" s="194" t="s">
        <v>430</v>
      </c>
      <c r="T36" s="195" t="s">
        <v>372</v>
      </c>
      <c r="U36" s="163">
        <v>0</v>
      </c>
      <c r="V36" s="163">
        <f t="shared" si="13"/>
        <v>0</v>
      </c>
      <c r="W36" s="163"/>
      <c r="X36" s="163" t="s">
        <v>431</v>
      </c>
      <c r="Y36" s="152"/>
      <c r="Z36" s="152"/>
      <c r="AA36" s="152"/>
      <c r="AB36" s="152"/>
      <c r="AC36" s="152"/>
      <c r="AD36" s="152"/>
      <c r="AE36" s="152"/>
      <c r="AF36" s="152"/>
      <c r="AG36" s="152" t="s">
        <v>432</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c r="A37" s="189">
        <v>28</v>
      </c>
      <c r="B37" s="190" t="s">
        <v>2236</v>
      </c>
      <c r="C37" s="197" t="s">
        <v>2249</v>
      </c>
      <c r="D37" s="191" t="s">
        <v>815</v>
      </c>
      <c r="E37" s="192">
        <v>14</v>
      </c>
      <c r="F37" s="193"/>
      <c r="G37" s="194">
        <f t="shared" si="7"/>
        <v>0</v>
      </c>
      <c r="H37" s="193"/>
      <c r="I37" s="194">
        <f t="shared" si="8"/>
        <v>0</v>
      </c>
      <c r="J37" s="193"/>
      <c r="K37" s="194">
        <f t="shared" si="9"/>
        <v>0</v>
      </c>
      <c r="L37" s="194">
        <v>21</v>
      </c>
      <c r="M37" s="194">
        <f t="shared" si="10"/>
        <v>0</v>
      </c>
      <c r="N37" s="192">
        <v>0</v>
      </c>
      <c r="O37" s="192">
        <f t="shared" si="11"/>
        <v>0</v>
      </c>
      <c r="P37" s="192">
        <v>0</v>
      </c>
      <c r="Q37" s="192">
        <f t="shared" si="12"/>
        <v>0</v>
      </c>
      <c r="R37" s="194"/>
      <c r="S37" s="194" t="s">
        <v>430</v>
      </c>
      <c r="T37" s="195" t="s">
        <v>372</v>
      </c>
      <c r="U37" s="163">
        <v>0</v>
      </c>
      <c r="V37" s="163">
        <f t="shared" si="13"/>
        <v>0</v>
      </c>
      <c r="W37" s="163"/>
      <c r="X37" s="163" t="s">
        <v>431</v>
      </c>
      <c r="Y37" s="152"/>
      <c r="Z37" s="152"/>
      <c r="AA37" s="152"/>
      <c r="AB37" s="152"/>
      <c r="AC37" s="152"/>
      <c r="AD37" s="152"/>
      <c r="AE37" s="152"/>
      <c r="AF37" s="152"/>
      <c r="AG37" s="152" t="s">
        <v>432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c r="A38" s="189">
        <v>29</v>
      </c>
      <c r="B38" s="190" t="s">
        <v>2238</v>
      </c>
      <c r="C38" s="197" t="s">
        <v>2333</v>
      </c>
      <c r="D38" s="191" t="s">
        <v>1998</v>
      </c>
      <c r="E38" s="192">
        <v>8</v>
      </c>
      <c r="F38" s="193"/>
      <c r="G38" s="194">
        <f t="shared" si="7"/>
        <v>0</v>
      </c>
      <c r="H38" s="193"/>
      <c r="I38" s="194">
        <f t="shared" si="8"/>
        <v>0</v>
      </c>
      <c r="J38" s="193"/>
      <c r="K38" s="194">
        <f t="shared" si="9"/>
        <v>0</v>
      </c>
      <c r="L38" s="194">
        <v>21</v>
      </c>
      <c r="M38" s="194">
        <f t="shared" si="10"/>
        <v>0</v>
      </c>
      <c r="N38" s="192">
        <v>0</v>
      </c>
      <c r="O38" s="192">
        <f t="shared" si="11"/>
        <v>0</v>
      </c>
      <c r="P38" s="192">
        <v>0</v>
      </c>
      <c r="Q38" s="192">
        <f t="shared" si="12"/>
        <v>0</v>
      </c>
      <c r="R38" s="194"/>
      <c r="S38" s="194" t="s">
        <v>430</v>
      </c>
      <c r="T38" s="195" t="s">
        <v>372</v>
      </c>
      <c r="U38" s="163">
        <v>0</v>
      </c>
      <c r="V38" s="163">
        <f t="shared" si="13"/>
        <v>0</v>
      </c>
      <c r="W38" s="163"/>
      <c r="X38" s="163" t="s">
        <v>431</v>
      </c>
      <c r="Y38" s="152"/>
      <c r="Z38" s="152"/>
      <c r="AA38" s="152"/>
      <c r="AB38" s="152"/>
      <c r="AC38" s="152"/>
      <c r="AD38" s="152"/>
      <c r="AE38" s="152"/>
      <c r="AF38" s="152"/>
      <c r="AG38" s="152" t="s">
        <v>432</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c r="A39" s="189">
        <v>30</v>
      </c>
      <c r="B39" s="190" t="s">
        <v>2241</v>
      </c>
      <c r="C39" s="197" t="s">
        <v>2366</v>
      </c>
      <c r="D39" s="191" t="s">
        <v>1998</v>
      </c>
      <c r="E39" s="192">
        <v>50</v>
      </c>
      <c r="F39" s="193"/>
      <c r="G39" s="194">
        <f t="shared" si="7"/>
        <v>0</v>
      </c>
      <c r="H39" s="193"/>
      <c r="I39" s="194">
        <f t="shared" si="8"/>
        <v>0</v>
      </c>
      <c r="J39" s="193"/>
      <c r="K39" s="194">
        <f t="shared" si="9"/>
        <v>0</v>
      </c>
      <c r="L39" s="194">
        <v>21</v>
      </c>
      <c r="M39" s="194">
        <f t="shared" si="10"/>
        <v>0</v>
      </c>
      <c r="N39" s="192">
        <v>0</v>
      </c>
      <c r="O39" s="192">
        <f t="shared" si="11"/>
        <v>0</v>
      </c>
      <c r="P39" s="192">
        <v>0</v>
      </c>
      <c r="Q39" s="192">
        <f t="shared" si="12"/>
        <v>0</v>
      </c>
      <c r="R39" s="194"/>
      <c r="S39" s="194" t="s">
        <v>430</v>
      </c>
      <c r="T39" s="195" t="s">
        <v>372</v>
      </c>
      <c r="U39" s="163">
        <v>0</v>
      </c>
      <c r="V39" s="163">
        <f t="shared" si="13"/>
        <v>0</v>
      </c>
      <c r="W39" s="163"/>
      <c r="X39" s="163" t="s">
        <v>431</v>
      </c>
      <c r="Y39" s="152"/>
      <c r="Z39" s="152"/>
      <c r="AA39" s="152"/>
      <c r="AB39" s="152"/>
      <c r="AC39" s="152"/>
      <c r="AD39" s="152"/>
      <c r="AE39" s="152"/>
      <c r="AF39" s="152"/>
      <c r="AG39" s="152" t="s">
        <v>432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c r="A40" s="189">
        <v>31</v>
      </c>
      <c r="B40" s="190" t="s">
        <v>2242</v>
      </c>
      <c r="C40" s="197" t="s">
        <v>2338</v>
      </c>
      <c r="D40" s="191" t="s">
        <v>1998</v>
      </c>
      <c r="E40" s="192">
        <v>24</v>
      </c>
      <c r="F40" s="193"/>
      <c r="G40" s="194">
        <f t="shared" si="7"/>
        <v>0</v>
      </c>
      <c r="H40" s="193"/>
      <c r="I40" s="194">
        <f t="shared" si="8"/>
        <v>0</v>
      </c>
      <c r="J40" s="193"/>
      <c r="K40" s="194">
        <f t="shared" si="9"/>
        <v>0</v>
      </c>
      <c r="L40" s="194">
        <v>21</v>
      </c>
      <c r="M40" s="194">
        <f t="shared" si="10"/>
        <v>0</v>
      </c>
      <c r="N40" s="192">
        <v>0</v>
      </c>
      <c r="O40" s="192">
        <f t="shared" si="11"/>
        <v>0</v>
      </c>
      <c r="P40" s="192">
        <v>0</v>
      </c>
      <c r="Q40" s="192">
        <f t="shared" si="12"/>
        <v>0</v>
      </c>
      <c r="R40" s="194"/>
      <c r="S40" s="194" t="s">
        <v>430</v>
      </c>
      <c r="T40" s="195" t="s">
        <v>372</v>
      </c>
      <c r="U40" s="163">
        <v>0</v>
      </c>
      <c r="V40" s="163">
        <f t="shared" si="13"/>
        <v>0</v>
      </c>
      <c r="W40" s="163"/>
      <c r="X40" s="163" t="s">
        <v>431</v>
      </c>
      <c r="Y40" s="152"/>
      <c r="Z40" s="152"/>
      <c r="AA40" s="152"/>
      <c r="AB40" s="152"/>
      <c r="AC40" s="152"/>
      <c r="AD40" s="152"/>
      <c r="AE40" s="152"/>
      <c r="AF40" s="152"/>
      <c r="AG40" s="152" t="s">
        <v>432</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c r="A41" s="189">
        <v>32</v>
      </c>
      <c r="B41" s="190" t="s">
        <v>2244</v>
      </c>
      <c r="C41" s="197" t="s">
        <v>2367</v>
      </c>
      <c r="D41" s="191" t="s">
        <v>1998</v>
      </c>
      <c r="E41" s="192">
        <v>50</v>
      </c>
      <c r="F41" s="193"/>
      <c r="G41" s="194">
        <f t="shared" si="7"/>
        <v>0</v>
      </c>
      <c r="H41" s="193"/>
      <c r="I41" s="194">
        <f t="shared" si="8"/>
        <v>0</v>
      </c>
      <c r="J41" s="193"/>
      <c r="K41" s="194">
        <f t="shared" si="9"/>
        <v>0</v>
      </c>
      <c r="L41" s="194">
        <v>21</v>
      </c>
      <c r="M41" s="194">
        <f t="shared" si="10"/>
        <v>0</v>
      </c>
      <c r="N41" s="192">
        <v>0</v>
      </c>
      <c r="O41" s="192">
        <f t="shared" si="11"/>
        <v>0</v>
      </c>
      <c r="P41" s="192">
        <v>0</v>
      </c>
      <c r="Q41" s="192">
        <f t="shared" si="12"/>
        <v>0</v>
      </c>
      <c r="R41" s="194"/>
      <c r="S41" s="194" t="s">
        <v>430</v>
      </c>
      <c r="T41" s="195" t="s">
        <v>372</v>
      </c>
      <c r="U41" s="163">
        <v>0</v>
      </c>
      <c r="V41" s="163">
        <f t="shared" si="13"/>
        <v>0</v>
      </c>
      <c r="W41" s="163"/>
      <c r="X41" s="163" t="s">
        <v>431</v>
      </c>
      <c r="Y41" s="152"/>
      <c r="Z41" s="152"/>
      <c r="AA41" s="152"/>
      <c r="AB41" s="152"/>
      <c r="AC41" s="152"/>
      <c r="AD41" s="152"/>
      <c r="AE41" s="152"/>
      <c r="AF41" s="152"/>
      <c r="AG41" s="152" t="s">
        <v>432</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ht="22.5" outlineLevel="1">
      <c r="A42" s="189">
        <v>33</v>
      </c>
      <c r="B42" s="190" t="s">
        <v>2246</v>
      </c>
      <c r="C42" s="197" t="s">
        <v>2295</v>
      </c>
      <c r="D42" s="191" t="s">
        <v>1998</v>
      </c>
      <c r="E42" s="192">
        <v>50</v>
      </c>
      <c r="F42" s="193"/>
      <c r="G42" s="194">
        <f t="shared" si="7"/>
        <v>0</v>
      </c>
      <c r="H42" s="193"/>
      <c r="I42" s="194">
        <f t="shared" si="8"/>
        <v>0</v>
      </c>
      <c r="J42" s="193"/>
      <c r="K42" s="194">
        <f t="shared" si="9"/>
        <v>0</v>
      </c>
      <c r="L42" s="194">
        <v>21</v>
      </c>
      <c r="M42" s="194">
        <f t="shared" si="10"/>
        <v>0</v>
      </c>
      <c r="N42" s="192">
        <v>0</v>
      </c>
      <c r="O42" s="192">
        <f t="shared" si="11"/>
        <v>0</v>
      </c>
      <c r="P42" s="192">
        <v>0</v>
      </c>
      <c r="Q42" s="192">
        <f t="shared" si="12"/>
        <v>0</v>
      </c>
      <c r="R42" s="194"/>
      <c r="S42" s="194" t="s">
        <v>430</v>
      </c>
      <c r="T42" s="195" t="s">
        <v>372</v>
      </c>
      <c r="U42" s="163">
        <v>0</v>
      </c>
      <c r="V42" s="163">
        <f t="shared" si="13"/>
        <v>0</v>
      </c>
      <c r="W42" s="163"/>
      <c r="X42" s="163" t="s">
        <v>431</v>
      </c>
      <c r="Y42" s="152"/>
      <c r="Z42" s="152"/>
      <c r="AA42" s="152"/>
      <c r="AB42" s="152"/>
      <c r="AC42" s="152"/>
      <c r="AD42" s="152"/>
      <c r="AE42" s="152"/>
      <c r="AF42" s="152"/>
      <c r="AG42" s="152" t="s">
        <v>432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c r="A43" s="189">
        <v>34</v>
      </c>
      <c r="B43" s="190" t="s">
        <v>2248</v>
      </c>
      <c r="C43" s="197" t="s">
        <v>2368</v>
      </c>
      <c r="D43" s="191" t="s">
        <v>1998</v>
      </c>
      <c r="E43" s="192">
        <v>24</v>
      </c>
      <c r="F43" s="193"/>
      <c r="G43" s="194">
        <f t="shared" si="7"/>
        <v>0</v>
      </c>
      <c r="H43" s="193"/>
      <c r="I43" s="194">
        <f t="shared" si="8"/>
        <v>0</v>
      </c>
      <c r="J43" s="193"/>
      <c r="K43" s="194">
        <f t="shared" si="9"/>
        <v>0</v>
      </c>
      <c r="L43" s="194">
        <v>21</v>
      </c>
      <c r="M43" s="194">
        <f t="shared" si="10"/>
        <v>0</v>
      </c>
      <c r="N43" s="192">
        <v>0</v>
      </c>
      <c r="O43" s="192">
        <f t="shared" si="11"/>
        <v>0</v>
      </c>
      <c r="P43" s="192">
        <v>0</v>
      </c>
      <c r="Q43" s="192">
        <f t="shared" si="12"/>
        <v>0</v>
      </c>
      <c r="R43" s="194"/>
      <c r="S43" s="194" t="s">
        <v>430</v>
      </c>
      <c r="T43" s="195" t="s">
        <v>372</v>
      </c>
      <c r="U43" s="163">
        <v>0</v>
      </c>
      <c r="V43" s="163">
        <f t="shared" si="13"/>
        <v>0</v>
      </c>
      <c r="W43" s="163"/>
      <c r="X43" s="163" t="s">
        <v>431</v>
      </c>
      <c r="Y43" s="152"/>
      <c r="Z43" s="152"/>
      <c r="AA43" s="152"/>
      <c r="AB43" s="152"/>
      <c r="AC43" s="152"/>
      <c r="AD43" s="152"/>
      <c r="AE43" s="152"/>
      <c r="AF43" s="152"/>
      <c r="AG43" s="152" t="s">
        <v>432</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c r="A44" s="189">
        <v>35</v>
      </c>
      <c r="B44" s="190" t="s">
        <v>2250</v>
      </c>
      <c r="C44" s="197" t="s">
        <v>2369</v>
      </c>
      <c r="D44" s="191" t="s">
        <v>1998</v>
      </c>
      <c r="E44" s="192">
        <v>8</v>
      </c>
      <c r="F44" s="193"/>
      <c r="G44" s="194">
        <f t="shared" si="7"/>
        <v>0</v>
      </c>
      <c r="H44" s="193"/>
      <c r="I44" s="194">
        <f t="shared" si="8"/>
        <v>0</v>
      </c>
      <c r="J44" s="193"/>
      <c r="K44" s="194">
        <f t="shared" si="9"/>
        <v>0</v>
      </c>
      <c r="L44" s="194">
        <v>21</v>
      </c>
      <c r="M44" s="194">
        <f t="shared" si="10"/>
        <v>0</v>
      </c>
      <c r="N44" s="192">
        <v>0</v>
      </c>
      <c r="O44" s="192">
        <f t="shared" si="11"/>
        <v>0</v>
      </c>
      <c r="P44" s="192">
        <v>0</v>
      </c>
      <c r="Q44" s="192">
        <f t="shared" si="12"/>
        <v>0</v>
      </c>
      <c r="R44" s="194"/>
      <c r="S44" s="194" t="s">
        <v>430</v>
      </c>
      <c r="T44" s="195" t="s">
        <v>372</v>
      </c>
      <c r="U44" s="163">
        <v>0</v>
      </c>
      <c r="V44" s="163">
        <f t="shared" si="13"/>
        <v>0</v>
      </c>
      <c r="W44" s="163"/>
      <c r="X44" s="163" t="s">
        <v>431</v>
      </c>
      <c r="Y44" s="152"/>
      <c r="Z44" s="152"/>
      <c r="AA44" s="152"/>
      <c r="AB44" s="152"/>
      <c r="AC44" s="152"/>
      <c r="AD44" s="152"/>
      <c r="AE44" s="152"/>
      <c r="AF44" s="152"/>
      <c r="AG44" s="152" t="s">
        <v>432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c r="A45" s="189">
        <v>36</v>
      </c>
      <c r="B45" s="190" t="s">
        <v>2252</v>
      </c>
      <c r="C45" s="197" t="s">
        <v>2346</v>
      </c>
      <c r="D45" s="191" t="s">
        <v>1998</v>
      </c>
      <c r="E45" s="192">
        <v>8</v>
      </c>
      <c r="F45" s="193"/>
      <c r="G45" s="194">
        <f t="shared" si="7"/>
        <v>0</v>
      </c>
      <c r="H45" s="193"/>
      <c r="I45" s="194">
        <f t="shared" si="8"/>
        <v>0</v>
      </c>
      <c r="J45" s="193"/>
      <c r="K45" s="194">
        <f t="shared" si="9"/>
        <v>0</v>
      </c>
      <c r="L45" s="194">
        <v>21</v>
      </c>
      <c r="M45" s="194">
        <f t="shared" si="10"/>
        <v>0</v>
      </c>
      <c r="N45" s="192">
        <v>0</v>
      </c>
      <c r="O45" s="192">
        <f t="shared" si="11"/>
        <v>0</v>
      </c>
      <c r="P45" s="192">
        <v>0</v>
      </c>
      <c r="Q45" s="192">
        <f t="shared" si="12"/>
        <v>0</v>
      </c>
      <c r="R45" s="194"/>
      <c r="S45" s="194" t="s">
        <v>430</v>
      </c>
      <c r="T45" s="195" t="s">
        <v>372</v>
      </c>
      <c r="U45" s="163">
        <v>0</v>
      </c>
      <c r="V45" s="163">
        <f t="shared" si="13"/>
        <v>0</v>
      </c>
      <c r="W45" s="163"/>
      <c r="X45" s="163" t="s">
        <v>431</v>
      </c>
      <c r="Y45" s="152"/>
      <c r="Z45" s="152"/>
      <c r="AA45" s="152"/>
      <c r="AB45" s="152"/>
      <c r="AC45" s="152"/>
      <c r="AD45" s="152"/>
      <c r="AE45" s="152"/>
      <c r="AF45" s="152"/>
      <c r="AG45" s="152" t="s">
        <v>432</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c r="A46" s="189">
        <v>37</v>
      </c>
      <c r="B46" s="190" t="s">
        <v>2254</v>
      </c>
      <c r="C46" s="197" t="s">
        <v>2348</v>
      </c>
      <c r="D46" s="191" t="s">
        <v>1998</v>
      </c>
      <c r="E46" s="192">
        <v>4</v>
      </c>
      <c r="F46" s="193"/>
      <c r="G46" s="194">
        <f t="shared" si="7"/>
        <v>0</v>
      </c>
      <c r="H46" s="193"/>
      <c r="I46" s="194">
        <f t="shared" si="8"/>
        <v>0</v>
      </c>
      <c r="J46" s="193"/>
      <c r="K46" s="194">
        <f t="shared" si="9"/>
        <v>0</v>
      </c>
      <c r="L46" s="194">
        <v>21</v>
      </c>
      <c r="M46" s="194">
        <f t="shared" si="10"/>
        <v>0</v>
      </c>
      <c r="N46" s="192">
        <v>0</v>
      </c>
      <c r="O46" s="192">
        <f t="shared" si="11"/>
        <v>0</v>
      </c>
      <c r="P46" s="192">
        <v>0</v>
      </c>
      <c r="Q46" s="192">
        <f t="shared" si="12"/>
        <v>0</v>
      </c>
      <c r="R46" s="194"/>
      <c r="S46" s="194" t="s">
        <v>430</v>
      </c>
      <c r="T46" s="195" t="s">
        <v>372</v>
      </c>
      <c r="U46" s="163">
        <v>0</v>
      </c>
      <c r="V46" s="163">
        <f t="shared" si="13"/>
        <v>0</v>
      </c>
      <c r="W46" s="163"/>
      <c r="X46" s="163" t="s">
        <v>431</v>
      </c>
      <c r="Y46" s="152"/>
      <c r="Z46" s="152"/>
      <c r="AA46" s="152"/>
      <c r="AB46" s="152"/>
      <c r="AC46" s="152"/>
      <c r="AD46" s="152"/>
      <c r="AE46" s="152"/>
      <c r="AF46" s="152"/>
      <c r="AG46" s="152" t="s">
        <v>432</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ht="22.5" outlineLevel="1">
      <c r="A47" s="189">
        <v>38</v>
      </c>
      <c r="B47" s="190" t="s">
        <v>2256</v>
      </c>
      <c r="C47" s="197" t="s">
        <v>2350</v>
      </c>
      <c r="D47" s="191" t="s">
        <v>0</v>
      </c>
      <c r="E47" s="192">
        <v>5</v>
      </c>
      <c r="F47" s="193"/>
      <c r="G47" s="194">
        <f t="shared" si="7"/>
        <v>0</v>
      </c>
      <c r="H47" s="193"/>
      <c r="I47" s="194">
        <f t="shared" si="8"/>
        <v>0</v>
      </c>
      <c r="J47" s="193"/>
      <c r="K47" s="194">
        <f t="shared" si="9"/>
        <v>0</v>
      </c>
      <c r="L47" s="194">
        <v>21</v>
      </c>
      <c r="M47" s="194">
        <f t="shared" si="10"/>
        <v>0</v>
      </c>
      <c r="N47" s="192">
        <v>0</v>
      </c>
      <c r="O47" s="192">
        <f t="shared" si="11"/>
        <v>0</v>
      </c>
      <c r="P47" s="192">
        <v>0</v>
      </c>
      <c r="Q47" s="192">
        <f t="shared" si="12"/>
        <v>0</v>
      </c>
      <c r="R47" s="194"/>
      <c r="S47" s="194" t="s">
        <v>430</v>
      </c>
      <c r="T47" s="195" t="s">
        <v>372</v>
      </c>
      <c r="U47" s="163">
        <v>0</v>
      </c>
      <c r="V47" s="163">
        <f t="shared" si="13"/>
        <v>0</v>
      </c>
      <c r="W47" s="163"/>
      <c r="X47" s="163" t="s">
        <v>431</v>
      </c>
      <c r="Y47" s="152"/>
      <c r="Z47" s="152"/>
      <c r="AA47" s="152"/>
      <c r="AB47" s="152"/>
      <c r="AC47" s="152"/>
      <c r="AD47" s="152"/>
      <c r="AE47" s="152"/>
      <c r="AF47" s="152"/>
      <c r="AG47" s="152" t="s">
        <v>432</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ht="22.5" outlineLevel="1">
      <c r="A48" s="189">
        <v>39</v>
      </c>
      <c r="B48" s="190" t="s">
        <v>2258</v>
      </c>
      <c r="C48" s="197" t="s">
        <v>2263</v>
      </c>
      <c r="D48" s="191" t="s">
        <v>0</v>
      </c>
      <c r="E48" s="192">
        <v>5</v>
      </c>
      <c r="F48" s="193"/>
      <c r="G48" s="194">
        <f t="shared" si="7"/>
        <v>0</v>
      </c>
      <c r="H48" s="193"/>
      <c r="I48" s="194">
        <f t="shared" si="8"/>
        <v>0</v>
      </c>
      <c r="J48" s="193"/>
      <c r="K48" s="194">
        <f t="shared" si="9"/>
        <v>0</v>
      </c>
      <c r="L48" s="194">
        <v>21</v>
      </c>
      <c r="M48" s="194">
        <f t="shared" si="10"/>
        <v>0</v>
      </c>
      <c r="N48" s="192">
        <v>0</v>
      </c>
      <c r="O48" s="192">
        <f t="shared" si="11"/>
        <v>0</v>
      </c>
      <c r="P48" s="192">
        <v>0</v>
      </c>
      <c r="Q48" s="192">
        <f t="shared" si="12"/>
        <v>0</v>
      </c>
      <c r="R48" s="194"/>
      <c r="S48" s="194" t="s">
        <v>430</v>
      </c>
      <c r="T48" s="195" t="s">
        <v>372</v>
      </c>
      <c r="U48" s="163">
        <v>0</v>
      </c>
      <c r="V48" s="163">
        <f t="shared" si="13"/>
        <v>0</v>
      </c>
      <c r="W48" s="163"/>
      <c r="X48" s="163" t="s">
        <v>431</v>
      </c>
      <c r="Y48" s="152"/>
      <c r="Z48" s="152"/>
      <c r="AA48" s="152"/>
      <c r="AB48" s="152"/>
      <c r="AC48" s="152"/>
      <c r="AD48" s="152"/>
      <c r="AE48" s="152"/>
      <c r="AF48" s="152"/>
      <c r="AG48" s="152" t="s">
        <v>432</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c r="A49" s="175">
        <v>40</v>
      </c>
      <c r="B49" s="176" t="s">
        <v>2260</v>
      </c>
      <c r="C49" s="185" t="s">
        <v>2265</v>
      </c>
      <c r="D49" s="177" t="s">
        <v>0</v>
      </c>
      <c r="E49" s="178">
        <v>5</v>
      </c>
      <c r="F49" s="179"/>
      <c r="G49" s="180">
        <f t="shared" si="7"/>
        <v>0</v>
      </c>
      <c r="H49" s="179"/>
      <c r="I49" s="180">
        <f t="shared" si="8"/>
        <v>0</v>
      </c>
      <c r="J49" s="179"/>
      <c r="K49" s="180">
        <f t="shared" si="9"/>
        <v>0</v>
      </c>
      <c r="L49" s="180">
        <v>21</v>
      </c>
      <c r="M49" s="180">
        <f t="shared" si="10"/>
        <v>0</v>
      </c>
      <c r="N49" s="178">
        <v>0</v>
      </c>
      <c r="O49" s="178">
        <f t="shared" si="11"/>
        <v>0</v>
      </c>
      <c r="P49" s="178">
        <v>0</v>
      </c>
      <c r="Q49" s="178">
        <f t="shared" si="12"/>
        <v>0</v>
      </c>
      <c r="R49" s="180"/>
      <c r="S49" s="180" t="s">
        <v>430</v>
      </c>
      <c r="T49" s="181" t="s">
        <v>372</v>
      </c>
      <c r="U49" s="163">
        <v>0</v>
      </c>
      <c r="V49" s="163">
        <f t="shared" si="13"/>
        <v>0</v>
      </c>
      <c r="W49" s="163"/>
      <c r="X49" s="163" t="s">
        <v>431</v>
      </c>
      <c r="Y49" s="152"/>
      <c r="Z49" s="152"/>
      <c r="AA49" s="152"/>
      <c r="AB49" s="152"/>
      <c r="AC49" s="152"/>
      <c r="AD49" s="152"/>
      <c r="AE49" s="152"/>
      <c r="AF49" s="152"/>
      <c r="AG49" s="152" t="s">
        <v>432</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c r="A50" s="3"/>
      <c r="B50" s="4"/>
      <c r="C50" s="186"/>
      <c r="D50" s="6"/>
      <c r="E50" s="3"/>
      <c r="F50" s="3"/>
      <c r="G50" s="3"/>
      <c r="H50" s="3"/>
      <c r="I50" s="3"/>
      <c r="J50" s="3"/>
      <c r="K50" s="3"/>
      <c r="L50" s="3"/>
      <c r="M50" s="3"/>
      <c r="N50" s="3"/>
      <c r="O50" s="3"/>
      <c r="P50" s="3"/>
      <c r="Q50" s="3"/>
      <c r="R50" s="3"/>
      <c r="S50" s="3"/>
      <c r="T50" s="3"/>
      <c r="U50" s="3"/>
      <c r="V50" s="3"/>
      <c r="W50" s="3"/>
      <c r="X50" s="3"/>
      <c r="AE50">
        <v>15</v>
      </c>
      <c r="AF50">
        <v>21</v>
      </c>
      <c r="AG50" t="s">
        <v>353</v>
      </c>
    </row>
    <row r="51" spans="1:60">
      <c r="A51" s="155"/>
      <c r="B51" s="156" t="s">
        <v>29</v>
      </c>
      <c r="C51" s="187"/>
      <c r="D51" s="157"/>
      <c r="E51" s="158"/>
      <c r="F51" s="158"/>
      <c r="G51" s="183">
        <f>G8</f>
        <v>0</v>
      </c>
      <c r="H51" s="3"/>
      <c r="I51" s="3"/>
      <c r="J51" s="3"/>
      <c r="K51" s="3"/>
      <c r="L51" s="3"/>
      <c r="M51" s="3"/>
      <c r="N51" s="3"/>
      <c r="O51" s="3"/>
      <c r="P51" s="3"/>
      <c r="Q51" s="3"/>
      <c r="R51" s="3"/>
      <c r="S51" s="3"/>
      <c r="T51" s="3"/>
      <c r="U51" s="3"/>
      <c r="V51" s="3"/>
      <c r="W51" s="3"/>
      <c r="X51" s="3"/>
      <c r="AE51">
        <f>SUMIF(L7:L49,AE50,G7:G49)</f>
        <v>0</v>
      </c>
      <c r="AF51">
        <f>SUMIF(L7:L49,AF50,G7:G49)</f>
        <v>0</v>
      </c>
      <c r="AG51" t="s">
        <v>423</v>
      </c>
    </row>
    <row r="52" spans="1:60">
      <c r="C52" s="188"/>
      <c r="D52" s="10"/>
      <c r="AG52" t="s">
        <v>425</v>
      </c>
    </row>
    <row r="53" spans="1:60">
      <c r="D53" s="10"/>
    </row>
    <row r="54" spans="1:60">
      <c r="D54" s="10"/>
    </row>
    <row r="55" spans="1:60">
      <c r="D55" s="10"/>
    </row>
    <row r="56" spans="1:60">
      <c r="D56" s="10"/>
    </row>
    <row r="57" spans="1:60">
      <c r="D57" s="10"/>
    </row>
    <row r="58" spans="1:60">
      <c r="D58" s="10"/>
    </row>
    <row r="59" spans="1:60">
      <c r="D59" s="10"/>
    </row>
    <row r="60" spans="1:60">
      <c r="D60" s="10"/>
    </row>
    <row r="61" spans="1:60">
      <c r="D61" s="10"/>
    </row>
    <row r="62" spans="1:60">
      <c r="D62" s="10"/>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2z9GtAD5+KQ44obJuVXLWAwaGu3kAz5f8j7kO8ZsSsH1jksiKa5AVb+TPcMizXIsjcOR6Pnh+Ga37ot80OAxzA==" saltValue="grJw4IeplBGQSweLvPcqzA==" spinCount="100000" sheet="1"/>
  <mergeCells count="5">
    <mergeCell ref="A1:G1"/>
    <mergeCell ref="C2:G2"/>
    <mergeCell ref="C3:G3"/>
    <mergeCell ref="C4:G4"/>
    <mergeCell ref="C21:G2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47</v>
      </c>
      <c r="C3" s="265" t="s">
        <v>50</v>
      </c>
      <c r="D3" s="266"/>
      <c r="E3" s="266"/>
      <c r="F3" s="266"/>
      <c r="G3" s="267"/>
      <c r="AC3" s="126" t="s">
        <v>339</v>
      </c>
      <c r="AG3" t="s">
        <v>343</v>
      </c>
    </row>
    <row r="4" spans="1:60" ht="24.95" customHeight="1">
      <c r="A4" s="145" t="s">
        <v>9</v>
      </c>
      <c r="B4" s="146" t="s">
        <v>69</v>
      </c>
      <c r="C4" s="268" t="s">
        <v>70</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326</v>
      </c>
      <c r="C8" s="184" t="s">
        <v>327</v>
      </c>
      <c r="D8" s="171"/>
      <c r="E8" s="172"/>
      <c r="F8" s="173"/>
      <c r="G8" s="173">
        <f>SUMIF(AG9:AG26,"&lt;&gt;NOR",G9:G26)</f>
        <v>0</v>
      </c>
      <c r="H8" s="173"/>
      <c r="I8" s="173">
        <f>SUM(I9:I26)</f>
        <v>0</v>
      </c>
      <c r="J8" s="173"/>
      <c r="K8" s="173">
        <f>SUM(K9:K26)</f>
        <v>0</v>
      </c>
      <c r="L8" s="173"/>
      <c r="M8" s="173">
        <f>SUM(M9:M26)</f>
        <v>0</v>
      </c>
      <c r="N8" s="172"/>
      <c r="O8" s="172">
        <f>SUM(O9:O26)</f>
        <v>0</v>
      </c>
      <c r="P8" s="172"/>
      <c r="Q8" s="172">
        <f>SUM(Q9:Q26)</f>
        <v>0</v>
      </c>
      <c r="R8" s="173"/>
      <c r="S8" s="173"/>
      <c r="T8" s="174"/>
      <c r="U8" s="168"/>
      <c r="V8" s="168">
        <f>SUM(V9:V26)</f>
        <v>0</v>
      </c>
      <c r="W8" s="168"/>
      <c r="X8" s="168"/>
      <c r="AG8" t="s">
        <v>367</v>
      </c>
    </row>
    <row r="9" spans="1:60" outlineLevel="1">
      <c r="A9" s="189">
        <v>1</v>
      </c>
      <c r="B9" s="190" t="s">
        <v>220</v>
      </c>
      <c r="C9" s="197" t="s">
        <v>2370</v>
      </c>
      <c r="D9" s="191" t="s">
        <v>815</v>
      </c>
      <c r="E9" s="192">
        <v>18</v>
      </c>
      <c r="F9" s="193"/>
      <c r="G9" s="194">
        <f t="shared" ref="G9:G26" si="0">ROUND(E9*F9,2)</f>
        <v>0</v>
      </c>
      <c r="H9" s="193"/>
      <c r="I9" s="194">
        <f t="shared" ref="I9:I26" si="1">ROUND(E9*H9,2)</f>
        <v>0</v>
      </c>
      <c r="J9" s="193"/>
      <c r="K9" s="194">
        <f t="shared" ref="K9:K26" si="2">ROUND(E9*J9,2)</f>
        <v>0</v>
      </c>
      <c r="L9" s="194">
        <v>21</v>
      </c>
      <c r="M9" s="194">
        <f t="shared" ref="M9:M26" si="3">G9*(1+L9/100)</f>
        <v>0</v>
      </c>
      <c r="N9" s="192">
        <v>0</v>
      </c>
      <c r="O9" s="192">
        <f t="shared" ref="O9:O26" si="4">ROUND(E9*N9,2)</f>
        <v>0</v>
      </c>
      <c r="P9" s="192">
        <v>0</v>
      </c>
      <c r="Q9" s="192">
        <f t="shared" ref="Q9:Q26" si="5">ROUND(E9*P9,2)</f>
        <v>0</v>
      </c>
      <c r="R9" s="194"/>
      <c r="S9" s="194" t="s">
        <v>430</v>
      </c>
      <c r="T9" s="195" t="s">
        <v>372</v>
      </c>
      <c r="U9" s="163">
        <v>0</v>
      </c>
      <c r="V9" s="163">
        <f t="shared" ref="V9:V26" si="6">ROUND(E9*U9,2)</f>
        <v>0</v>
      </c>
      <c r="W9" s="163"/>
      <c r="X9" s="163" t="s">
        <v>431</v>
      </c>
      <c r="Y9" s="152"/>
      <c r="Z9" s="152"/>
      <c r="AA9" s="152"/>
      <c r="AB9" s="152"/>
      <c r="AC9" s="152"/>
      <c r="AD9" s="152"/>
      <c r="AE9" s="152"/>
      <c r="AF9" s="152"/>
      <c r="AG9" s="152" t="s">
        <v>432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89">
        <v>2</v>
      </c>
      <c r="B10" s="190" t="s">
        <v>51</v>
      </c>
      <c r="C10" s="197" t="s">
        <v>2371</v>
      </c>
      <c r="D10" s="191" t="s">
        <v>815</v>
      </c>
      <c r="E10" s="192">
        <v>4</v>
      </c>
      <c r="F10" s="193"/>
      <c r="G10" s="194">
        <f t="shared" si="0"/>
        <v>0</v>
      </c>
      <c r="H10" s="193"/>
      <c r="I10" s="194">
        <f t="shared" si="1"/>
        <v>0</v>
      </c>
      <c r="J10" s="193"/>
      <c r="K10" s="194">
        <f t="shared" si="2"/>
        <v>0</v>
      </c>
      <c r="L10" s="194">
        <v>21</v>
      </c>
      <c r="M10" s="194">
        <f t="shared" si="3"/>
        <v>0</v>
      </c>
      <c r="N10" s="192">
        <v>0</v>
      </c>
      <c r="O10" s="192">
        <f t="shared" si="4"/>
        <v>0</v>
      </c>
      <c r="P10" s="192">
        <v>0</v>
      </c>
      <c r="Q10" s="192">
        <f t="shared" si="5"/>
        <v>0</v>
      </c>
      <c r="R10" s="194"/>
      <c r="S10" s="194" t="s">
        <v>430</v>
      </c>
      <c r="T10" s="195" t="s">
        <v>372</v>
      </c>
      <c r="U10" s="163">
        <v>0</v>
      </c>
      <c r="V10" s="163">
        <f t="shared" si="6"/>
        <v>0</v>
      </c>
      <c r="W10" s="163"/>
      <c r="X10" s="163" t="s">
        <v>431</v>
      </c>
      <c r="Y10" s="152"/>
      <c r="Z10" s="152"/>
      <c r="AA10" s="152"/>
      <c r="AB10" s="152"/>
      <c r="AC10" s="152"/>
      <c r="AD10" s="152"/>
      <c r="AE10" s="152"/>
      <c r="AF10" s="152"/>
      <c r="AG10" s="152" t="s">
        <v>432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89">
        <v>3</v>
      </c>
      <c r="B11" s="190" t="s">
        <v>53</v>
      </c>
      <c r="C11" s="197" t="s">
        <v>2372</v>
      </c>
      <c r="D11" s="191" t="s">
        <v>815</v>
      </c>
      <c r="E11" s="192">
        <v>36</v>
      </c>
      <c r="F11" s="193"/>
      <c r="G11" s="194">
        <f t="shared" si="0"/>
        <v>0</v>
      </c>
      <c r="H11" s="193"/>
      <c r="I11" s="194">
        <f t="shared" si="1"/>
        <v>0</v>
      </c>
      <c r="J11" s="193"/>
      <c r="K11" s="194">
        <f t="shared" si="2"/>
        <v>0</v>
      </c>
      <c r="L11" s="194">
        <v>21</v>
      </c>
      <c r="M11" s="194">
        <f t="shared" si="3"/>
        <v>0</v>
      </c>
      <c r="N11" s="192">
        <v>0</v>
      </c>
      <c r="O11" s="192">
        <f t="shared" si="4"/>
        <v>0</v>
      </c>
      <c r="P11" s="192">
        <v>0</v>
      </c>
      <c r="Q11" s="192">
        <f t="shared" si="5"/>
        <v>0</v>
      </c>
      <c r="R11" s="194"/>
      <c r="S11" s="194" t="s">
        <v>430</v>
      </c>
      <c r="T11" s="195" t="s">
        <v>372</v>
      </c>
      <c r="U11" s="163">
        <v>0</v>
      </c>
      <c r="V11" s="163">
        <f t="shared" si="6"/>
        <v>0</v>
      </c>
      <c r="W11" s="163"/>
      <c r="X11" s="163" t="s">
        <v>431</v>
      </c>
      <c r="Y11" s="152"/>
      <c r="Z11" s="152"/>
      <c r="AA11" s="152"/>
      <c r="AB11" s="152"/>
      <c r="AC11" s="152"/>
      <c r="AD11" s="152"/>
      <c r="AE11" s="152"/>
      <c r="AF11" s="152"/>
      <c r="AG11" s="152" t="s">
        <v>432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c r="A12" s="189">
        <v>4</v>
      </c>
      <c r="B12" s="190" t="s">
        <v>55</v>
      </c>
      <c r="C12" s="197" t="s">
        <v>2373</v>
      </c>
      <c r="D12" s="191" t="s">
        <v>815</v>
      </c>
      <c r="E12" s="192">
        <v>18</v>
      </c>
      <c r="F12" s="193"/>
      <c r="G12" s="194">
        <f t="shared" si="0"/>
        <v>0</v>
      </c>
      <c r="H12" s="193"/>
      <c r="I12" s="194">
        <f t="shared" si="1"/>
        <v>0</v>
      </c>
      <c r="J12" s="193"/>
      <c r="K12" s="194">
        <f t="shared" si="2"/>
        <v>0</v>
      </c>
      <c r="L12" s="194">
        <v>21</v>
      </c>
      <c r="M12" s="194">
        <f t="shared" si="3"/>
        <v>0</v>
      </c>
      <c r="N12" s="192">
        <v>0</v>
      </c>
      <c r="O12" s="192">
        <f t="shared" si="4"/>
        <v>0</v>
      </c>
      <c r="P12" s="192">
        <v>0</v>
      </c>
      <c r="Q12" s="192">
        <f t="shared" si="5"/>
        <v>0</v>
      </c>
      <c r="R12" s="194"/>
      <c r="S12" s="194" t="s">
        <v>430</v>
      </c>
      <c r="T12" s="195" t="s">
        <v>372</v>
      </c>
      <c r="U12" s="163">
        <v>0</v>
      </c>
      <c r="V12" s="163">
        <f t="shared" si="6"/>
        <v>0</v>
      </c>
      <c r="W12" s="163"/>
      <c r="X12" s="163" t="s">
        <v>431</v>
      </c>
      <c r="Y12" s="152"/>
      <c r="Z12" s="152"/>
      <c r="AA12" s="152"/>
      <c r="AB12" s="152"/>
      <c r="AC12" s="152"/>
      <c r="AD12" s="152"/>
      <c r="AE12" s="152"/>
      <c r="AF12" s="152"/>
      <c r="AG12" s="152" t="s">
        <v>432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89">
        <v>5</v>
      </c>
      <c r="B13" s="190" t="s">
        <v>227</v>
      </c>
      <c r="C13" s="197" t="s">
        <v>2374</v>
      </c>
      <c r="D13" s="191" t="s">
        <v>815</v>
      </c>
      <c r="E13" s="192">
        <v>4</v>
      </c>
      <c r="F13" s="193"/>
      <c r="G13" s="194">
        <f t="shared" si="0"/>
        <v>0</v>
      </c>
      <c r="H13" s="193"/>
      <c r="I13" s="194">
        <f t="shared" si="1"/>
        <v>0</v>
      </c>
      <c r="J13" s="193"/>
      <c r="K13" s="194">
        <f t="shared" si="2"/>
        <v>0</v>
      </c>
      <c r="L13" s="194">
        <v>21</v>
      </c>
      <c r="M13" s="194">
        <f t="shared" si="3"/>
        <v>0</v>
      </c>
      <c r="N13" s="192">
        <v>0</v>
      </c>
      <c r="O13" s="192">
        <f t="shared" si="4"/>
        <v>0</v>
      </c>
      <c r="P13" s="192">
        <v>0</v>
      </c>
      <c r="Q13" s="192">
        <f t="shared" si="5"/>
        <v>0</v>
      </c>
      <c r="R13" s="194"/>
      <c r="S13" s="194" t="s">
        <v>430</v>
      </c>
      <c r="T13" s="195" t="s">
        <v>372</v>
      </c>
      <c r="U13" s="163">
        <v>0</v>
      </c>
      <c r="V13" s="163">
        <f t="shared" si="6"/>
        <v>0</v>
      </c>
      <c r="W13" s="163"/>
      <c r="X13" s="163" t="s">
        <v>431</v>
      </c>
      <c r="Y13" s="152"/>
      <c r="Z13" s="152"/>
      <c r="AA13" s="152"/>
      <c r="AB13" s="152"/>
      <c r="AC13" s="152"/>
      <c r="AD13" s="152"/>
      <c r="AE13" s="152"/>
      <c r="AF13" s="152"/>
      <c r="AG13" s="152" t="s">
        <v>432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89">
        <v>6</v>
      </c>
      <c r="B14" s="190" t="s">
        <v>230</v>
      </c>
      <c r="C14" s="197" t="s">
        <v>2375</v>
      </c>
      <c r="D14" s="191" t="s">
        <v>815</v>
      </c>
      <c r="E14" s="192">
        <v>36</v>
      </c>
      <c r="F14" s="193"/>
      <c r="G14" s="194">
        <f t="shared" si="0"/>
        <v>0</v>
      </c>
      <c r="H14" s="193"/>
      <c r="I14" s="194">
        <f t="shared" si="1"/>
        <v>0</v>
      </c>
      <c r="J14" s="193"/>
      <c r="K14" s="194">
        <f t="shared" si="2"/>
        <v>0</v>
      </c>
      <c r="L14" s="194">
        <v>21</v>
      </c>
      <c r="M14" s="194">
        <f t="shared" si="3"/>
        <v>0</v>
      </c>
      <c r="N14" s="192">
        <v>0</v>
      </c>
      <c r="O14" s="192">
        <f t="shared" si="4"/>
        <v>0</v>
      </c>
      <c r="P14" s="192">
        <v>0</v>
      </c>
      <c r="Q14" s="192">
        <f t="shared" si="5"/>
        <v>0</v>
      </c>
      <c r="R14" s="194"/>
      <c r="S14" s="194" t="s">
        <v>430</v>
      </c>
      <c r="T14" s="195" t="s">
        <v>372</v>
      </c>
      <c r="U14" s="163">
        <v>0</v>
      </c>
      <c r="V14" s="163">
        <f t="shared" si="6"/>
        <v>0</v>
      </c>
      <c r="W14" s="163"/>
      <c r="X14" s="163" t="s">
        <v>431</v>
      </c>
      <c r="Y14" s="152"/>
      <c r="Z14" s="152"/>
      <c r="AA14" s="152"/>
      <c r="AB14" s="152"/>
      <c r="AC14" s="152"/>
      <c r="AD14" s="152"/>
      <c r="AE14" s="152"/>
      <c r="AF14" s="152"/>
      <c r="AG14" s="152" t="s">
        <v>432</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89">
        <v>7</v>
      </c>
      <c r="B15" s="190" t="s">
        <v>2195</v>
      </c>
      <c r="C15" s="197" t="s">
        <v>2376</v>
      </c>
      <c r="D15" s="191" t="s">
        <v>524</v>
      </c>
      <c r="E15" s="192">
        <v>72</v>
      </c>
      <c r="F15" s="193"/>
      <c r="G15" s="194">
        <f t="shared" si="0"/>
        <v>0</v>
      </c>
      <c r="H15" s="193"/>
      <c r="I15" s="194">
        <f t="shared" si="1"/>
        <v>0</v>
      </c>
      <c r="J15" s="193"/>
      <c r="K15" s="194">
        <f t="shared" si="2"/>
        <v>0</v>
      </c>
      <c r="L15" s="194">
        <v>21</v>
      </c>
      <c r="M15" s="194">
        <f t="shared" si="3"/>
        <v>0</v>
      </c>
      <c r="N15" s="192">
        <v>0</v>
      </c>
      <c r="O15" s="192">
        <f t="shared" si="4"/>
        <v>0</v>
      </c>
      <c r="P15" s="192">
        <v>0</v>
      </c>
      <c r="Q15" s="192">
        <f t="shared" si="5"/>
        <v>0</v>
      </c>
      <c r="R15" s="194"/>
      <c r="S15" s="194" t="s">
        <v>430</v>
      </c>
      <c r="T15" s="195" t="s">
        <v>372</v>
      </c>
      <c r="U15" s="163">
        <v>0</v>
      </c>
      <c r="V15" s="163">
        <f t="shared" si="6"/>
        <v>0</v>
      </c>
      <c r="W15" s="163"/>
      <c r="X15" s="163" t="s">
        <v>431</v>
      </c>
      <c r="Y15" s="152"/>
      <c r="Z15" s="152"/>
      <c r="AA15" s="152"/>
      <c r="AB15" s="152"/>
      <c r="AC15" s="152"/>
      <c r="AD15" s="152"/>
      <c r="AE15" s="152"/>
      <c r="AF15" s="152"/>
      <c r="AG15" s="152" t="s">
        <v>432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89">
        <v>8</v>
      </c>
      <c r="B16" s="190" t="s">
        <v>240</v>
      </c>
      <c r="C16" s="197" t="s">
        <v>2377</v>
      </c>
      <c r="D16" s="191" t="s">
        <v>815</v>
      </c>
      <c r="E16" s="192">
        <v>60</v>
      </c>
      <c r="F16" s="193"/>
      <c r="G16" s="194">
        <f t="shared" si="0"/>
        <v>0</v>
      </c>
      <c r="H16" s="193"/>
      <c r="I16" s="194">
        <f t="shared" si="1"/>
        <v>0</v>
      </c>
      <c r="J16" s="193"/>
      <c r="K16" s="194">
        <f t="shared" si="2"/>
        <v>0</v>
      </c>
      <c r="L16" s="194">
        <v>21</v>
      </c>
      <c r="M16" s="194">
        <f t="shared" si="3"/>
        <v>0</v>
      </c>
      <c r="N16" s="192">
        <v>0</v>
      </c>
      <c r="O16" s="192">
        <f t="shared" si="4"/>
        <v>0</v>
      </c>
      <c r="P16" s="192">
        <v>0</v>
      </c>
      <c r="Q16" s="192">
        <f t="shared" si="5"/>
        <v>0</v>
      </c>
      <c r="R16" s="194"/>
      <c r="S16" s="194" t="s">
        <v>430</v>
      </c>
      <c r="T16" s="195" t="s">
        <v>372</v>
      </c>
      <c r="U16" s="163">
        <v>0</v>
      </c>
      <c r="V16" s="163">
        <f t="shared" si="6"/>
        <v>0</v>
      </c>
      <c r="W16" s="163"/>
      <c r="X16" s="163" t="s">
        <v>431</v>
      </c>
      <c r="Y16" s="152"/>
      <c r="Z16" s="152"/>
      <c r="AA16" s="152"/>
      <c r="AB16" s="152"/>
      <c r="AC16" s="152"/>
      <c r="AD16" s="152"/>
      <c r="AE16" s="152"/>
      <c r="AF16" s="152"/>
      <c r="AG16" s="152" t="s">
        <v>432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89">
        <v>9</v>
      </c>
      <c r="B17" s="190" t="s">
        <v>242</v>
      </c>
      <c r="C17" s="197" t="s">
        <v>2378</v>
      </c>
      <c r="D17" s="191" t="s">
        <v>815</v>
      </c>
      <c r="E17" s="192">
        <v>12</v>
      </c>
      <c r="F17" s="193"/>
      <c r="G17" s="194">
        <f t="shared" si="0"/>
        <v>0</v>
      </c>
      <c r="H17" s="193"/>
      <c r="I17" s="194">
        <f t="shared" si="1"/>
        <v>0</v>
      </c>
      <c r="J17" s="193"/>
      <c r="K17" s="194">
        <f t="shared" si="2"/>
        <v>0</v>
      </c>
      <c r="L17" s="194">
        <v>21</v>
      </c>
      <c r="M17" s="194">
        <f t="shared" si="3"/>
        <v>0</v>
      </c>
      <c r="N17" s="192">
        <v>0</v>
      </c>
      <c r="O17" s="192">
        <f t="shared" si="4"/>
        <v>0</v>
      </c>
      <c r="P17" s="192">
        <v>0</v>
      </c>
      <c r="Q17" s="192">
        <f t="shared" si="5"/>
        <v>0</v>
      </c>
      <c r="R17" s="194"/>
      <c r="S17" s="194" t="s">
        <v>430</v>
      </c>
      <c r="T17" s="195" t="s">
        <v>372</v>
      </c>
      <c r="U17" s="163">
        <v>0</v>
      </c>
      <c r="V17" s="163">
        <f t="shared" si="6"/>
        <v>0</v>
      </c>
      <c r="W17" s="163"/>
      <c r="X17" s="163" t="s">
        <v>431</v>
      </c>
      <c r="Y17" s="152"/>
      <c r="Z17" s="152"/>
      <c r="AA17" s="152"/>
      <c r="AB17" s="152"/>
      <c r="AC17" s="152"/>
      <c r="AD17" s="152"/>
      <c r="AE17" s="152"/>
      <c r="AF17" s="152"/>
      <c r="AG17" s="152" t="s">
        <v>432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89">
        <v>10</v>
      </c>
      <c r="B18" s="190" t="s">
        <v>2200</v>
      </c>
      <c r="C18" s="197" t="s">
        <v>2379</v>
      </c>
      <c r="D18" s="191" t="s">
        <v>815</v>
      </c>
      <c r="E18" s="192">
        <v>120</v>
      </c>
      <c r="F18" s="193"/>
      <c r="G18" s="194">
        <f t="shared" si="0"/>
        <v>0</v>
      </c>
      <c r="H18" s="193"/>
      <c r="I18" s="194">
        <f t="shared" si="1"/>
        <v>0</v>
      </c>
      <c r="J18" s="193"/>
      <c r="K18" s="194">
        <f t="shared" si="2"/>
        <v>0</v>
      </c>
      <c r="L18" s="194">
        <v>21</v>
      </c>
      <c r="M18" s="194">
        <f t="shared" si="3"/>
        <v>0</v>
      </c>
      <c r="N18" s="192">
        <v>0</v>
      </c>
      <c r="O18" s="192">
        <f t="shared" si="4"/>
        <v>0</v>
      </c>
      <c r="P18" s="192">
        <v>0</v>
      </c>
      <c r="Q18" s="192">
        <f t="shared" si="5"/>
        <v>0</v>
      </c>
      <c r="R18" s="194"/>
      <c r="S18" s="194" t="s">
        <v>430</v>
      </c>
      <c r="T18" s="195" t="s">
        <v>372</v>
      </c>
      <c r="U18" s="163">
        <v>0</v>
      </c>
      <c r="V18" s="163">
        <f t="shared" si="6"/>
        <v>0</v>
      </c>
      <c r="W18" s="163"/>
      <c r="X18" s="163" t="s">
        <v>431</v>
      </c>
      <c r="Y18" s="152"/>
      <c r="Z18" s="152"/>
      <c r="AA18" s="152"/>
      <c r="AB18" s="152"/>
      <c r="AC18" s="152"/>
      <c r="AD18" s="152"/>
      <c r="AE18" s="152"/>
      <c r="AF18" s="152"/>
      <c r="AG18" s="152" t="s">
        <v>432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c r="A19" s="189">
        <v>11</v>
      </c>
      <c r="B19" s="190" t="s">
        <v>2202</v>
      </c>
      <c r="C19" s="197" t="s">
        <v>2380</v>
      </c>
      <c r="D19" s="191" t="s">
        <v>815</v>
      </c>
      <c r="E19" s="192">
        <v>26</v>
      </c>
      <c r="F19" s="193"/>
      <c r="G19" s="194">
        <f t="shared" si="0"/>
        <v>0</v>
      </c>
      <c r="H19" s="193"/>
      <c r="I19" s="194">
        <f t="shared" si="1"/>
        <v>0</v>
      </c>
      <c r="J19" s="193"/>
      <c r="K19" s="194">
        <f t="shared" si="2"/>
        <v>0</v>
      </c>
      <c r="L19" s="194">
        <v>21</v>
      </c>
      <c r="M19" s="194">
        <f t="shared" si="3"/>
        <v>0</v>
      </c>
      <c r="N19" s="192">
        <v>0</v>
      </c>
      <c r="O19" s="192">
        <f t="shared" si="4"/>
        <v>0</v>
      </c>
      <c r="P19" s="192">
        <v>0</v>
      </c>
      <c r="Q19" s="192">
        <f t="shared" si="5"/>
        <v>0</v>
      </c>
      <c r="R19" s="194"/>
      <c r="S19" s="194" t="s">
        <v>430</v>
      </c>
      <c r="T19" s="195" t="s">
        <v>372</v>
      </c>
      <c r="U19" s="163">
        <v>0</v>
      </c>
      <c r="V19" s="163">
        <f t="shared" si="6"/>
        <v>0</v>
      </c>
      <c r="W19" s="163"/>
      <c r="X19" s="163" t="s">
        <v>431</v>
      </c>
      <c r="Y19" s="152"/>
      <c r="Z19" s="152"/>
      <c r="AA19" s="152"/>
      <c r="AB19" s="152"/>
      <c r="AC19" s="152"/>
      <c r="AD19" s="152"/>
      <c r="AE19" s="152"/>
      <c r="AF19" s="152"/>
      <c r="AG19" s="152" t="s">
        <v>432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2.5" outlineLevel="1">
      <c r="A20" s="189">
        <v>12</v>
      </c>
      <c r="B20" s="190" t="s">
        <v>2204</v>
      </c>
      <c r="C20" s="197" t="s">
        <v>2381</v>
      </c>
      <c r="D20" s="191" t="s">
        <v>524</v>
      </c>
      <c r="E20" s="192">
        <v>172</v>
      </c>
      <c r="F20" s="193"/>
      <c r="G20" s="194">
        <f t="shared" si="0"/>
        <v>0</v>
      </c>
      <c r="H20" s="193"/>
      <c r="I20" s="194">
        <f t="shared" si="1"/>
        <v>0</v>
      </c>
      <c r="J20" s="193"/>
      <c r="K20" s="194">
        <f t="shared" si="2"/>
        <v>0</v>
      </c>
      <c r="L20" s="194">
        <v>21</v>
      </c>
      <c r="M20" s="194">
        <f t="shared" si="3"/>
        <v>0</v>
      </c>
      <c r="N20" s="192">
        <v>0</v>
      </c>
      <c r="O20" s="192">
        <f t="shared" si="4"/>
        <v>0</v>
      </c>
      <c r="P20" s="192">
        <v>0</v>
      </c>
      <c r="Q20" s="192">
        <f t="shared" si="5"/>
        <v>0</v>
      </c>
      <c r="R20" s="194"/>
      <c r="S20" s="194" t="s">
        <v>430</v>
      </c>
      <c r="T20" s="195" t="s">
        <v>372</v>
      </c>
      <c r="U20" s="163">
        <v>0</v>
      </c>
      <c r="V20" s="163">
        <f t="shared" si="6"/>
        <v>0</v>
      </c>
      <c r="W20" s="163"/>
      <c r="X20" s="163" t="s">
        <v>431</v>
      </c>
      <c r="Y20" s="152"/>
      <c r="Z20" s="152"/>
      <c r="AA20" s="152"/>
      <c r="AB20" s="152"/>
      <c r="AC20" s="152"/>
      <c r="AD20" s="152"/>
      <c r="AE20" s="152"/>
      <c r="AF20" s="152"/>
      <c r="AG20" s="152" t="s">
        <v>432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c r="A21" s="189">
        <v>13</v>
      </c>
      <c r="B21" s="190" t="s">
        <v>2206</v>
      </c>
      <c r="C21" s="197" t="s">
        <v>2382</v>
      </c>
      <c r="D21" s="191" t="s">
        <v>815</v>
      </c>
      <c r="E21" s="192">
        <v>8</v>
      </c>
      <c r="F21" s="193"/>
      <c r="G21" s="194">
        <f t="shared" si="0"/>
        <v>0</v>
      </c>
      <c r="H21" s="193"/>
      <c r="I21" s="194">
        <f t="shared" si="1"/>
        <v>0</v>
      </c>
      <c r="J21" s="193"/>
      <c r="K21" s="194">
        <f t="shared" si="2"/>
        <v>0</v>
      </c>
      <c r="L21" s="194">
        <v>21</v>
      </c>
      <c r="M21" s="194">
        <f t="shared" si="3"/>
        <v>0</v>
      </c>
      <c r="N21" s="192">
        <v>0</v>
      </c>
      <c r="O21" s="192">
        <f t="shared" si="4"/>
        <v>0</v>
      </c>
      <c r="P21" s="192">
        <v>0</v>
      </c>
      <c r="Q21" s="192">
        <f t="shared" si="5"/>
        <v>0</v>
      </c>
      <c r="R21" s="194"/>
      <c r="S21" s="194" t="s">
        <v>430</v>
      </c>
      <c r="T21" s="195" t="s">
        <v>372</v>
      </c>
      <c r="U21" s="163">
        <v>0</v>
      </c>
      <c r="V21" s="163">
        <f t="shared" si="6"/>
        <v>0</v>
      </c>
      <c r="W21" s="163"/>
      <c r="X21" s="163" t="s">
        <v>431</v>
      </c>
      <c r="Y21" s="152"/>
      <c r="Z21" s="152"/>
      <c r="AA21" s="152"/>
      <c r="AB21" s="152"/>
      <c r="AC21" s="152"/>
      <c r="AD21" s="152"/>
      <c r="AE21" s="152"/>
      <c r="AF21" s="152"/>
      <c r="AG21" s="152" t="s">
        <v>432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c r="A22" s="189">
        <v>14</v>
      </c>
      <c r="B22" s="190" t="s">
        <v>2208</v>
      </c>
      <c r="C22" s="197" t="s">
        <v>2237</v>
      </c>
      <c r="D22" s="191" t="s">
        <v>2199</v>
      </c>
      <c r="E22" s="192">
        <v>1</v>
      </c>
      <c r="F22" s="193"/>
      <c r="G22" s="194">
        <f t="shared" si="0"/>
        <v>0</v>
      </c>
      <c r="H22" s="193"/>
      <c r="I22" s="194">
        <f t="shared" si="1"/>
        <v>0</v>
      </c>
      <c r="J22" s="193"/>
      <c r="K22" s="194">
        <f t="shared" si="2"/>
        <v>0</v>
      </c>
      <c r="L22" s="194">
        <v>21</v>
      </c>
      <c r="M22" s="194">
        <f t="shared" si="3"/>
        <v>0</v>
      </c>
      <c r="N22" s="192">
        <v>0</v>
      </c>
      <c r="O22" s="192">
        <f t="shared" si="4"/>
        <v>0</v>
      </c>
      <c r="P22" s="192">
        <v>0</v>
      </c>
      <c r="Q22" s="192">
        <f t="shared" si="5"/>
        <v>0</v>
      </c>
      <c r="R22" s="194"/>
      <c r="S22" s="194" t="s">
        <v>430</v>
      </c>
      <c r="T22" s="195" t="s">
        <v>372</v>
      </c>
      <c r="U22" s="163">
        <v>0</v>
      </c>
      <c r="V22" s="163">
        <f t="shared" si="6"/>
        <v>0</v>
      </c>
      <c r="W22" s="163"/>
      <c r="X22" s="163" t="s">
        <v>431</v>
      </c>
      <c r="Y22" s="152"/>
      <c r="Z22" s="152"/>
      <c r="AA22" s="152"/>
      <c r="AB22" s="152"/>
      <c r="AC22" s="152"/>
      <c r="AD22" s="152"/>
      <c r="AE22" s="152"/>
      <c r="AF22" s="152"/>
      <c r="AG22" s="152" t="s">
        <v>432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89">
        <v>15</v>
      </c>
      <c r="B23" s="190" t="s">
        <v>2210</v>
      </c>
      <c r="C23" s="197" t="s">
        <v>2247</v>
      </c>
      <c r="D23" s="191" t="s">
        <v>1998</v>
      </c>
      <c r="E23" s="192">
        <v>40</v>
      </c>
      <c r="F23" s="193"/>
      <c r="G23" s="194">
        <f t="shared" si="0"/>
        <v>0</v>
      </c>
      <c r="H23" s="193"/>
      <c r="I23" s="194">
        <f t="shared" si="1"/>
        <v>0</v>
      </c>
      <c r="J23" s="193"/>
      <c r="K23" s="194">
        <f t="shared" si="2"/>
        <v>0</v>
      </c>
      <c r="L23" s="194">
        <v>21</v>
      </c>
      <c r="M23" s="194">
        <f t="shared" si="3"/>
        <v>0</v>
      </c>
      <c r="N23" s="192">
        <v>0</v>
      </c>
      <c r="O23" s="192">
        <f t="shared" si="4"/>
        <v>0</v>
      </c>
      <c r="P23" s="192">
        <v>0</v>
      </c>
      <c r="Q23" s="192">
        <f t="shared" si="5"/>
        <v>0</v>
      </c>
      <c r="R23" s="194"/>
      <c r="S23" s="194" t="s">
        <v>430</v>
      </c>
      <c r="T23" s="195" t="s">
        <v>372</v>
      </c>
      <c r="U23" s="163">
        <v>0</v>
      </c>
      <c r="V23" s="163">
        <f t="shared" si="6"/>
        <v>0</v>
      </c>
      <c r="W23" s="163"/>
      <c r="X23" s="163" t="s">
        <v>431</v>
      </c>
      <c r="Y23" s="152"/>
      <c r="Z23" s="152"/>
      <c r="AA23" s="152"/>
      <c r="AB23" s="152"/>
      <c r="AC23" s="152"/>
      <c r="AD23" s="152"/>
      <c r="AE23" s="152"/>
      <c r="AF23" s="152"/>
      <c r="AG23" s="152" t="s">
        <v>728</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89">
        <v>16</v>
      </c>
      <c r="B24" s="190" t="s">
        <v>2212</v>
      </c>
      <c r="C24" s="197" t="s">
        <v>2383</v>
      </c>
      <c r="D24" s="191" t="s">
        <v>815</v>
      </c>
      <c r="E24" s="192">
        <v>6</v>
      </c>
      <c r="F24" s="193"/>
      <c r="G24" s="194">
        <f t="shared" si="0"/>
        <v>0</v>
      </c>
      <c r="H24" s="193"/>
      <c r="I24" s="194">
        <f t="shared" si="1"/>
        <v>0</v>
      </c>
      <c r="J24" s="193"/>
      <c r="K24" s="194">
        <f t="shared" si="2"/>
        <v>0</v>
      </c>
      <c r="L24" s="194">
        <v>21</v>
      </c>
      <c r="M24" s="194">
        <f t="shared" si="3"/>
        <v>0</v>
      </c>
      <c r="N24" s="192">
        <v>0</v>
      </c>
      <c r="O24" s="192">
        <f t="shared" si="4"/>
        <v>0</v>
      </c>
      <c r="P24" s="192">
        <v>0</v>
      </c>
      <c r="Q24" s="192">
        <f t="shared" si="5"/>
        <v>0</v>
      </c>
      <c r="R24" s="194"/>
      <c r="S24" s="194" t="s">
        <v>430</v>
      </c>
      <c r="T24" s="195" t="s">
        <v>372</v>
      </c>
      <c r="U24" s="163">
        <v>0</v>
      </c>
      <c r="V24" s="163">
        <f t="shared" si="6"/>
        <v>0</v>
      </c>
      <c r="W24" s="163"/>
      <c r="X24" s="163" t="s">
        <v>431</v>
      </c>
      <c r="Y24" s="152"/>
      <c r="Z24" s="152"/>
      <c r="AA24" s="152"/>
      <c r="AB24" s="152"/>
      <c r="AC24" s="152"/>
      <c r="AD24" s="152"/>
      <c r="AE24" s="152"/>
      <c r="AF24" s="152"/>
      <c r="AG24" s="152" t="s">
        <v>728</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89">
        <v>17</v>
      </c>
      <c r="B25" s="190" t="s">
        <v>2214</v>
      </c>
      <c r="C25" s="197" t="s">
        <v>2251</v>
      </c>
      <c r="D25" s="191" t="s">
        <v>1998</v>
      </c>
      <c r="E25" s="192">
        <v>50</v>
      </c>
      <c r="F25" s="193"/>
      <c r="G25" s="194">
        <f t="shared" si="0"/>
        <v>0</v>
      </c>
      <c r="H25" s="193"/>
      <c r="I25" s="194">
        <f t="shared" si="1"/>
        <v>0</v>
      </c>
      <c r="J25" s="193"/>
      <c r="K25" s="194">
        <f t="shared" si="2"/>
        <v>0</v>
      </c>
      <c r="L25" s="194">
        <v>21</v>
      </c>
      <c r="M25" s="194">
        <f t="shared" si="3"/>
        <v>0</v>
      </c>
      <c r="N25" s="192">
        <v>0</v>
      </c>
      <c r="O25" s="192">
        <f t="shared" si="4"/>
        <v>0</v>
      </c>
      <c r="P25" s="192">
        <v>0</v>
      </c>
      <c r="Q25" s="192">
        <f t="shared" si="5"/>
        <v>0</v>
      </c>
      <c r="R25" s="194"/>
      <c r="S25" s="194" t="s">
        <v>430</v>
      </c>
      <c r="T25" s="195" t="s">
        <v>372</v>
      </c>
      <c r="U25" s="163">
        <v>0</v>
      </c>
      <c r="V25" s="163">
        <f t="shared" si="6"/>
        <v>0</v>
      </c>
      <c r="W25" s="163"/>
      <c r="X25" s="163" t="s">
        <v>431</v>
      </c>
      <c r="Y25" s="152"/>
      <c r="Z25" s="152"/>
      <c r="AA25" s="152"/>
      <c r="AB25" s="152"/>
      <c r="AC25" s="152"/>
      <c r="AD25" s="152"/>
      <c r="AE25" s="152"/>
      <c r="AF25" s="152"/>
      <c r="AG25" s="152" t="s">
        <v>728</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75">
        <v>18</v>
      </c>
      <c r="B26" s="176" t="s">
        <v>2216</v>
      </c>
      <c r="C26" s="185" t="s">
        <v>2265</v>
      </c>
      <c r="D26" s="177" t="s">
        <v>0</v>
      </c>
      <c r="E26" s="178">
        <v>5</v>
      </c>
      <c r="F26" s="179"/>
      <c r="G26" s="180">
        <f t="shared" si="0"/>
        <v>0</v>
      </c>
      <c r="H26" s="179"/>
      <c r="I26" s="180">
        <f t="shared" si="1"/>
        <v>0</v>
      </c>
      <c r="J26" s="179"/>
      <c r="K26" s="180">
        <f t="shared" si="2"/>
        <v>0</v>
      </c>
      <c r="L26" s="180">
        <v>21</v>
      </c>
      <c r="M26" s="180">
        <f t="shared" si="3"/>
        <v>0</v>
      </c>
      <c r="N26" s="178">
        <v>0</v>
      </c>
      <c r="O26" s="178">
        <f t="shared" si="4"/>
        <v>0</v>
      </c>
      <c r="P26" s="178">
        <v>0</v>
      </c>
      <c r="Q26" s="178">
        <f t="shared" si="5"/>
        <v>0</v>
      </c>
      <c r="R26" s="180"/>
      <c r="S26" s="180" t="s">
        <v>430</v>
      </c>
      <c r="T26" s="181" t="s">
        <v>372</v>
      </c>
      <c r="U26" s="163">
        <v>0</v>
      </c>
      <c r="V26" s="163">
        <f t="shared" si="6"/>
        <v>0</v>
      </c>
      <c r="W26" s="163"/>
      <c r="X26" s="163" t="s">
        <v>431</v>
      </c>
      <c r="Y26" s="152"/>
      <c r="Z26" s="152"/>
      <c r="AA26" s="152"/>
      <c r="AB26" s="152"/>
      <c r="AC26" s="152"/>
      <c r="AD26" s="152"/>
      <c r="AE26" s="152"/>
      <c r="AF26" s="152"/>
      <c r="AG26" s="152" t="s">
        <v>728</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c r="A27" s="3"/>
      <c r="B27" s="4"/>
      <c r="C27" s="186"/>
      <c r="D27" s="6"/>
      <c r="E27" s="3"/>
      <c r="F27" s="3"/>
      <c r="G27" s="3"/>
      <c r="H27" s="3"/>
      <c r="I27" s="3"/>
      <c r="J27" s="3"/>
      <c r="K27" s="3"/>
      <c r="L27" s="3"/>
      <c r="M27" s="3"/>
      <c r="N27" s="3"/>
      <c r="O27" s="3"/>
      <c r="P27" s="3"/>
      <c r="Q27" s="3"/>
      <c r="R27" s="3"/>
      <c r="S27" s="3"/>
      <c r="T27" s="3"/>
      <c r="U27" s="3"/>
      <c r="V27" s="3"/>
      <c r="W27" s="3"/>
      <c r="X27" s="3"/>
      <c r="AE27">
        <v>15</v>
      </c>
      <c r="AF27">
        <v>21</v>
      </c>
      <c r="AG27" t="s">
        <v>353</v>
      </c>
    </row>
    <row r="28" spans="1:60">
      <c r="A28" s="155"/>
      <c r="B28" s="156" t="s">
        <v>29</v>
      </c>
      <c r="C28" s="187"/>
      <c r="D28" s="157"/>
      <c r="E28" s="158"/>
      <c r="F28" s="158"/>
      <c r="G28" s="183">
        <f>G8</f>
        <v>0</v>
      </c>
      <c r="H28" s="3"/>
      <c r="I28" s="3"/>
      <c r="J28" s="3"/>
      <c r="K28" s="3"/>
      <c r="L28" s="3"/>
      <c r="M28" s="3"/>
      <c r="N28" s="3"/>
      <c r="O28" s="3"/>
      <c r="P28" s="3"/>
      <c r="Q28" s="3"/>
      <c r="R28" s="3"/>
      <c r="S28" s="3"/>
      <c r="T28" s="3"/>
      <c r="U28" s="3"/>
      <c r="V28" s="3"/>
      <c r="W28" s="3"/>
      <c r="X28" s="3"/>
      <c r="AE28">
        <f>SUMIF(L7:L26,AE27,G7:G26)</f>
        <v>0</v>
      </c>
      <c r="AF28">
        <f>SUMIF(L7:L26,AF27,G7:G26)</f>
        <v>0</v>
      </c>
      <c r="AG28" t="s">
        <v>423</v>
      </c>
    </row>
    <row r="29" spans="1:60">
      <c r="C29" s="188"/>
      <c r="D29" s="10"/>
      <c r="AG29" t="s">
        <v>425</v>
      </c>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6K0QB5ZBN+Qe1GgLTOMtTz84wzLk4clFkNec8IyVlCfRKYBXlh16xncqJ9U6aWFW5q4HFEkGbjdfZXibT46e3Q==" saltValue="x1C1PxKvrURaOCktFLjQQ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71</v>
      </c>
      <c r="C3" s="265" t="s">
        <v>72</v>
      </c>
      <c r="D3" s="266"/>
      <c r="E3" s="266"/>
      <c r="F3" s="266"/>
      <c r="G3" s="267"/>
      <c r="AC3" s="126" t="s">
        <v>339</v>
      </c>
      <c r="AG3" t="s">
        <v>343</v>
      </c>
    </row>
    <row r="4" spans="1:60" ht="24.95" customHeight="1">
      <c r="A4" s="145" t="s">
        <v>9</v>
      </c>
      <c r="B4" s="146" t="s">
        <v>47</v>
      </c>
      <c r="C4" s="268" t="s">
        <v>73</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220</v>
      </c>
      <c r="C8" s="184" t="s">
        <v>221</v>
      </c>
      <c r="D8" s="171"/>
      <c r="E8" s="172"/>
      <c r="F8" s="173"/>
      <c r="G8" s="173">
        <f>SUMIF(AG9:AG93,"&lt;&gt;NOR",G9:G93)</f>
        <v>0</v>
      </c>
      <c r="H8" s="173"/>
      <c r="I8" s="173">
        <f>SUM(I9:I93)</f>
        <v>0</v>
      </c>
      <c r="J8" s="173"/>
      <c r="K8" s="173">
        <f>SUM(K9:K93)</f>
        <v>0</v>
      </c>
      <c r="L8" s="173"/>
      <c r="M8" s="173">
        <f>SUM(M9:M93)</f>
        <v>0</v>
      </c>
      <c r="N8" s="172"/>
      <c r="O8" s="172">
        <f>SUM(O9:O93)</f>
        <v>1.49</v>
      </c>
      <c r="P8" s="172"/>
      <c r="Q8" s="172">
        <f>SUM(Q9:Q93)</f>
        <v>18.55</v>
      </c>
      <c r="R8" s="173"/>
      <c r="S8" s="173"/>
      <c r="T8" s="174"/>
      <c r="U8" s="168"/>
      <c r="V8" s="168">
        <f>SUM(V9:V93)</f>
        <v>273.79999999999995</v>
      </c>
      <c r="W8" s="168"/>
      <c r="X8" s="168"/>
      <c r="AG8" t="s">
        <v>367</v>
      </c>
    </row>
    <row r="9" spans="1:60" outlineLevel="1">
      <c r="A9" s="175">
        <v>1</v>
      </c>
      <c r="B9" s="176" t="s">
        <v>2384</v>
      </c>
      <c r="C9" s="185" t="s">
        <v>2385</v>
      </c>
      <c r="D9" s="177" t="s">
        <v>508</v>
      </c>
      <c r="E9" s="178">
        <v>1</v>
      </c>
      <c r="F9" s="179"/>
      <c r="G9" s="180">
        <f>ROUND(E9*F9,2)</f>
        <v>0</v>
      </c>
      <c r="H9" s="179"/>
      <c r="I9" s="180">
        <f>ROUND(E9*H9,2)</f>
        <v>0</v>
      </c>
      <c r="J9" s="179"/>
      <c r="K9" s="180">
        <f>ROUND(E9*J9,2)</f>
        <v>0</v>
      </c>
      <c r="L9" s="180">
        <v>21</v>
      </c>
      <c r="M9" s="180">
        <f>G9*(1+L9/100)</f>
        <v>0</v>
      </c>
      <c r="N9" s="178">
        <v>0</v>
      </c>
      <c r="O9" s="178">
        <f>ROUND(E9*N9,2)</f>
        <v>0</v>
      </c>
      <c r="P9" s="178">
        <v>0</v>
      </c>
      <c r="Q9" s="178">
        <f>ROUND(E9*P9,2)</f>
        <v>0</v>
      </c>
      <c r="R9" s="180" t="s">
        <v>440</v>
      </c>
      <c r="S9" s="180" t="s">
        <v>371</v>
      </c>
      <c r="T9" s="181" t="s">
        <v>2386</v>
      </c>
      <c r="U9" s="163">
        <v>0.28000000000000003</v>
      </c>
      <c r="V9" s="163">
        <f>ROUND(E9*U9,2)</f>
        <v>0.28000000000000003</v>
      </c>
      <c r="W9" s="163"/>
      <c r="X9" s="163" t="s">
        <v>431</v>
      </c>
      <c r="Y9" s="152"/>
      <c r="Z9" s="152"/>
      <c r="AA9" s="152"/>
      <c r="AB9" s="152"/>
      <c r="AC9" s="152"/>
      <c r="AD9" s="152"/>
      <c r="AE9" s="152"/>
      <c r="AF9" s="152"/>
      <c r="AG9" s="152" t="s">
        <v>2387</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2.5" outlineLevel="1">
      <c r="A10" s="159"/>
      <c r="B10" s="160"/>
      <c r="C10" s="273" t="s">
        <v>2388</v>
      </c>
      <c r="D10" s="274"/>
      <c r="E10" s="274"/>
      <c r="F10" s="274"/>
      <c r="G10" s="274"/>
      <c r="H10" s="163"/>
      <c r="I10" s="163"/>
      <c r="J10" s="163"/>
      <c r="K10" s="163"/>
      <c r="L10" s="163"/>
      <c r="M10" s="163"/>
      <c r="N10" s="162"/>
      <c r="O10" s="162"/>
      <c r="P10" s="162"/>
      <c r="Q10" s="162"/>
      <c r="R10" s="163"/>
      <c r="S10" s="163"/>
      <c r="T10" s="163"/>
      <c r="U10" s="163"/>
      <c r="V10" s="163"/>
      <c r="W10" s="163"/>
      <c r="X10" s="163"/>
      <c r="Y10" s="152"/>
      <c r="Z10" s="152"/>
      <c r="AA10" s="152"/>
      <c r="AB10" s="152"/>
      <c r="AC10" s="152"/>
      <c r="AD10" s="152"/>
      <c r="AE10" s="152"/>
      <c r="AF10" s="152"/>
      <c r="AG10" s="152" t="s">
        <v>444</v>
      </c>
      <c r="AH10" s="152"/>
      <c r="AI10" s="152"/>
      <c r="AJ10" s="152"/>
      <c r="AK10" s="152"/>
      <c r="AL10" s="152"/>
      <c r="AM10" s="152"/>
      <c r="AN10" s="152"/>
      <c r="AO10" s="152"/>
      <c r="AP10" s="152"/>
      <c r="AQ10" s="152"/>
      <c r="AR10" s="152"/>
      <c r="AS10" s="152"/>
      <c r="AT10" s="152"/>
      <c r="AU10" s="152"/>
      <c r="AV10" s="152"/>
      <c r="AW10" s="152"/>
      <c r="AX10" s="152"/>
      <c r="AY10" s="152"/>
      <c r="AZ10" s="152"/>
      <c r="BA10" s="182" t="str">
        <f>C10</f>
        <v>s odřezáním kmene a odvětvením, včetně případného odklizení kmene a větví na oddělené hromady na vzdálenost do 50 m nebo s naložením na dopravní prostředek,</v>
      </c>
      <c r="BB10" s="152"/>
      <c r="BC10" s="152"/>
      <c r="BD10" s="152"/>
      <c r="BE10" s="152"/>
      <c r="BF10" s="152"/>
      <c r="BG10" s="152"/>
      <c r="BH10" s="152"/>
    </row>
    <row r="11" spans="1:60" outlineLevel="1">
      <c r="A11" s="159"/>
      <c r="B11" s="160"/>
      <c r="C11" s="203" t="s">
        <v>2389</v>
      </c>
      <c r="D11" s="199"/>
      <c r="E11" s="200">
        <v>1</v>
      </c>
      <c r="F11" s="163"/>
      <c r="G11" s="163"/>
      <c r="H11" s="163"/>
      <c r="I11" s="163"/>
      <c r="J11" s="163"/>
      <c r="K11" s="163"/>
      <c r="L11" s="163"/>
      <c r="M11" s="163"/>
      <c r="N11" s="162"/>
      <c r="O11" s="162"/>
      <c r="P11" s="162"/>
      <c r="Q11" s="162"/>
      <c r="R11" s="163"/>
      <c r="S11" s="163"/>
      <c r="T11" s="163"/>
      <c r="U11" s="163"/>
      <c r="V11" s="163"/>
      <c r="W11" s="163"/>
      <c r="X11" s="163"/>
      <c r="Y11" s="152"/>
      <c r="Z11" s="152"/>
      <c r="AA11" s="152"/>
      <c r="AB11" s="152"/>
      <c r="AC11" s="152"/>
      <c r="AD11" s="152"/>
      <c r="AE11" s="152"/>
      <c r="AF11" s="152"/>
      <c r="AG11" s="152" t="s">
        <v>2390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c r="A12" s="175">
        <v>2</v>
      </c>
      <c r="B12" s="176" t="s">
        <v>2391</v>
      </c>
      <c r="C12" s="185" t="s">
        <v>2392</v>
      </c>
      <c r="D12" s="177" t="s">
        <v>508</v>
      </c>
      <c r="E12" s="178">
        <v>1</v>
      </c>
      <c r="F12" s="179"/>
      <c r="G12" s="180">
        <f>ROUND(E12*F12,2)</f>
        <v>0</v>
      </c>
      <c r="H12" s="179"/>
      <c r="I12" s="180">
        <f>ROUND(E12*H12,2)</f>
        <v>0</v>
      </c>
      <c r="J12" s="179"/>
      <c r="K12" s="180">
        <f>ROUND(E12*J12,2)</f>
        <v>0</v>
      </c>
      <c r="L12" s="180">
        <v>21</v>
      </c>
      <c r="M12" s="180">
        <f>G12*(1+L12/100)</f>
        <v>0</v>
      </c>
      <c r="N12" s="178">
        <v>5.0000000000000002E-5</v>
      </c>
      <c r="O12" s="178">
        <f>ROUND(E12*N12,2)</f>
        <v>0</v>
      </c>
      <c r="P12" s="178">
        <v>0</v>
      </c>
      <c r="Q12" s="178">
        <f>ROUND(E12*P12,2)</f>
        <v>0</v>
      </c>
      <c r="R12" s="180" t="s">
        <v>440</v>
      </c>
      <c r="S12" s="180" t="s">
        <v>371</v>
      </c>
      <c r="T12" s="181" t="s">
        <v>2386</v>
      </c>
      <c r="U12" s="163">
        <v>0.65900000000000003</v>
      </c>
      <c r="V12" s="163">
        <f>ROUND(E12*U12,2)</f>
        <v>0.66</v>
      </c>
      <c r="W12" s="163"/>
      <c r="X12" s="163" t="s">
        <v>431</v>
      </c>
      <c r="Y12" s="152"/>
      <c r="Z12" s="152"/>
      <c r="AA12" s="152"/>
      <c r="AB12" s="152"/>
      <c r="AC12" s="152"/>
      <c r="AD12" s="152"/>
      <c r="AE12" s="152"/>
      <c r="AF12" s="152"/>
      <c r="AG12" s="152" t="s">
        <v>2387</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ht="22.5" outlineLevel="1">
      <c r="A13" s="159"/>
      <c r="B13" s="160"/>
      <c r="C13" s="273" t="s">
        <v>2393</v>
      </c>
      <c r="D13" s="274"/>
      <c r="E13" s="274"/>
      <c r="F13" s="274"/>
      <c r="G13" s="274"/>
      <c r="H13" s="163"/>
      <c r="I13" s="163"/>
      <c r="J13" s="163"/>
      <c r="K13" s="163"/>
      <c r="L13" s="163"/>
      <c r="M13" s="163"/>
      <c r="N13" s="162"/>
      <c r="O13" s="162"/>
      <c r="P13" s="162"/>
      <c r="Q13" s="162"/>
      <c r="R13" s="163"/>
      <c r="S13" s="163"/>
      <c r="T13" s="163"/>
      <c r="U13" s="163"/>
      <c r="V13" s="163"/>
      <c r="W13" s="163"/>
      <c r="X13" s="163"/>
      <c r="Y13" s="152"/>
      <c r="Z13" s="152"/>
      <c r="AA13" s="152"/>
      <c r="AB13" s="152"/>
      <c r="AC13" s="152"/>
      <c r="AD13" s="152"/>
      <c r="AE13" s="152"/>
      <c r="AF13" s="152"/>
      <c r="AG13" s="152" t="s">
        <v>444</v>
      </c>
      <c r="AH13" s="152"/>
      <c r="AI13" s="152"/>
      <c r="AJ13" s="152"/>
      <c r="AK13" s="152"/>
      <c r="AL13" s="152"/>
      <c r="AM13" s="152"/>
      <c r="AN13" s="152"/>
      <c r="AO13" s="152"/>
      <c r="AP13" s="152"/>
      <c r="AQ13" s="152"/>
      <c r="AR13" s="152"/>
      <c r="AS13" s="152"/>
      <c r="AT13" s="152"/>
      <c r="AU13" s="152"/>
      <c r="AV13" s="152"/>
      <c r="AW13" s="152"/>
      <c r="AX13" s="152"/>
      <c r="AY13" s="152"/>
      <c r="AZ13" s="152"/>
      <c r="BA13" s="182" t="str">
        <f>C13</f>
        <v>s jejich vykopáním nebo vytrháním, s přesekáním kořenů a s případným nutným přemístěním pařezů na hromady do vzdálenosti do 50 m nebo s naložením na dopravní prostředek,</v>
      </c>
      <c r="BB13" s="152"/>
      <c r="BC13" s="152"/>
      <c r="BD13" s="152"/>
      <c r="BE13" s="152"/>
      <c r="BF13" s="152"/>
      <c r="BG13" s="152"/>
      <c r="BH13" s="152"/>
    </row>
    <row r="14" spans="1:60" outlineLevel="1">
      <c r="A14" s="159"/>
      <c r="B14" s="160"/>
      <c r="C14" s="203" t="s">
        <v>2394</v>
      </c>
      <c r="D14" s="199"/>
      <c r="E14" s="200">
        <v>1</v>
      </c>
      <c r="F14" s="163"/>
      <c r="G14" s="163"/>
      <c r="H14" s="163"/>
      <c r="I14" s="163"/>
      <c r="J14" s="163"/>
      <c r="K14" s="163"/>
      <c r="L14" s="163"/>
      <c r="M14" s="163"/>
      <c r="N14" s="162"/>
      <c r="O14" s="162"/>
      <c r="P14" s="162"/>
      <c r="Q14" s="162"/>
      <c r="R14" s="163"/>
      <c r="S14" s="163"/>
      <c r="T14" s="163"/>
      <c r="U14" s="163"/>
      <c r="V14" s="163"/>
      <c r="W14" s="163"/>
      <c r="X14" s="163"/>
      <c r="Y14" s="152"/>
      <c r="Z14" s="152"/>
      <c r="AA14" s="152"/>
      <c r="AB14" s="152"/>
      <c r="AC14" s="152"/>
      <c r="AD14" s="152"/>
      <c r="AE14" s="152"/>
      <c r="AF14" s="152"/>
      <c r="AG14" s="152" t="s">
        <v>2390</v>
      </c>
      <c r="AH14" s="152">
        <v>5</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22.5" outlineLevel="1">
      <c r="A15" s="175">
        <v>3</v>
      </c>
      <c r="B15" s="176" t="s">
        <v>1748</v>
      </c>
      <c r="C15" s="185" t="s">
        <v>1749</v>
      </c>
      <c r="D15" s="177" t="s">
        <v>439</v>
      </c>
      <c r="E15" s="178">
        <v>481.27</v>
      </c>
      <c r="F15" s="179"/>
      <c r="G15" s="180">
        <f>ROUND(E15*F15,2)</f>
        <v>0</v>
      </c>
      <c r="H15" s="179"/>
      <c r="I15" s="180">
        <f>ROUND(E15*H15,2)</f>
        <v>0</v>
      </c>
      <c r="J15" s="179"/>
      <c r="K15" s="180">
        <f>ROUND(E15*J15,2)</f>
        <v>0</v>
      </c>
      <c r="L15" s="180">
        <v>21</v>
      </c>
      <c r="M15" s="180">
        <f>G15*(1+L15/100)</f>
        <v>0</v>
      </c>
      <c r="N15" s="178">
        <v>0</v>
      </c>
      <c r="O15" s="178">
        <f>ROUND(E15*N15,2)</f>
        <v>0</v>
      </c>
      <c r="P15" s="178">
        <v>0</v>
      </c>
      <c r="Q15" s="178">
        <f>ROUND(E15*P15,2)</f>
        <v>0</v>
      </c>
      <c r="R15" s="180" t="s">
        <v>1746</v>
      </c>
      <c r="S15" s="180" t="s">
        <v>371</v>
      </c>
      <c r="T15" s="181" t="s">
        <v>2386</v>
      </c>
      <c r="U15" s="163">
        <v>0.14000000000000001</v>
      </c>
      <c r="V15" s="163">
        <f>ROUND(E15*U15,2)</f>
        <v>67.38</v>
      </c>
      <c r="W15" s="163"/>
      <c r="X15" s="163" t="s">
        <v>431</v>
      </c>
      <c r="Y15" s="152"/>
      <c r="Z15" s="152"/>
      <c r="AA15" s="152"/>
      <c r="AB15" s="152"/>
      <c r="AC15" s="152"/>
      <c r="AD15" s="152"/>
      <c r="AE15" s="152"/>
      <c r="AF15" s="152"/>
      <c r="AG15" s="152" t="s">
        <v>2387</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59"/>
      <c r="B16" s="160"/>
      <c r="C16" s="273" t="s">
        <v>1747</v>
      </c>
      <c r="D16" s="274"/>
      <c r="E16" s="274"/>
      <c r="F16" s="274"/>
      <c r="G16" s="274"/>
      <c r="H16" s="163"/>
      <c r="I16" s="163"/>
      <c r="J16" s="163"/>
      <c r="K16" s="163"/>
      <c r="L16" s="163"/>
      <c r="M16" s="163"/>
      <c r="N16" s="162"/>
      <c r="O16" s="162"/>
      <c r="P16" s="162"/>
      <c r="Q16" s="162"/>
      <c r="R16" s="163"/>
      <c r="S16" s="163"/>
      <c r="T16" s="163"/>
      <c r="U16" s="163"/>
      <c r="V16" s="163"/>
      <c r="W16" s="163"/>
      <c r="X16" s="163"/>
      <c r="Y16" s="152"/>
      <c r="Z16" s="152"/>
      <c r="AA16" s="152"/>
      <c r="AB16" s="152"/>
      <c r="AC16" s="152"/>
      <c r="AD16" s="152"/>
      <c r="AE16" s="152"/>
      <c r="AF16" s="152"/>
      <c r="AG16" s="152" t="s">
        <v>444</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59"/>
      <c r="B17" s="160"/>
      <c r="C17" s="203" t="s">
        <v>2395</v>
      </c>
      <c r="D17" s="199"/>
      <c r="E17" s="200">
        <v>481.27</v>
      </c>
      <c r="F17" s="163"/>
      <c r="G17" s="163"/>
      <c r="H17" s="163"/>
      <c r="I17" s="163"/>
      <c r="J17" s="163"/>
      <c r="K17" s="163"/>
      <c r="L17" s="163"/>
      <c r="M17" s="163"/>
      <c r="N17" s="162"/>
      <c r="O17" s="162"/>
      <c r="P17" s="162"/>
      <c r="Q17" s="162"/>
      <c r="R17" s="163"/>
      <c r="S17" s="163"/>
      <c r="T17" s="163"/>
      <c r="U17" s="163"/>
      <c r="V17" s="163"/>
      <c r="W17" s="163"/>
      <c r="X17" s="163"/>
      <c r="Y17" s="152"/>
      <c r="Z17" s="152"/>
      <c r="AA17" s="152"/>
      <c r="AB17" s="152"/>
      <c r="AC17" s="152"/>
      <c r="AD17" s="152"/>
      <c r="AE17" s="152"/>
      <c r="AF17" s="152"/>
      <c r="AG17" s="152" t="s">
        <v>2390</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75">
        <v>4</v>
      </c>
      <c r="B18" s="176" t="s">
        <v>1754</v>
      </c>
      <c r="C18" s="185" t="s">
        <v>1755</v>
      </c>
      <c r="D18" s="177" t="s">
        <v>524</v>
      </c>
      <c r="E18" s="178">
        <v>25.71</v>
      </c>
      <c r="F18" s="179"/>
      <c r="G18" s="180">
        <f>ROUND(E18*F18,2)</f>
        <v>0</v>
      </c>
      <c r="H18" s="179"/>
      <c r="I18" s="180">
        <f>ROUND(E18*H18,2)</f>
        <v>0</v>
      </c>
      <c r="J18" s="179"/>
      <c r="K18" s="180">
        <f>ROUND(E18*J18,2)</f>
        <v>0</v>
      </c>
      <c r="L18" s="180">
        <v>21</v>
      </c>
      <c r="M18" s="180">
        <f>G18*(1+L18/100)</f>
        <v>0</v>
      </c>
      <c r="N18" s="178">
        <v>0</v>
      </c>
      <c r="O18" s="178">
        <f>ROUND(E18*N18,2)</f>
        <v>0</v>
      </c>
      <c r="P18" s="178">
        <v>0.22</v>
      </c>
      <c r="Q18" s="178">
        <f>ROUND(E18*P18,2)</f>
        <v>5.66</v>
      </c>
      <c r="R18" s="180" t="s">
        <v>1746</v>
      </c>
      <c r="S18" s="180" t="s">
        <v>371</v>
      </c>
      <c r="T18" s="181" t="s">
        <v>2386</v>
      </c>
      <c r="U18" s="163">
        <v>0.14299999999999999</v>
      </c>
      <c r="V18" s="163">
        <f>ROUND(E18*U18,2)</f>
        <v>3.68</v>
      </c>
      <c r="W18" s="163"/>
      <c r="X18" s="163" t="s">
        <v>431</v>
      </c>
      <c r="Y18" s="152"/>
      <c r="Z18" s="152"/>
      <c r="AA18" s="152"/>
      <c r="AB18" s="152"/>
      <c r="AC18" s="152"/>
      <c r="AD18" s="152"/>
      <c r="AE18" s="152"/>
      <c r="AF18" s="152"/>
      <c r="AG18" s="152" t="s">
        <v>2387</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c r="A19" s="159"/>
      <c r="B19" s="160"/>
      <c r="C19" s="273" t="s">
        <v>1756</v>
      </c>
      <c r="D19" s="274"/>
      <c r="E19" s="274"/>
      <c r="F19" s="274"/>
      <c r="G19" s="274"/>
      <c r="H19" s="163"/>
      <c r="I19" s="163"/>
      <c r="J19" s="163"/>
      <c r="K19" s="163"/>
      <c r="L19" s="163"/>
      <c r="M19" s="163"/>
      <c r="N19" s="162"/>
      <c r="O19" s="162"/>
      <c r="P19" s="162"/>
      <c r="Q19" s="162"/>
      <c r="R19" s="163"/>
      <c r="S19" s="163"/>
      <c r="T19" s="163"/>
      <c r="U19" s="163"/>
      <c r="V19" s="163"/>
      <c r="W19" s="163"/>
      <c r="X19" s="163"/>
      <c r="Y19" s="152"/>
      <c r="Z19" s="152"/>
      <c r="AA19" s="152"/>
      <c r="AB19" s="152"/>
      <c r="AC19" s="152"/>
      <c r="AD19" s="152"/>
      <c r="AE19" s="152"/>
      <c r="AF19" s="152"/>
      <c r="AG19" s="152" t="s">
        <v>444</v>
      </c>
      <c r="AH19" s="152"/>
      <c r="AI19" s="152"/>
      <c r="AJ19" s="152"/>
      <c r="AK19" s="152"/>
      <c r="AL19" s="152"/>
      <c r="AM19" s="152"/>
      <c r="AN19" s="152"/>
      <c r="AO19" s="152"/>
      <c r="AP19" s="152"/>
      <c r="AQ19" s="152"/>
      <c r="AR19" s="152"/>
      <c r="AS19" s="152"/>
      <c r="AT19" s="152"/>
      <c r="AU19" s="152"/>
      <c r="AV19" s="152"/>
      <c r="AW19" s="152"/>
      <c r="AX19" s="152"/>
      <c r="AY19" s="152"/>
      <c r="AZ19" s="152"/>
      <c r="BA19" s="182" t="str">
        <f>C19</f>
        <v>s vybouráním lože, s přemístěním hmot na skládku na vzdálenost do 3 m nebo naložením na dopravní prostředek</v>
      </c>
      <c r="BB19" s="152"/>
      <c r="BC19" s="152"/>
      <c r="BD19" s="152"/>
      <c r="BE19" s="152"/>
      <c r="BF19" s="152"/>
      <c r="BG19" s="152"/>
      <c r="BH19" s="152"/>
    </row>
    <row r="20" spans="1:60" outlineLevel="1">
      <c r="A20" s="159"/>
      <c r="B20" s="160"/>
      <c r="C20" s="203" t="s">
        <v>2396</v>
      </c>
      <c r="D20" s="199"/>
      <c r="E20" s="200">
        <v>25.71</v>
      </c>
      <c r="F20" s="163"/>
      <c r="G20" s="163"/>
      <c r="H20" s="163"/>
      <c r="I20" s="163"/>
      <c r="J20" s="163"/>
      <c r="K20" s="163"/>
      <c r="L20" s="163"/>
      <c r="M20" s="163"/>
      <c r="N20" s="162"/>
      <c r="O20" s="162"/>
      <c r="P20" s="162"/>
      <c r="Q20" s="162"/>
      <c r="R20" s="163"/>
      <c r="S20" s="163"/>
      <c r="T20" s="163"/>
      <c r="U20" s="163"/>
      <c r="V20" s="163"/>
      <c r="W20" s="163"/>
      <c r="X20" s="163"/>
      <c r="Y20" s="152"/>
      <c r="Z20" s="152"/>
      <c r="AA20" s="152"/>
      <c r="AB20" s="152"/>
      <c r="AC20" s="152"/>
      <c r="AD20" s="152"/>
      <c r="AE20" s="152"/>
      <c r="AF20" s="152"/>
      <c r="AG20" s="152" t="s">
        <v>2390</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c r="A21" s="175">
        <v>5</v>
      </c>
      <c r="B21" s="176" t="s">
        <v>1912</v>
      </c>
      <c r="C21" s="185" t="s">
        <v>1913</v>
      </c>
      <c r="D21" s="177" t="s">
        <v>524</v>
      </c>
      <c r="E21" s="178">
        <v>43.33</v>
      </c>
      <c r="F21" s="179"/>
      <c r="G21" s="180">
        <f>ROUND(E21*F21,2)</f>
        <v>0</v>
      </c>
      <c r="H21" s="179"/>
      <c r="I21" s="180">
        <f>ROUND(E21*H21,2)</f>
        <v>0</v>
      </c>
      <c r="J21" s="179"/>
      <c r="K21" s="180">
        <f>ROUND(E21*J21,2)</f>
        <v>0</v>
      </c>
      <c r="L21" s="180">
        <v>21</v>
      </c>
      <c r="M21" s="180">
        <f>G21*(1+L21/100)</f>
        <v>0</v>
      </c>
      <c r="N21" s="178">
        <v>0</v>
      </c>
      <c r="O21" s="178">
        <f>ROUND(E21*N21,2)</f>
        <v>0</v>
      </c>
      <c r="P21" s="178">
        <v>0.27</v>
      </c>
      <c r="Q21" s="178">
        <f>ROUND(E21*P21,2)</f>
        <v>11.7</v>
      </c>
      <c r="R21" s="180" t="s">
        <v>1746</v>
      </c>
      <c r="S21" s="180" t="s">
        <v>371</v>
      </c>
      <c r="T21" s="181" t="s">
        <v>2386</v>
      </c>
      <c r="U21" s="163">
        <v>0.123</v>
      </c>
      <c r="V21" s="163">
        <f>ROUND(E21*U21,2)</f>
        <v>5.33</v>
      </c>
      <c r="W21" s="163"/>
      <c r="X21" s="163" t="s">
        <v>431</v>
      </c>
      <c r="Y21" s="152"/>
      <c r="Z21" s="152"/>
      <c r="AA21" s="152"/>
      <c r="AB21" s="152"/>
      <c r="AC21" s="152"/>
      <c r="AD21" s="152"/>
      <c r="AE21" s="152"/>
      <c r="AF21" s="152"/>
      <c r="AG21" s="152" t="s">
        <v>2387</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c r="A22" s="159"/>
      <c r="B22" s="160"/>
      <c r="C22" s="273" t="s">
        <v>1756</v>
      </c>
      <c r="D22" s="274"/>
      <c r="E22" s="274"/>
      <c r="F22" s="274"/>
      <c r="G22" s="274"/>
      <c r="H22" s="163"/>
      <c r="I22" s="163"/>
      <c r="J22" s="163"/>
      <c r="K22" s="163"/>
      <c r="L22" s="163"/>
      <c r="M22" s="163"/>
      <c r="N22" s="162"/>
      <c r="O22" s="162"/>
      <c r="P22" s="162"/>
      <c r="Q22" s="162"/>
      <c r="R22" s="163"/>
      <c r="S22" s="163"/>
      <c r="T22" s="163"/>
      <c r="U22" s="163"/>
      <c r="V22" s="163"/>
      <c r="W22" s="163"/>
      <c r="X22" s="163"/>
      <c r="Y22" s="152"/>
      <c r="Z22" s="152"/>
      <c r="AA22" s="152"/>
      <c r="AB22" s="152"/>
      <c r="AC22" s="152"/>
      <c r="AD22" s="152"/>
      <c r="AE22" s="152"/>
      <c r="AF22" s="152"/>
      <c r="AG22" s="152" t="s">
        <v>444</v>
      </c>
      <c r="AH22" s="152"/>
      <c r="AI22" s="152"/>
      <c r="AJ22" s="152"/>
      <c r="AK22" s="152"/>
      <c r="AL22" s="152"/>
      <c r="AM22" s="152"/>
      <c r="AN22" s="152"/>
      <c r="AO22" s="152"/>
      <c r="AP22" s="152"/>
      <c r="AQ22" s="152"/>
      <c r="AR22" s="152"/>
      <c r="AS22" s="152"/>
      <c r="AT22" s="152"/>
      <c r="AU22" s="152"/>
      <c r="AV22" s="152"/>
      <c r="AW22" s="152"/>
      <c r="AX22" s="152"/>
      <c r="AY22" s="152"/>
      <c r="AZ22" s="152"/>
      <c r="BA22" s="182" t="str">
        <f>C22</f>
        <v>s vybouráním lože, s přemístěním hmot na skládku na vzdálenost do 3 m nebo naložením na dopravní prostředek</v>
      </c>
      <c r="BB22" s="152"/>
      <c r="BC22" s="152"/>
      <c r="BD22" s="152"/>
      <c r="BE22" s="152"/>
      <c r="BF22" s="152"/>
      <c r="BG22" s="152"/>
      <c r="BH22" s="152"/>
    </row>
    <row r="23" spans="1:60" outlineLevel="1">
      <c r="A23" s="159"/>
      <c r="B23" s="160"/>
      <c r="C23" s="203" t="s">
        <v>2397</v>
      </c>
      <c r="D23" s="199"/>
      <c r="E23" s="200">
        <v>43.33</v>
      </c>
      <c r="F23" s="163"/>
      <c r="G23" s="163"/>
      <c r="H23" s="163"/>
      <c r="I23" s="163"/>
      <c r="J23" s="163"/>
      <c r="K23" s="163"/>
      <c r="L23" s="163"/>
      <c r="M23" s="163"/>
      <c r="N23" s="162"/>
      <c r="O23" s="162"/>
      <c r="P23" s="162"/>
      <c r="Q23" s="162"/>
      <c r="R23" s="163"/>
      <c r="S23" s="163"/>
      <c r="T23" s="163"/>
      <c r="U23" s="163"/>
      <c r="V23" s="163"/>
      <c r="W23" s="163"/>
      <c r="X23" s="163"/>
      <c r="Y23" s="152"/>
      <c r="Z23" s="152"/>
      <c r="AA23" s="152"/>
      <c r="AB23" s="152"/>
      <c r="AC23" s="152"/>
      <c r="AD23" s="152"/>
      <c r="AE23" s="152"/>
      <c r="AF23" s="152"/>
      <c r="AG23" s="152" t="s">
        <v>2390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75">
        <v>6</v>
      </c>
      <c r="B24" s="176" t="s">
        <v>2398</v>
      </c>
      <c r="C24" s="185" t="s">
        <v>2399</v>
      </c>
      <c r="D24" s="177" t="s">
        <v>524</v>
      </c>
      <c r="E24" s="178">
        <v>10.35</v>
      </c>
      <c r="F24" s="179"/>
      <c r="G24" s="180">
        <f>ROUND(E24*F24,2)</f>
        <v>0</v>
      </c>
      <c r="H24" s="179"/>
      <c r="I24" s="180">
        <f>ROUND(E24*H24,2)</f>
        <v>0</v>
      </c>
      <c r="J24" s="179"/>
      <c r="K24" s="180">
        <f>ROUND(E24*J24,2)</f>
        <v>0</v>
      </c>
      <c r="L24" s="180">
        <v>21</v>
      </c>
      <c r="M24" s="180">
        <f>G24*(1+L24/100)</f>
        <v>0</v>
      </c>
      <c r="N24" s="178">
        <v>0</v>
      </c>
      <c r="O24" s="178">
        <f>ROUND(E24*N24,2)</f>
        <v>0</v>
      </c>
      <c r="P24" s="178">
        <v>0.115</v>
      </c>
      <c r="Q24" s="178">
        <f>ROUND(E24*P24,2)</f>
        <v>1.19</v>
      </c>
      <c r="R24" s="180" t="s">
        <v>1746</v>
      </c>
      <c r="S24" s="180" t="s">
        <v>371</v>
      </c>
      <c r="T24" s="181" t="s">
        <v>2386</v>
      </c>
      <c r="U24" s="163">
        <v>0.13700000000000001</v>
      </c>
      <c r="V24" s="163">
        <f>ROUND(E24*U24,2)</f>
        <v>1.42</v>
      </c>
      <c r="W24" s="163"/>
      <c r="X24" s="163" t="s">
        <v>431</v>
      </c>
      <c r="Y24" s="152"/>
      <c r="Z24" s="152"/>
      <c r="AA24" s="152"/>
      <c r="AB24" s="152"/>
      <c r="AC24" s="152"/>
      <c r="AD24" s="152"/>
      <c r="AE24" s="152"/>
      <c r="AF24" s="152"/>
      <c r="AG24" s="152" t="s">
        <v>2387</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59"/>
      <c r="B25" s="160"/>
      <c r="C25" s="273" t="s">
        <v>1756</v>
      </c>
      <c r="D25" s="274"/>
      <c r="E25" s="274"/>
      <c r="F25" s="274"/>
      <c r="G25" s="274"/>
      <c r="H25" s="163"/>
      <c r="I25" s="163"/>
      <c r="J25" s="163"/>
      <c r="K25" s="163"/>
      <c r="L25" s="163"/>
      <c r="M25" s="163"/>
      <c r="N25" s="162"/>
      <c r="O25" s="162"/>
      <c r="P25" s="162"/>
      <c r="Q25" s="162"/>
      <c r="R25" s="163"/>
      <c r="S25" s="163"/>
      <c r="T25" s="163"/>
      <c r="U25" s="163"/>
      <c r="V25" s="163"/>
      <c r="W25" s="163"/>
      <c r="X25" s="163"/>
      <c r="Y25" s="152"/>
      <c r="Z25" s="152"/>
      <c r="AA25" s="152"/>
      <c r="AB25" s="152"/>
      <c r="AC25" s="152"/>
      <c r="AD25" s="152"/>
      <c r="AE25" s="152"/>
      <c r="AF25" s="152"/>
      <c r="AG25" s="152" t="s">
        <v>444</v>
      </c>
      <c r="AH25" s="152"/>
      <c r="AI25" s="152"/>
      <c r="AJ25" s="152"/>
      <c r="AK25" s="152"/>
      <c r="AL25" s="152"/>
      <c r="AM25" s="152"/>
      <c r="AN25" s="152"/>
      <c r="AO25" s="152"/>
      <c r="AP25" s="152"/>
      <c r="AQ25" s="152"/>
      <c r="AR25" s="152"/>
      <c r="AS25" s="152"/>
      <c r="AT25" s="152"/>
      <c r="AU25" s="152"/>
      <c r="AV25" s="152"/>
      <c r="AW25" s="152"/>
      <c r="AX25" s="152"/>
      <c r="AY25" s="152"/>
      <c r="AZ25" s="152"/>
      <c r="BA25" s="182" t="str">
        <f>C25</f>
        <v>s vybouráním lože, s přemístěním hmot na skládku na vzdálenost do 3 m nebo naložením na dopravní prostředek</v>
      </c>
      <c r="BB25" s="152"/>
      <c r="BC25" s="152"/>
      <c r="BD25" s="152"/>
      <c r="BE25" s="152"/>
      <c r="BF25" s="152"/>
      <c r="BG25" s="152"/>
      <c r="BH25" s="152"/>
    </row>
    <row r="26" spans="1:60" outlineLevel="1">
      <c r="A26" s="159"/>
      <c r="B26" s="160"/>
      <c r="C26" s="203" t="s">
        <v>2400</v>
      </c>
      <c r="D26" s="199"/>
      <c r="E26" s="200">
        <v>10.35</v>
      </c>
      <c r="F26" s="163"/>
      <c r="G26" s="163"/>
      <c r="H26" s="163"/>
      <c r="I26" s="163"/>
      <c r="J26" s="163"/>
      <c r="K26" s="163"/>
      <c r="L26" s="163"/>
      <c r="M26" s="163"/>
      <c r="N26" s="162"/>
      <c r="O26" s="162"/>
      <c r="P26" s="162"/>
      <c r="Q26" s="162"/>
      <c r="R26" s="163"/>
      <c r="S26" s="163"/>
      <c r="T26" s="163"/>
      <c r="U26" s="163"/>
      <c r="V26" s="163"/>
      <c r="W26" s="163"/>
      <c r="X26" s="163"/>
      <c r="Y26" s="152"/>
      <c r="Z26" s="152"/>
      <c r="AA26" s="152"/>
      <c r="AB26" s="152"/>
      <c r="AC26" s="152"/>
      <c r="AD26" s="152"/>
      <c r="AE26" s="152"/>
      <c r="AF26" s="152"/>
      <c r="AG26" s="152" t="s">
        <v>2390</v>
      </c>
      <c r="AH26" s="152">
        <v>0</v>
      </c>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75">
        <v>7</v>
      </c>
      <c r="B27" s="176" t="s">
        <v>2401</v>
      </c>
      <c r="C27" s="185" t="s">
        <v>2402</v>
      </c>
      <c r="D27" s="177" t="s">
        <v>429</v>
      </c>
      <c r="E27" s="178">
        <v>246.40440000000001</v>
      </c>
      <c r="F27" s="179"/>
      <c r="G27" s="180">
        <f>ROUND(E27*F27,2)</f>
        <v>0</v>
      </c>
      <c r="H27" s="179"/>
      <c r="I27" s="180">
        <f>ROUND(E27*H27,2)</f>
        <v>0</v>
      </c>
      <c r="J27" s="179"/>
      <c r="K27" s="180">
        <f>ROUND(E27*J27,2)</f>
        <v>0</v>
      </c>
      <c r="L27" s="180">
        <v>21</v>
      </c>
      <c r="M27" s="180">
        <f>G27*(1+L27/100)</f>
        <v>0</v>
      </c>
      <c r="N27" s="178">
        <v>0</v>
      </c>
      <c r="O27" s="178">
        <f>ROUND(E27*N27,2)</f>
        <v>0</v>
      </c>
      <c r="P27" s="178">
        <v>0</v>
      </c>
      <c r="Q27" s="178">
        <f>ROUND(E27*P27,2)</f>
        <v>0</v>
      </c>
      <c r="R27" s="180" t="s">
        <v>440</v>
      </c>
      <c r="S27" s="180" t="s">
        <v>371</v>
      </c>
      <c r="T27" s="181" t="s">
        <v>2386</v>
      </c>
      <c r="U27" s="163">
        <v>0.11</v>
      </c>
      <c r="V27" s="163">
        <f>ROUND(E27*U27,2)</f>
        <v>27.1</v>
      </c>
      <c r="W27" s="163"/>
      <c r="X27" s="163" t="s">
        <v>431</v>
      </c>
      <c r="Y27" s="152"/>
      <c r="Z27" s="152"/>
      <c r="AA27" s="152"/>
      <c r="AB27" s="152"/>
      <c r="AC27" s="152"/>
      <c r="AD27" s="152"/>
      <c r="AE27" s="152"/>
      <c r="AF27" s="152"/>
      <c r="AG27" s="152" t="s">
        <v>2387</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ht="33.75" outlineLevel="1">
      <c r="A28" s="159"/>
      <c r="B28" s="160"/>
      <c r="C28" s="273" t="s">
        <v>2403</v>
      </c>
      <c r="D28" s="274"/>
      <c r="E28" s="274"/>
      <c r="F28" s="274"/>
      <c r="G28" s="274"/>
      <c r="H28" s="163"/>
      <c r="I28" s="163"/>
      <c r="J28" s="163"/>
      <c r="K28" s="163"/>
      <c r="L28" s="163"/>
      <c r="M28" s="163"/>
      <c r="N28" s="162"/>
      <c r="O28" s="162"/>
      <c r="P28" s="162"/>
      <c r="Q28" s="162"/>
      <c r="R28" s="163"/>
      <c r="S28" s="163"/>
      <c r="T28" s="163"/>
      <c r="U28" s="163"/>
      <c r="V28" s="163"/>
      <c r="W28" s="163"/>
      <c r="X28" s="163"/>
      <c r="Y28" s="152"/>
      <c r="Z28" s="152"/>
      <c r="AA28" s="152"/>
      <c r="AB28" s="152"/>
      <c r="AC28" s="152"/>
      <c r="AD28" s="152"/>
      <c r="AE28" s="152"/>
      <c r="AF28" s="152"/>
      <c r="AG28" s="152" t="s">
        <v>444</v>
      </c>
      <c r="AH28" s="152"/>
      <c r="AI28" s="152"/>
      <c r="AJ28" s="152"/>
      <c r="AK28" s="152"/>
      <c r="AL28" s="152"/>
      <c r="AM28" s="152"/>
      <c r="AN28" s="152"/>
      <c r="AO28" s="152"/>
      <c r="AP28" s="152"/>
      <c r="AQ28" s="152"/>
      <c r="AR28" s="152"/>
      <c r="AS28" s="152"/>
      <c r="AT28" s="152"/>
      <c r="AU28" s="152"/>
      <c r="AV28" s="152"/>
      <c r="AW28" s="152"/>
      <c r="AX28" s="152"/>
      <c r="AY28" s="152"/>
      <c r="AZ28" s="152"/>
      <c r="BA28" s="182" t="str">
        <f>C28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8" s="152"/>
      <c r="BC28" s="152"/>
      <c r="BD28" s="152"/>
      <c r="BE28" s="152"/>
      <c r="BF28" s="152"/>
      <c r="BG28" s="152"/>
      <c r="BH28" s="152"/>
    </row>
    <row r="29" spans="1:60" outlineLevel="1">
      <c r="A29" s="159"/>
      <c r="B29" s="160"/>
      <c r="C29" s="203" t="s">
        <v>2404</v>
      </c>
      <c r="D29" s="199"/>
      <c r="E29" s="200">
        <v>246.40440000000001</v>
      </c>
      <c r="F29" s="163"/>
      <c r="G29" s="163"/>
      <c r="H29" s="163"/>
      <c r="I29" s="163"/>
      <c r="J29" s="163"/>
      <c r="K29" s="163"/>
      <c r="L29" s="163"/>
      <c r="M29" s="163"/>
      <c r="N29" s="162"/>
      <c r="O29" s="162"/>
      <c r="P29" s="162"/>
      <c r="Q29" s="162"/>
      <c r="R29" s="163"/>
      <c r="S29" s="163"/>
      <c r="T29" s="163"/>
      <c r="U29" s="163"/>
      <c r="V29" s="163"/>
      <c r="W29" s="163"/>
      <c r="X29" s="163"/>
      <c r="Y29" s="152"/>
      <c r="Z29" s="152"/>
      <c r="AA29" s="152"/>
      <c r="AB29" s="152"/>
      <c r="AC29" s="152"/>
      <c r="AD29" s="152"/>
      <c r="AE29" s="152"/>
      <c r="AF29" s="152"/>
      <c r="AG29" s="152" t="s">
        <v>2390</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c r="A30" s="175">
        <v>8</v>
      </c>
      <c r="B30" s="176" t="s">
        <v>2405</v>
      </c>
      <c r="C30" s="185" t="s">
        <v>2406</v>
      </c>
      <c r="D30" s="177" t="s">
        <v>429</v>
      </c>
      <c r="E30" s="178">
        <v>49.280880000000003</v>
      </c>
      <c r="F30" s="179"/>
      <c r="G30" s="180">
        <f>ROUND(E30*F30,2)</f>
        <v>0</v>
      </c>
      <c r="H30" s="179"/>
      <c r="I30" s="180">
        <f>ROUND(E30*H30,2)</f>
        <v>0</v>
      </c>
      <c r="J30" s="179"/>
      <c r="K30" s="180">
        <f>ROUND(E30*J30,2)</f>
        <v>0</v>
      </c>
      <c r="L30" s="180">
        <v>21</v>
      </c>
      <c r="M30" s="180">
        <f>G30*(1+L30/100)</f>
        <v>0</v>
      </c>
      <c r="N30" s="178">
        <v>0</v>
      </c>
      <c r="O30" s="178">
        <f>ROUND(E30*N30,2)</f>
        <v>0</v>
      </c>
      <c r="P30" s="178">
        <v>0</v>
      </c>
      <c r="Q30" s="178">
        <f>ROUND(E30*P30,2)</f>
        <v>0</v>
      </c>
      <c r="R30" s="180" t="s">
        <v>440</v>
      </c>
      <c r="S30" s="180" t="s">
        <v>371</v>
      </c>
      <c r="T30" s="181" t="s">
        <v>2386</v>
      </c>
      <c r="U30" s="163">
        <v>4.3099999999999999E-2</v>
      </c>
      <c r="V30" s="163">
        <f>ROUND(E30*U30,2)</f>
        <v>2.12</v>
      </c>
      <c r="W30" s="163"/>
      <c r="X30" s="163" t="s">
        <v>431</v>
      </c>
      <c r="Y30" s="152"/>
      <c r="Z30" s="152"/>
      <c r="AA30" s="152"/>
      <c r="AB30" s="152"/>
      <c r="AC30" s="152"/>
      <c r="AD30" s="152"/>
      <c r="AE30" s="152"/>
      <c r="AF30" s="152"/>
      <c r="AG30" s="152" t="s">
        <v>2387</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ht="33.75" outlineLevel="1">
      <c r="A31" s="159"/>
      <c r="B31" s="160"/>
      <c r="C31" s="273" t="s">
        <v>2403</v>
      </c>
      <c r="D31" s="274"/>
      <c r="E31" s="274"/>
      <c r="F31" s="274"/>
      <c r="G31" s="274"/>
      <c r="H31" s="163"/>
      <c r="I31" s="163"/>
      <c r="J31" s="163"/>
      <c r="K31" s="163"/>
      <c r="L31" s="163"/>
      <c r="M31" s="163"/>
      <c r="N31" s="162"/>
      <c r="O31" s="162"/>
      <c r="P31" s="162"/>
      <c r="Q31" s="162"/>
      <c r="R31" s="163"/>
      <c r="S31" s="163"/>
      <c r="T31" s="163"/>
      <c r="U31" s="163"/>
      <c r="V31" s="163"/>
      <c r="W31" s="163"/>
      <c r="X31" s="163"/>
      <c r="Y31" s="152"/>
      <c r="Z31" s="152"/>
      <c r="AA31" s="152"/>
      <c r="AB31" s="152"/>
      <c r="AC31" s="152"/>
      <c r="AD31" s="152"/>
      <c r="AE31" s="152"/>
      <c r="AF31" s="152"/>
      <c r="AG31" s="152" t="s">
        <v>444</v>
      </c>
      <c r="AH31" s="152"/>
      <c r="AI31" s="152"/>
      <c r="AJ31" s="152"/>
      <c r="AK31" s="152"/>
      <c r="AL31" s="152"/>
      <c r="AM31" s="152"/>
      <c r="AN31" s="152"/>
      <c r="AO31" s="152"/>
      <c r="AP31" s="152"/>
      <c r="AQ31" s="152"/>
      <c r="AR31" s="152"/>
      <c r="AS31" s="152"/>
      <c r="AT31" s="152"/>
      <c r="AU31" s="152"/>
      <c r="AV31" s="152"/>
      <c r="AW31" s="152"/>
      <c r="AX31" s="152"/>
      <c r="AY31" s="152"/>
      <c r="AZ31" s="152"/>
      <c r="BA31" s="182" t="str">
        <f>C31</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1" s="152"/>
      <c r="BC31" s="152"/>
      <c r="BD31" s="152"/>
      <c r="BE31" s="152"/>
      <c r="BF31" s="152"/>
      <c r="BG31" s="152"/>
      <c r="BH31" s="152"/>
    </row>
    <row r="32" spans="1:60" outlineLevel="1">
      <c r="A32" s="159"/>
      <c r="B32" s="160"/>
      <c r="C32" s="203" t="s">
        <v>2407</v>
      </c>
      <c r="D32" s="199"/>
      <c r="E32" s="200">
        <v>49.280880000000003</v>
      </c>
      <c r="F32" s="163"/>
      <c r="G32" s="163"/>
      <c r="H32" s="163"/>
      <c r="I32" s="163"/>
      <c r="J32" s="163"/>
      <c r="K32" s="163"/>
      <c r="L32" s="163"/>
      <c r="M32" s="163"/>
      <c r="N32" s="162"/>
      <c r="O32" s="162"/>
      <c r="P32" s="162"/>
      <c r="Q32" s="162"/>
      <c r="R32" s="163"/>
      <c r="S32" s="163"/>
      <c r="T32" s="163"/>
      <c r="U32" s="163"/>
      <c r="V32" s="163"/>
      <c r="W32" s="163"/>
      <c r="X32" s="163"/>
      <c r="Y32" s="152"/>
      <c r="Z32" s="152"/>
      <c r="AA32" s="152"/>
      <c r="AB32" s="152"/>
      <c r="AC32" s="152"/>
      <c r="AD32" s="152"/>
      <c r="AE32" s="152"/>
      <c r="AF32" s="152"/>
      <c r="AG32" s="152" t="s">
        <v>2390</v>
      </c>
      <c r="AH32" s="152">
        <v>5</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75">
        <v>9</v>
      </c>
      <c r="B33" s="176" t="s">
        <v>2408</v>
      </c>
      <c r="C33" s="185" t="s">
        <v>2409</v>
      </c>
      <c r="D33" s="177" t="s">
        <v>429</v>
      </c>
      <c r="E33" s="178">
        <v>3.45139</v>
      </c>
      <c r="F33" s="179"/>
      <c r="G33" s="180">
        <f>ROUND(E33*F33,2)</f>
        <v>0</v>
      </c>
      <c r="H33" s="179"/>
      <c r="I33" s="180">
        <f>ROUND(E33*H33,2)</f>
        <v>0</v>
      </c>
      <c r="J33" s="179"/>
      <c r="K33" s="180">
        <f>ROUND(E33*J33,2)</f>
        <v>0</v>
      </c>
      <c r="L33" s="180">
        <v>21</v>
      </c>
      <c r="M33" s="180">
        <f>G33*(1+L33/100)</f>
        <v>0</v>
      </c>
      <c r="N33" s="178">
        <v>0</v>
      </c>
      <c r="O33" s="178">
        <f>ROUND(E33*N33,2)</f>
        <v>0</v>
      </c>
      <c r="P33" s="178">
        <v>0</v>
      </c>
      <c r="Q33" s="178">
        <f>ROUND(E33*P33,2)</f>
        <v>0</v>
      </c>
      <c r="R33" s="180" t="s">
        <v>440</v>
      </c>
      <c r="S33" s="180" t="s">
        <v>371</v>
      </c>
      <c r="T33" s="181" t="s">
        <v>2386</v>
      </c>
      <c r="U33" s="163">
        <v>0.38979999999999998</v>
      </c>
      <c r="V33" s="163">
        <f>ROUND(E33*U33,2)</f>
        <v>1.35</v>
      </c>
      <c r="W33" s="163"/>
      <c r="X33" s="163" t="s">
        <v>431</v>
      </c>
      <c r="Y33" s="152"/>
      <c r="Z33" s="152"/>
      <c r="AA33" s="152"/>
      <c r="AB33" s="152"/>
      <c r="AC33" s="152"/>
      <c r="AD33" s="152"/>
      <c r="AE33" s="152"/>
      <c r="AF33" s="152"/>
      <c r="AG33" s="152" t="s">
        <v>2387</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ht="22.5" outlineLevel="1">
      <c r="A34" s="159"/>
      <c r="B34" s="160"/>
      <c r="C34" s="273" t="s">
        <v>2410</v>
      </c>
      <c r="D34" s="274"/>
      <c r="E34" s="274"/>
      <c r="F34" s="274"/>
      <c r="G34" s="274"/>
      <c r="H34" s="163"/>
      <c r="I34" s="163"/>
      <c r="J34" s="163"/>
      <c r="K34" s="163"/>
      <c r="L34" s="163"/>
      <c r="M34" s="163"/>
      <c r="N34" s="162"/>
      <c r="O34" s="162"/>
      <c r="P34" s="162"/>
      <c r="Q34" s="162"/>
      <c r="R34" s="163"/>
      <c r="S34" s="163"/>
      <c r="T34" s="163"/>
      <c r="U34" s="163"/>
      <c r="V34" s="163"/>
      <c r="W34" s="163"/>
      <c r="X34" s="163"/>
      <c r="Y34" s="152"/>
      <c r="Z34" s="152"/>
      <c r="AA34" s="152"/>
      <c r="AB34" s="152"/>
      <c r="AC34" s="152"/>
      <c r="AD34" s="152"/>
      <c r="AE34" s="152"/>
      <c r="AF34" s="152"/>
      <c r="AG34" s="152" t="s">
        <v>444</v>
      </c>
      <c r="AH34" s="152"/>
      <c r="AI34" s="152"/>
      <c r="AJ34" s="152"/>
      <c r="AK34" s="152"/>
      <c r="AL34" s="152"/>
      <c r="AM34" s="152"/>
      <c r="AN34" s="152"/>
      <c r="AO34" s="152"/>
      <c r="AP34" s="152"/>
      <c r="AQ34" s="152"/>
      <c r="AR34" s="152"/>
      <c r="AS34" s="152"/>
      <c r="AT34" s="152"/>
      <c r="AU34" s="152"/>
      <c r="AV34" s="152"/>
      <c r="AW34" s="152"/>
      <c r="AX34" s="152"/>
      <c r="AY34" s="152"/>
      <c r="AZ34" s="152"/>
      <c r="BA34" s="182" t="str">
        <f>C34</f>
        <v>zapažených i nezapažených s urovnáním dna do předepsaného profilu a spádu, s přehozením výkopku na přilehlém terénu na vzdálenost do 3 m od podélné osy rýhy nebo s naložením výkopku na dopravní prostředek.</v>
      </c>
      <c r="BB34" s="152"/>
      <c r="BC34" s="152"/>
      <c r="BD34" s="152"/>
      <c r="BE34" s="152"/>
      <c r="BF34" s="152"/>
      <c r="BG34" s="152"/>
      <c r="BH34" s="152"/>
    </row>
    <row r="35" spans="1:60" outlineLevel="1">
      <c r="A35" s="159"/>
      <c r="B35" s="160"/>
      <c r="C35" s="203" t="s">
        <v>2411</v>
      </c>
      <c r="D35" s="199"/>
      <c r="E35" s="200">
        <v>3.45139</v>
      </c>
      <c r="F35" s="163"/>
      <c r="G35" s="163"/>
      <c r="H35" s="163"/>
      <c r="I35" s="163"/>
      <c r="J35" s="163"/>
      <c r="K35" s="163"/>
      <c r="L35" s="163"/>
      <c r="M35" s="163"/>
      <c r="N35" s="162"/>
      <c r="O35" s="162"/>
      <c r="P35" s="162"/>
      <c r="Q35" s="162"/>
      <c r="R35" s="163"/>
      <c r="S35" s="163"/>
      <c r="T35" s="163"/>
      <c r="U35" s="163"/>
      <c r="V35" s="163"/>
      <c r="W35" s="163"/>
      <c r="X35" s="163"/>
      <c r="Y35" s="152"/>
      <c r="Z35" s="152"/>
      <c r="AA35" s="152"/>
      <c r="AB35" s="152"/>
      <c r="AC35" s="152"/>
      <c r="AD35" s="152"/>
      <c r="AE35" s="152"/>
      <c r="AF35" s="152"/>
      <c r="AG35" s="152" t="s">
        <v>2390</v>
      </c>
      <c r="AH35" s="152">
        <v>5</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c r="A36" s="175">
        <v>10</v>
      </c>
      <c r="B36" s="176" t="s">
        <v>2412</v>
      </c>
      <c r="C36" s="185" t="s">
        <v>2413</v>
      </c>
      <c r="D36" s="177" t="s">
        <v>429</v>
      </c>
      <c r="E36" s="178">
        <v>17.256930000000001</v>
      </c>
      <c r="F36" s="179"/>
      <c r="G36" s="180">
        <f>ROUND(E36*F36,2)</f>
        <v>0</v>
      </c>
      <c r="H36" s="179"/>
      <c r="I36" s="180">
        <f>ROUND(E36*H36,2)</f>
        <v>0</v>
      </c>
      <c r="J36" s="179"/>
      <c r="K36" s="180">
        <f>ROUND(E36*J36,2)</f>
        <v>0</v>
      </c>
      <c r="L36" s="180">
        <v>21</v>
      </c>
      <c r="M36" s="180">
        <f>G36*(1+L36/100)</f>
        <v>0</v>
      </c>
      <c r="N36" s="178">
        <v>0</v>
      </c>
      <c r="O36" s="178">
        <f>ROUND(E36*N36,2)</f>
        <v>0</v>
      </c>
      <c r="P36" s="178">
        <v>0</v>
      </c>
      <c r="Q36" s="178">
        <f>ROUND(E36*P36,2)</f>
        <v>0</v>
      </c>
      <c r="R36" s="180" t="s">
        <v>440</v>
      </c>
      <c r="S36" s="180" t="s">
        <v>371</v>
      </c>
      <c r="T36" s="181" t="s">
        <v>2386</v>
      </c>
      <c r="U36" s="163">
        <v>0.36499999999999999</v>
      </c>
      <c r="V36" s="163">
        <f>ROUND(E36*U36,2)</f>
        <v>6.3</v>
      </c>
      <c r="W36" s="163"/>
      <c r="X36" s="163" t="s">
        <v>431</v>
      </c>
      <c r="Y36" s="152"/>
      <c r="Z36" s="152"/>
      <c r="AA36" s="152"/>
      <c r="AB36" s="152"/>
      <c r="AC36" s="152"/>
      <c r="AD36" s="152"/>
      <c r="AE36" s="152"/>
      <c r="AF36" s="152"/>
      <c r="AG36" s="152" t="s">
        <v>2387</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ht="33.75" outlineLevel="1">
      <c r="A37" s="159"/>
      <c r="B37" s="160"/>
      <c r="C37" s="273" t="s">
        <v>1851</v>
      </c>
      <c r="D37" s="274"/>
      <c r="E37" s="274"/>
      <c r="F37" s="274"/>
      <c r="G37" s="274"/>
      <c r="H37" s="163"/>
      <c r="I37" s="163"/>
      <c r="J37" s="163"/>
      <c r="K37" s="163"/>
      <c r="L37" s="163"/>
      <c r="M37" s="163"/>
      <c r="N37" s="162"/>
      <c r="O37" s="162"/>
      <c r="P37" s="162"/>
      <c r="Q37" s="162"/>
      <c r="R37" s="163"/>
      <c r="S37" s="163"/>
      <c r="T37" s="163"/>
      <c r="U37" s="163"/>
      <c r="V37" s="163"/>
      <c r="W37" s="163"/>
      <c r="X37" s="163"/>
      <c r="Y37" s="152"/>
      <c r="Z37" s="152"/>
      <c r="AA37" s="152"/>
      <c r="AB37" s="152"/>
      <c r="AC37" s="152"/>
      <c r="AD37" s="152"/>
      <c r="AE37" s="152"/>
      <c r="AF37" s="152"/>
      <c r="AG37" s="152" t="s">
        <v>444</v>
      </c>
      <c r="AH37" s="152"/>
      <c r="AI37" s="152"/>
      <c r="AJ37" s="152"/>
      <c r="AK37" s="152"/>
      <c r="AL37" s="152"/>
      <c r="AM37" s="152"/>
      <c r="AN37" s="152"/>
      <c r="AO37" s="152"/>
      <c r="AP37" s="152"/>
      <c r="AQ37" s="152"/>
      <c r="AR37" s="152"/>
      <c r="AS37" s="152"/>
      <c r="AT37" s="152"/>
      <c r="AU37" s="152"/>
      <c r="AV37" s="152"/>
      <c r="AW37" s="152"/>
      <c r="AX37" s="152"/>
      <c r="AY37" s="152"/>
      <c r="AZ37" s="152"/>
      <c r="BA37" s="182" t="str">
        <f>C37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7" s="152"/>
      <c r="BC37" s="152"/>
      <c r="BD37" s="152"/>
      <c r="BE37" s="152"/>
      <c r="BF37" s="152"/>
      <c r="BG37" s="152"/>
      <c r="BH37" s="152"/>
    </row>
    <row r="38" spans="1:60" outlineLevel="1">
      <c r="A38" s="159"/>
      <c r="B38" s="160"/>
      <c r="C38" s="203" t="s">
        <v>2414</v>
      </c>
      <c r="D38" s="199"/>
      <c r="E38" s="200">
        <v>0.91</v>
      </c>
      <c r="F38" s="163"/>
      <c r="G38" s="163"/>
      <c r="H38" s="163"/>
      <c r="I38" s="163"/>
      <c r="J38" s="163"/>
      <c r="K38" s="163"/>
      <c r="L38" s="163"/>
      <c r="M38" s="163"/>
      <c r="N38" s="162"/>
      <c r="O38" s="162"/>
      <c r="P38" s="162"/>
      <c r="Q38" s="162"/>
      <c r="R38" s="163"/>
      <c r="S38" s="163"/>
      <c r="T38" s="163"/>
      <c r="U38" s="163"/>
      <c r="V38" s="163"/>
      <c r="W38" s="163"/>
      <c r="X38" s="163"/>
      <c r="Y38" s="152"/>
      <c r="Z38" s="152"/>
      <c r="AA38" s="152"/>
      <c r="AB38" s="152"/>
      <c r="AC38" s="152"/>
      <c r="AD38" s="152"/>
      <c r="AE38" s="152"/>
      <c r="AF38" s="152"/>
      <c r="AG38" s="152" t="s">
        <v>2390</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c r="A39" s="159"/>
      <c r="B39" s="160"/>
      <c r="C39" s="203" t="s">
        <v>2415</v>
      </c>
      <c r="D39" s="199"/>
      <c r="E39" s="200">
        <v>7.56</v>
      </c>
      <c r="F39" s="163"/>
      <c r="G39" s="163"/>
      <c r="H39" s="163"/>
      <c r="I39" s="163"/>
      <c r="J39" s="163"/>
      <c r="K39" s="163"/>
      <c r="L39" s="163"/>
      <c r="M39" s="163"/>
      <c r="N39" s="162"/>
      <c r="O39" s="162"/>
      <c r="P39" s="162"/>
      <c r="Q39" s="162"/>
      <c r="R39" s="163"/>
      <c r="S39" s="163"/>
      <c r="T39" s="163"/>
      <c r="U39" s="163"/>
      <c r="V39" s="163"/>
      <c r="W39" s="163"/>
      <c r="X39" s="163"/>
      <c r="Y39" s="152"/>
      <c r="Z39" s="152"/>
      <c r="AA39" s="152"/>
      <c r="AB39" s="152"/>
      <c r="AC39" s="152"/>
      <c r="AD39" s="152"/>
      <c r="AE39" s="152"/>
      <c r="AF39" s="152"/>
      <c r="AG39" s="152" t="s">
        <v>2390</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c r="A40" s="159"/>
      <c r="B40" s="160"/>
      <c r="C40" s="203" t="s">
        <v>2416</v>
      </c>
      <c r="D40" s="199"/>
      <c r="E40" s="200">
        <v>1.89</v>
      </c>
      <c r="F40" s="163"/>
      <c r="G40" s="163"/>
      <c r="H40" s="163"/>
      <c r="I40" s="163"/>
      <c r="J40" s="163"/>
      <c r="K40" s="163"/>
      <c r="L40" s="163"/>
      <c r="M40" s="163"/>
      <c r="N40" s="162"/>
      <c r="O40" s="162"/>
      <c r="P40" s="162"/>
      <c r="Q40" s="162"/>
      <c r="R40" s="163"/>
      <c r="S40" s="163"/>
      <c r="T40" s="163"/>
      <c r="U40" s="163"/>
      <c r="V40" s="163"/>
      <c r="W40" s="163"/>
      <c r="X40" s="163"/>
      <c r="Y40" s="152"/>
      <c r="Z40" s="152"/>
      <c r="AA40" s="152"/>
      <c r="AB40" s="152"/>
      <c r="AC40" s="152"/>
      <c r="AD40" s="152"/>
      <c r="AE40" s="152"/>
      <c r="AF40" s="152"/>
      <c r="AG40" s="152" t="s">
        <v>2390</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c r="A41" s="159"/>
      <c r="B41" s="160"/>
      <c r="C41" s="203" t="s">
        <v>2417</v>
      </c>
      <c r="D41" s="199"/>
      <c r="E41" s="200">
        <v>1.58477</v>
      </c>
      <c r="F41" s="163"/>
      <c r="G41" s="163"/>
      <c r="H41" s="163"/>
      <c r="I41" s="163"/>
      <c r="J41" s="163"/>
      <c r="K41" s="163"/>
      <c r="L41" s="163"/>
      <c r="M41" s="163"/>
      <c r="N41" s="162"/>
      <c r="O41" s="162"/>
      <c r="P41" s="162"/>
      <c r="Q41" s="162"/>
      <c r="R41" s="163"/>
      <c r="S41" s="163"/>
      <c r="T41" s="163"/>
      <c r="U41" s="163"/>
      <c r="V41" s="163"/>
      <c r="W41" s="163"/>
      <c r="X41" s="163"/>
      <c r="Y41" s="152"/>
      <c r="Z41" s="152"/>
      <c r="AA41" s="152"/>
      <c r="AB41" s="152"/>
      <c r="AC41" s="152"/>
      <c r="AD41" s="152"/>
      <c r="AE41" s="152"/>
      <c r="AF41" s="152"/>
      <c r="AG41" s="152" t="s">
        <v>2390</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c r="A42" s="159"/>
      <c r="B42" s="160"/>
      <c r="C42" s="203" t="s">
        <v>2418</v>
      </c>
      <c r="D42" s="199"/>
      <c r="E42" s="200">
        <v>5.3121600000000004</v>
      </c>
      <c r="F42" s="163"/>
      <c r="G42" s="163"/>
      <c r="H42" s="163"/>
      <c r="I42" s="163"/>
      <c r="J42" s="163"/>
      <c r="K42" s="163"/>
      <c r="L42" s="163"/>
      <c r="M42" s="163"/>
      <c r="N42" s="162"/>
      <c r="O42" s="162"/>
      <c r="P42" s="162"/>
      <c r="Q42" s="162"/>
      <c r="R42" s="163"/>
      <c r="S42" s="163"/>
      <c r="T42" s="163"/>
      <c r="U42" s="163"/>
      <c r="V42" s="163"/>
      <c r="W42" s="163"/>
      <c r="X42" s="163"/>
      <c r="Y42" s="152"/>
      <c r="Z42" s="152"/>
      <c r="AA42" s="152"/>
      <c r="AB42" s="152"/>
      <c r="AC42" s="152"/>
      <c r="AD42" s="152"/>
      <c r="AE42" s="152"/>
      <c r="AF42" s="152"/>
      <c r="AG42" s="152" t="s">
        <v>2390</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c r="A43" s="175">
        <v>11</v>
      </c>
      <c r="B43" s="176" t="s">
        <v>2419</v>
      </c>
      <c r="C43" s="185" t="s">
        <v>2420</v>
      </c>
      <c r="D43" s="177" t="s">
        <v>429</v>
      </c>
      <c r="E43" s="178">
        <v>263.66133000000002</v>
      </c>
      <c r="F43" s="179"/>
      <c r="G43" s="180">
        <f>ROUND(E43*F43,2)</f>
        <v>0</v>
      </c>
      <c r="H43" s="179"/>
      <c r="I43" s="180">
        <f>ROUND(E43*H43,2)</f>
        <v>0</v>
      </c>
      <c r="J43" s="179"/>
      <c r="K43" s="180">
        <f>ROUND(E43*J43,2)</f>
        <v>0</v>
      </c>
      <c r="L43" s="180">
        <v>21</v>
      </c>
      <c r="M43" s="180">
        <f>G43*(1+L43/100)</f>
        <v>0</v>
      </c>
      <c r="N43" s="178">
        <v>0</v>
      </c>
      <c r="O43" s="178">
        <f>ROUND(E43*N43,2)</f>
        <v>0</v>
      </c>
      <c r="P43" s="178">
        <v>0</v>
      </c>
      <c r="Q43" s="178">
        <f>ROUND(E43*P43,2)</f>
        <v>0</v>
      </c>
      <c r="R43" s="180" t="s">
        <v>440</v>
      </c>
      <c r="S43" s="180" t="s">
        <v>371</v>
      </c>
      <c r="T43" s="181" t="s">
        <v>2386</v>
      </c>
      <c r="U43" s="163">
        <v>0.34499999999999997</v>
      </c>
      <c r="V43" s="163">
        <f>ROUND(E43*U43,2)</f>
        <v>90.96</v>
      </c>
      <c r="W43" s="163"/>
      <c r="X43" s="163" t="s">
        <v>431</v>
      </c>
      <c r="Y43" s="152"/>
      <c r="Z43" s="152"/>
      <c r="AA43" s="152"/>
      <c r="AB43" s="152"/>
      <c r="AC43" s="152"/>
      <c r="AD43" s="152"/>
      <c r="AE43" s="152"/>
      <c r="AF43" s="152"/>
      <c r="AG43" s="152" t="s">
        <v>2387</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c r="A44" s="159"/>
      <c r="B44" s="160"/>
      <c r="C44" s="273" t="s">
        <v>2421</v>
      </c>
      <c r="D44" s="274"/>
      <c r="E44" s="274"/>
      <c r="F44" s="274"/>
      <c r="G44" s="274"/>
      <c r="H44" s="163"/>
      <c r="I44" s="163"/>
      <c r="J44" s="163"/>
      <c r="K44" s="163"/>
      <c r="L44" s="163"/>
      <c r="M44" s="163"/>
      <c r="N44" s="162"/>
      <c r="O44" s="162"/>
      <c r="P44" s="162"/>
      <c r="Q44" s="162"/>
      <c r="R44" s="163"/>
      <c r="S44" s="163"/>
      <c r="T44" s="163"/>
      <c r="U44" s="163"/>
      <c r="V44" s="163"/>
      <c r="W44" s="163"/>
      <c r="X44" s="163"/>
      <c r="Y44" s="152"/>
      <c r="Z44" s="152"/>
      <c r="AA44" s="152"/>
      <c r="AB44" s="152"/>
      <c r="AC44" s="152"/>
      <c r="AD44" s="152"/>
      <c r="AE44" s="152"/>
      <c r="AF44" s="152"/>
      <c r="AG44" s="152" t="s">
        <v>444</v>
      </c>
      <c r="AH44" s="152"/>
      <c r="AI44" s="152"/>
      <c r="AJ44" s="152"/>
      <c r="AK44" s="152"/>
      <c r="AL44" s="152"/>
      <c r="AM44" s="152"/>
      <c r="AN44" s="152"/>
      <c r="AO44" s="152"/>
      <c r="AP44" s="152"/>
      <c r="AQ44" s="152"/>
      <c r="AR44" s="152"/>
      <c r="AS44" s="152"/>
      <c r="AT44" s="152"/>
      <c r="AU44" s="152"/>
      <c r="AV44" s="152"/>
      <c r="AW44" s="152"/>
      <c r="AX44" s="152"/>
      <c r="AY44" s="152"/>
      <c r="AZ44" s="152"/>
      <c r="BA44" s="182" t="str">
        <f>C44</f>
        <v>bez naložení do dopravní nádoby, ale s vyprázdněním dopravní nádoby na hromadu nebo na dopravní prostředek,</v>
      </c>
      <c r="BB44" s="152"/>
      <c r="BC44" s="152"/>
      <c r="BD44" s="152"/>
      <c r="BE44" s="152"/>
      <c r="BF44" s="152"/>
      <c r="BG44" s="152"/>
      <c r="BH44" s="152"/>
    </row>
    <row r="45" spans="1:60" outlineLevel="1">
      <c r="A45" s="159"/>
      <c r="B45" s="160"/>
      <c r="C45" s="203" t="s">
        <v>2422</v>
      </c>
      <c r="D45" s="199"/>
      <c r="E45" s="200">
        <v>246.40440000000001</v>
      </c>
      <c r="F45" s="163"/>
      <c r="G45" s="163"/>
      <c r="H45" s="163"/>
      <c r="I45" s="163"/>
      <c r="J45" s="163"/>
      <c r="K45" s="163"/>
      <c r="L45" s="163"/>
      <c r="M45" s="163"/>
      <c r="N45" s="162"/>
      <c r="O45" s="162"/>
      <c r="P45" s="162"/>
      <c r="Q45" s="162"/>
      <c r="R45" s="163"/>
      <c r="S45" s="163"/>
      <c r="T45" s="163"/>
      <c r="U45" s="163"/>
      <c r="V45" s="163"/>
      <c r="W45" s="163"/>
      <c r="X45" s="163"/>
      <c r="Y45" s="152"/>
      <c r="Z45" s="152"/>
      <c r="AA45" s="152"/>
      <c r="AB45" s="152"/>
      <c r="AC45" s="152"/>
      <c r="AD45" s="152"/>
      <c r="AE45" s="152"/>
      <c r="AF45" s="152"/>
      <c r="AG45" s="152" t="s">
        <v>2390</v>
      </c>
      <c r="AH45" s="152">
        <v>5</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c r="A46" s="159"/>
      <c r="B46" s="160"/>
      <c r="C46" s="203" t="s">
        <v>2423</v>
      </c>
      <c r="D46" s="199"/>
      <c r="E46" s="200">
        <v>17.256930000000001</v>
      </c>
      <c r="F46" s="163"/>
      <c r="G46" s="163"/>
      <c r="H46" s="163"/>
      <c r="I46" s="163"/>
      <c r="J46" s="163"/>
      <c r="K46" s="163"/>
      <c r="L46" s="163"/>
      <c r="M46" s="163"/>
      <c r="N46" s="162"/>
      <c r="O46" s="162"/>
      <c r="P46" s="162"/>
      <c r="Q46" s="162"/>
      <c r="R46" s="163"/>
      <c r="S46" s="163"/>
      <c r="T46" s="163"/>
      <c r="U46" s="163"/>
      <c r="V46" s="163"/>
      <c r="W46" s="163"/>
      <c r="X46" s="163"/>
      <c r="Y46" s="152"/>
      <c r="Z46" s="152"/>
      <c r="AA46" s="152"/>
      <c r="AB46" s="152"/>
      <c r="AC46" s="152"/>
      <c r="AD46" s="152"/>
      <c r="AE46" s="152"/>
      <c r="AF46" s="152"/>
      <c r="AG46" s="152" t="s">
        <v>2390</v>
      </c>
      <c r="AH46" s="152">
        <v>5</v>
      </c>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c r="A47" s="175">
        <v>12</v>
      </c>
      <c r="B47" s="176" t="s">
        <v>2424</v>
      </c>
      <c r="C47" s="185" t="s">
        <v>2425</v>
      </c>
      <c r="D47" s="177" t="s">
        <v>429</v>
      </c>
      <c r="E47" s="178">
        <v>440.58033</v>
      </c>
      <c r="F47" s="179"/>
      <c r="G47" s="180">
        <f>ROUND(E47*F47,2)</f>
        <v>0</v>
      </c>
      <c r="H47" s="179"/>
      <c r="I47" s="180">
        <f>ROUND(E47*H47,2)</f>
        <v>0</v>
      </c>
      <c r="J47" s="179"/>
      <c r="K47" s="180">
        <f>ROUND(E47*J47,2)</f>
        <v>0</v>
      </c>
      <c r="L47" s="180">
        <v>21</v>
      </c>
      <c r="M47" s="180">
        <f>G47*(1+L47/100)</f>
        <v>0</v>
      </c>
      <c r="N47" s="178">
        <v>0</v>
      </c>
      <c r="O47" s="178">
        <f>ROUND(E47*N47,2)</f>
        <v>0</v>
      </c>
      <c r="P47" s="178">
        <v>0</v>
      </c>
      <c r="Q47" s="178">
        <f>ROUND(E47*P47,2)</f>
        <v>0</v>
      </c>
      <c r="R47" s="180" t="s">
        <v>440</v>
      </c>
      <c r="S47" s="180" t="s">
        <v>371</v>
      </c>
      <c r="T47" s="181" t="s">
        <v>2386</v>
      </c>
      <c r="U47" s="163">
        <v>1.0999999999999999E-2</v>
      </c>
      <c r="V47" s="163">
        <f>ROUND(E47*U47,2)</f>
        <v>4.8499999999999996</v>
      </c>
      <c r="W47" s="163"/>
      <c r="X47" s="163" t="s">
        <v>431</v>
      </c>
      <c r="Y47" s="152"/>
      <c r="Z47" s="152"/>
      <c r="AA47" s="152"/>
      <c r="AB47" s="152"/>
      <c r="AC47" s="152"/>
      <c r="AD47" s="152"/>
      <c r="AE47" s="152"/>
      <c r="AF47" s="152"/>
      <c r="AG47" s="152" t="s">
        <v>2387</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c r="A48" s="159"/>
      <c r="B48" s="160"/>
      <c r="C48" s="273" t="s">
        <v>1872</v>
      </c>
      <c r="D48" s="274"/>
      <c r="E48" s="274"/>
      <c r="F48" s="274"/>
      <c r="G48" s="274"/>
      <c r="H48" s="163"/>
      <c r="I48" s="163"/>
      <c r="J48" s="163"/>
      <c r="K48" s="163"/>
      <c r="L48" s="163"/>
      <c r="M48" s="163"/>
      <c r="N48" s="162"/>
      <c r="O48" s="162"/>
      <c r="P48" s="162"/>
      <c r="Q48" s="162"/>
      <c r="R48" s="163"/>
      <c r="S48" s="163"/>
      <c r="T48" s="163"/>
      <c r="U48" s="163"/>
      <c r="V48" s="163"/>
      <c r="W48" s="163"/>
      <c r="X48" s="163"/>
      <c r="Y48" s="152"/>
      <c r="Z48" s="152"/>
      <c r="AA48" s="152"/>
      <c r="AB48" s="152"/>
      <c r="AC48" s="152"/>
      <c r="AD48" s="152"/>
      <c r="AE48" s="152"/>
      <c r="AF48" s="152"/>
      <c r="AG48" s="152" t="s">
        <v>444</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c r="A49" s="159"/>
      <c r="B49" s="160"/>
      <c r="C49" s="203" t="s">
        <v>2426</v>
      </c>
      <c r="D49" s="199"/>
      <c r="E49" s="200">
        <v>440.58033</v>
      </c>
      <c r="F49" s="163"/>
      <c r="G49" s="163"/>
      <c r="H49" s="163"/>
      <c r="I49" s="163"/>
      <c r="J49" s="163"/>
      <c r="K49" s="163"/>
      <c r="L49" s="163"/>
      <c r="M49" s="163"/>
      <c r="N49" s="162"/>
      <c r="O49" s="162"/>
      <c r="P49" s="162"/>
      <c r="Q49" s="162"/>
      <c r="R49" s="163"/>
      <c r="S49" s="163"/>
      <c r="T49" s="163"/>
      <c r="U49" s="163"/>
      <c r="V49" s="163"/>
      <c r="W49" s="163"/>
      <c r="X49" s="163"/>
      <c r="Y49" s="152"/>
      <c r="Z49" s="152"/>
      <c r="AA49" s="152"/>
      <c r="AB49" s="152"/>
      <c r="AC49" s="152"/>
      <c r="AD49" s="152"/>
      <c r="AE49" s="152"/>
      <c r="AF49" s="152"/>
      <c r="AG49" s="152" t="s">
        <v>2390</v>
      </c>
      <c r="AH49" s="152">
        <v>5</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ht="22.5" outlineLevel="1">
      <c r="A50" s="175">
        <v>13</v>
      </c>
      <c r="B50" s="176" t="s">
        <v>2427</v>
      </c>
      <c r="C50" s="185" t="s">
        <v>2428</v>
      </c>
      <c r="D50" s="177" t="s">
        <v>508</v>
      </c>
      <c r="E50" s="178">
        <v>1</v>
      </c>
      <c r="F50" s="179"/>
      <c r="G50" s="180">
        <f>ROUND(E50*F50,2)</f>
        <v>0</v>
      </c>
      <c r="H50" s="179"/>
      <c r="I50" s="180">
        <f>ROUND(E50*H50,2)</f>
        <v>0</v>
      </c>
      <c r="J50" s="179"/>
      <c r="K50" s="180">
        <f>ROUND(E50*J50,2)</f>
        <v>0</v>
      </c>
      <c r="L50" s="180">
        <v>21</v>
      </c>
      <c r="M50" s="180">
        <f>G50*(1+L50/100)</f>
        <v>0</v>
      </c>
      <c r="N50" s="178">
        <v>0</v>
      </c>
      <c r="O50" s="178">
        <f>ROUND(E50*N50,2)</f>
        <v>0</v>
      </c>
      <c r="P50" s="178">
        <v>0</v>
      </c>
      <c r="Q50" s="178">
        <f>ROUND(E50*P50,2)</f>
        <v>0</v>
      </c>
      <c r="R50" s="180" t="s">
        <v>440</v>
      </c>
      <c r="S50" s="180" t="s">
        <v>371</v>
      </c>
      <c r="T50" s="181" t="s">
        <v>2386</v>
      </c>
      <c r="U50" s="163">
        <v>0.52200000000000002</v>
      </c>
      <c r="V50" s="163">
        <f>ROUND(E50*U50,2)</f>
        <v>0.52</v>
      </c>
      <c r="W50" s="163"/>
      <c r="X50" s="163" t="s">
        <v>431</v>
      </c>
      <c r="Y50" s="152"/>
      <c r="Z50" s="152"/>
      <c r="AA50" s="152"/>
      <c r="AB50" s="152"/>
      <c r="AC50" s="152"/>
      <c r="AD50" s="152"/>
      <c r="AE50" s="152"/>
      <c r="AF50" s="152"/>
      <c r="AG50" s="152" t="s">
        <v>2387</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c r="A51" s="159"/>
      <c r="B51" s="160"/>
      <c r="C51" s="273" t="s">
        <v>2429</v>
      </c>
      <c r="D51" s="274"/>
      <c r="E51" s="274"/>
      <c r="F51" s="274"/>
      <c r="G51" s="274"/>
      <c r="H51" s="163"/>
      <c r="I51" s="163"/>
      <c r="J51" s="163"/>
      <c r="K51" s="163"/>
      <c r="L51" s="163"/>
      <c r="M51" s="163"/>
      <c r="N51" s="162"/>
      <c r="O51" s="162"/>
      <c r="P51" s="162"/>
      <c r="Q51" s="162"/>
      <c r="R51" s="163"/>
      <c r="S51" s="163"/>
      <c r="T51" s="163"/>
      <c r="U51" s="163"/>
      <c r="V51" s="163"/>
      <c r="W51" s="163"/>
      <c r="X51" s="163"/>
      <c r="Y51" s="152"/>
      <c r="Z51" s="152"/>
      <c r="AA51" s="152"/>
      <c r="AB51" s="152"/>
      <c r="AC51" s="152"/>
      <c r="AD51" s="152"/>
      <c r="AE51" s="152"/>
      <c r="AF51" s="152"/>
      <c r="AG51" s="152" t="s">
        <v>444</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c r="A52" s="159"/>
      <c r="B52" s="160"/>
      <c r="C52" s="203" t="s">
        <v>2394</v>
      </c>
      <c r="D52" s="199"/>
      <c r="E52" s="200">
        <v>1</v>
      </c>
      <c r="F52" s="163"/>
      <c r="G52" s="163"/>
      <c r="H52" s="163"/>
      <c r="I52" s="163"/>
      <c r="J52" s="163"/>
      <c r="K52" s="163"/>
      <c r="L52" s="163"/>
      <c r="M52" s="163"/>
      <c r="N52" s="162"/>
      <c r="O52" s="162"/>
      <c r="P52" s="162"/>
      <c r="Q52" s="162"/>
      <c r="R52" s="163"/>
      <c r="S52" s="163"/>
      <c r="T52" s="163"/>
      <c r="U52" s="163"/>
      <c r="V52" s="163"/>
      <c r="W52" s="163"/>
      <c r="X52" s="163"/>
      <c r="Y52" s="152"/>
      <c r="Z52" s="152"/>
      <c r="AA52" s="152"/>
      <c r="AB52" s="152"/>
      <c r="AC52" s="152"/>
      <c r="AD52" s="152"/>
      <c r="AE52" s="152"/>
      <c r="AF52" s="152"/>
      <c r="AG52" s="152" t="s">
        <v>2390</v>
      </c>
      <c r="AH52" s="152">
        <v>5</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ht="22.5" outlineLevel="1">
      <c r="A53" s="175">
        <v>14</v>
      </c>
      <c r="B53" s="176" t="s">
        <v>2430</v>
      </c>
      <c r="C53" s="185" t="s">
        <v>2431</v>
      </c>
      <c r="D53" s="177" t="s">
        <v>508</v>
      </c>
      <c r="E53" s="178">
        <v>1</v>
      </c>
      <c r="F53" s="179"/>
      <c r="G53" s="180">
        <f>ROUND(E53*F53,2)</f>
        <v>0</v>
      </c>
      <c r="H53" s="179"/>
      <c r="I53" s="180">
        <f>ROUND(E53*H53,2)</f>
        <v>0</v>
      </c>
      <c r="J53" s="179"/>
      <c r="K53" s="180">
        <f>ROUND(E53*J53,2)</f>
        <v>0</v>
      </c>
      <c r="L53" s="180">
        <v>21</v>
      </c>
      <c r="M53" s="180">
        <f>G53*(1+L53/100)</f>
        <v>0</v>
      </c>
      <c r="N53" s="178">
        <v>0</v>
      </c>
      <c r="O53" s="178">
        <f>ROUND(E53*N53,2)</f>
        <v>0</v>
      </c>
      <c r="P53" s="178">
        <v>0</v>
      </c>
      <c r="Q53" s="178">
        <f>ROUND(E53*P53,2)</f>
        <v>0</v>
      </c>
      <c r="R53" s="180" t="s">
        <v>440</v>
      </c>
      <c r="S53" s="180" t="s">
        <v>371</v>
      </c>
      <c r="T53" s="181" t="s">
        <v>2386</v>
      </c>
      <c r="U53" s="163">
        <v>6.6000000000000003E-2</v>
      </c>
      <c r="V53" s="163">
        <f>ROUND(E53*U53,2)</f>
        <v>7.0000000000000007E-2</v>
      </c>
      <c r="W53" s="163"/>
      <c r="X53" s="163" t="s">
        <v>431</v>
      </c>
      <c r="Y53" s="152"/>
      <c r="Z53" s="152"/>
      <c r="AA53" s="152"/>
      <c r="AB53" s="152"/>
      <c r="AC53" s="152"/>
      <c r="AD53" s="152"/>
      <c r="AE53" s="152"/>
      <c r="AF53" s="152"/>
      <c r="AG53" s="152" t="s">
        <v>2387</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c r="A54" s="159"/>
      <c r="B54" s="160"/>
      <c r="C54" s="273" t="s">
        <v>2429</v>
      </c>
      <c r="D54" s="274"/>
      <c r="E54" s="274"/>
      <c r="F54" s="274"/>
      <c r="G54" s="274"/>
      <c r="H54" s="163"/>
      <c r="I54" s="163"/>
      <c r="J54" s="163"/>
      <c r="K54" s="163"/>
      <c r="L54" s="163"/>
      <c r="M54" s="163"/>
      <c r="N54" s="162"/>
      <c r="O54" s="162"/>
      <c r="P54" s="162"/>
      <c r="Q54" s="162"/>
      <c r="R54" s="163"/>
      <c r="S54" s="163"/>
      <c r="T54" s="163"/>
      <c r="U54" s="163"/>
      <c r="V54" s="163"/>
      <c r="W54" s="163"/>
      <c r="X54" s="163"/>
      <c r="Y54" s="152"/>
      <c r="Z54" s="152"/>
      <c r="AA54" s="152"/>
      <c r="AB54" s="152"/>
      <c r="AC54" s="152"/>
      <c r="AD54" s="152"/>
      <c r="AE54" s="152"/>
      <c r="AF54" s="152"/>
      <c r="AG54" s="152" t="s">
        <v>444</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c r="A55" s="159"/>
      <c r="B55" s="160"/>
      <c r="C55" s="203" t="s">
        <v>2432</v>
      </c>
      <c r="D55" s="199"/>
      <c r="E55" s="200">
        <v>1</v>
      </c>
      <c r="F55" s="163"/>
      <c r="G55" s="163"/>
      <c r="H55" s="163"/>
      <c r="I55" s="163"/>
      <c r="J55" s="163"/>
      <c r="K55" s="163"/>
      <c r="L55" s="163"/>
      <c r="M55" s="163"/>
      <c r="N55" s="162"/>
      <c r="O55" s="162"/>
      <c r="P55" s="162"/>
      <c r="Q55" s="162"/>
      <c r="R55" s="163"/>
      <c r="S55" s="163"/>
      <c r="T55" s="163"/>
      <c r="U55" s="163"/>
      <c r="V55" s="163"/>
      <c r="W55" s="163"/>
      <c r="X55" s="163"/>
      <c r="Y55" s="152"/>
      <c r="Z55" s="152"/>
      <c r="AA55" s="152"/>
      <c r="AB55" s="152"/>
      <c r="AC55" s="152"/>
      <c r="AD55" s="152"/>
      <c r="AE55" s="152"/>
      <c r="AF55" s="152"/>
      <c r="AG55" s="152" t="s">
        <v>2390</v>
      </c>
      <c r="AH55" s="152">
        <v>5</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c r="A56" s="175">
        <v>15</v>
      </c>
      <c r="B56" s="176" t="s">
        <v>2433</v>
      </c>
      <c r="C56" s="185" t="s">
        <v>2434</v>
      </c>
      <c r="D56" s="177" t="s">
        <v>459</v>
      </c>
      <c r="E56" s="178">
        <v>0.1</v>
      </c>
      <c r="F56" s="179"/>
      <c r="G56" s="180">
        <f>ROUND(E56*F56,2)</f>
        <v>0</v>
      </c>
      <c r="H56" s="179"/>
      <c r="I56" s="180">
        <f>ROUND(E56*H56,2)</f>
        <v>0</v>
      </c>
      <c r="J56" s="179"/>
      <c r="K56" s="180">
        <f>ROUND(E56*J56,2)</f>
        <v>0</v>
      </c>
      <c r="L56" s="180">
        <v>21</v>
      </c>
      <c r="M56" s="180">
        <f>G56*(1+L56/100)</f>
        <v>0</v>
      </c>
      <c r="N56" s="178">
        <v>0</v>
      </c>
      <c r="O56" s="178">
        <f>ROUND(E56*N56,2)</f>
        <v>0</v>
      </c>
      <c r="P56" s="178">
        <v>0</v>
      </c>
      <c r="Q56" s="178">
        <f>ROUND(E56*P56,2)</f>
        <v>0</v>
      </c>
      <c r="R56" s="180" t="s">
        <v>2435</v>
      </c>
      <c r="S56" s="180" t="s">
        <v>371</v>
      </c>
      <c r="T56" s="181" t="s">
        <v>2386</v>
      </c>
      <c r="U56" s="163">
        <v>0</v>
      </c>
      <c r="V56" s="163">
        <f>ROUND(E56*U56,2)</f>
        <v>0</v>
      </c>
      <c r="W56" s="163"/>
      <c r="X56" s="163" t="s">
        <v>431</v>
      </c>
      <c r="Y56" s="152"/>
      <c r="Z56" s="152"/>
      <c r="AA56" s="152"/>
      <c r="AB56" s="152"/>
      <c r="AC56" s="152"/>
      <c r="AD56" s="152"/>
      <c r="AE56" s="152"/>
      <c r="AF56" s="152"/>
      <c r="AG56" s="152" t="s">
        <v>2387</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c r="A57" s="159"/>
      <c r="B57" s="160"/>
      <c r="C57" s="203" t="s">
        <v>2436</v>
      </c>
      <c r="D57" s="199"/>
      <c r="E57" s="200">
        <v>0.1</v>
      </c>
      <c r="F57" s="163"/>
      <c r="G57" s="163"/>
      <c r="H57" s="163"/>
      <c r="I57" s="163"/>
      <c r="J57" s="163"/>
      <c r="K57" s="163"/>
      <c r="L57" s="163"/>
      <c r="M57" s="163"/>
      <c r="N57" s="162"/>
      <c r="O57" s="162"/>
      <c r="P57" s="162"/>
      <c r="Q57" s="162"/>
      <c r="R57" s="163"/>
      <c r="S57" s="163"/>
      <c r="T57" s="163"/>
      <c r="U57" s="163"/>
      <c r="V57" s="163"/>
      <c r="W57" s="163"/>
      <c r="X57" s="163"/>
      <c r="Y57" s="152"/>
      <c r="Z57" s="152"/>
      <c r="AA57" s="152"/>
      <c r="AB57" s="152"/>
      <c r="AC57" s="152"/>
      <c r="AD57" s="152"/>
      <c r="AE57" s="152"/>
      <c r="AF57" s="152"/>
      <c r="AG57" s="152" t="s">
        <v>2390</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ht="22.5" outlineLevel="1">
      <c r="A58" s="175">
        <v>16</v>
      </c>
      <c r="B58" s="176" t="s">
        <v>1875</v>
      </c>
      <c r="C58" s="185" t="s">
        <v>1876</v>
      </c>
      <c r="D58" s="177" t="s">
        <v>429</v>
      </c>
      <c r="E58" s="178">
        <v>440.58033</v>
      </c>
      <c r="F58" s="179"/>
      <c r="G58" s="180">
        <f>ROUND(E58*F58,2)</f>
        <v>0</v>
      </c>
      <c r="H58" s="179"/>
      <c r="I58" s="180">
        <f>ROUND(E58*H58,2)</f>
        <v>0</v>
      </c>
      <c r="J58" s="179"/>
      <c r="K58" s="180">
        <f>ROUND(E58*J58,2)</f>
        <v>0</v>
      </c>
      <c r="L58" s="180">
        <v>21</v>
      </c>
      <c r="M58" s="180">
        <f>G58*(1+L58/100)</f>
        <v>0</v>
      </c>
      <c r="N58" s="178">
        <v>0</v>
      </c>
      <c r="O58" s="178">
        <f>ROUND(E58*N58,2)</f>
        <v>0</v>
      </c>
      <c r="P58" s="178">
        <v>0</v>
      </c>
      <c r="Q58" s="178">
        <f>ROUND(E58*P58,2)</f>
        <v>0</v>
      </c>
      <c r="R58" s="180" t="s">
        <v>440</v>
      </c>
      <c r="S58" s="180" t="s">
        <v>371</v>
      </c>
      <c r="T58" s="181" t="s">
        <v>2386</v>
      </c>
      <c r="U58" s="163">
        <v>0.05</v>
      </c>
      <c r="V58" s="163">
        <f>ROUND(E58*U58,2)</f>
        <v>22.03</v>
      </c>
      <c r="W58" s="163"/>
      <c r="X58" s="163" t="s">
        <v>431</v>
      </c>
      <c r="Y58" s="152"/>
      <c r="Z58" s="152"/>
      <c r="AA58" s="152"/>
      <c r="AB58" s="152"/>
      <c r="AC58" s="152"/>
      <c r="AD58" s="152"/>
      <c r="AE58" s="152"/>
      <c r="AF58" s="152"/>
      <c r="AG58" s="152" t="s">
        <v>2387</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c r="A59" s="159"/>
      <c r="B59" s="160"/>
      <c r="C59" s="203" t="s">
        <v>2437</v>
      </c>
      <c r="D59" s="199"/>
      <c r="E59" s="200"/>
      <c r="F59" s="163"/>
      <c r="G59" s="163"/>
      <c r="H59" s="163"/>
      <c r="I59" s="163"/>
      <c r="J59" s="163"/>
      <c r="K59" s="163"/>
      <c r="L59" s="163"/>
      <c r="M59" s="163"/>
      <c r="N59" s="162"/>
      <c r="O59" s="162"/>
      <c r="P59" s="162"/>
      <c r="Q59" s="162"/>
      <c r="R59" s="163"/>
      <c r="S59" s="163"/>
      <c r="T59" s="163"/>
      <c r="U59" s="163"/>
      <c r="V59" s="163"/>
      <c r="W59" s="163"/>
      <c r="X59" s="163"/>
      <c r="Y59" s="152"/>
      <c r="Z59" s="152"/>
      <c r="AA59" s="152"/>
      <c r="AB59" s="152"/>
      <c r="AC59" s="152"/>
      <c r="AD59" s="152"/>
      <c r="AE59" s="152"/>
      <c r="AF59" s="152"/>
      <c r="AG59" s="152" t="s">
        <v>2390</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c r="A60" s="159"/>
      <c r="B60" s="160"/>
      <c r="C60" s="203" t="s">
        <v>2422</v>
      </c>
      <c r="D60" s="199"/>
      <c r="E60" s="200">
        <v>246.40440000000001</v>
      </c>
      <c r="F60" s="163"/>
      <c r="G60" s="163"/>
      <c r="H60" s="163"/>
      <c r="I60" s="163"/>
      <c r="J60" s="163"/>
      <c r="K60" s="163"/>
      <c r="L60" s="163"/>
      <c r="M60" s="163"/>
      <c r="N60" s="162"/>
      <c r="O60" s="162"/>
      <c r="P60" s="162"/>
      <c r="Q60" s="162"/>
      <c r="R60" s="163"/>
      <c r="S60" s="163"/>
      <c r="T60" s="163"/>
      <c r="U60" s="163"/>
      <c r="V60" s="163"/>
      <c r="W60" s="163"/>
      <c r="X60" s="163"/>
      <c r="Y60" s="152"/>
      <c r="Z60" s="152"/>
      <c r="AA60" s="152"/>
      <c r="AB60" s="152"/>
      <c r="AC60" s="152"/>
      <c r="AD60" s="152"/>
      <c r="AE60" s="152"/>
      <c r="AF60" s="152"/>
      <c r="AG60" s="152" t="s">
        <v>2390</v>
      </c>
      <c r="AH60" s="152">
        <v>5</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c r="A61" s="159"/>
      <c r="B61" s="160"/>
      <c r="C61" s="203" t="s">
        <v>2423</v>
      </c>
      <c r="D61" s="199"/>
      <c r="E61" s="200">
        <v>17.256930000000001</v>
      </c>
      <c r="F61" s="163"/>
      <c r="G61" s="163"/>
      <c r="H61" s="163"/>
      <c r="I61" s="163"/>
      <c r="J61" s="163"/>
      <c r="K61" s="163"/>
      <c r="L61" s="163"/>
      <c r="M61" s="163"/>
      <c r="N61" s="162"/>
      <c r="O61" s="162"/>
      <c r="P61" s="162"/>
      <c r="Q61" s="162"/>
      <c r="R61" s="163"/>
      <c r="S61" s="163"/>
      <c r="T61" s="163"/>
      <c r="U61" s="163"/>
      <c r="V61" s="163"/>
      <c r="W61" s="163"/>
      <c r="X61" s="163"/>
      <c r="Y61" s="152"/>
      <c r="Z61" s="152"/>
      <c r="AA61" s="152"/>
      <c r="AB61" s="152"/>
      <c r="AC61" s="152"/>
      <c r="AD61" s="152"/>
      <c r="AE61" s="152"/>
      <c r="AF61" s="152"/>
      <c r="AG61" s="152" t="s">
        <v>2390</v>
      </c>
      <c r="AH61" s="152">
        <v>5</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c r="A62" s="159"/>
      <c r="B62" s="160"/>
      <c r="C62" s="203" t="s">
        <v>2438</v>
      </c>
      <c r="D62" s="199"/>
      <c r="E62" s="200"/>
      <c r="F62" s="163"/>
      <c r="G62" s="163"/>
      <c r="H62" s="163"/>
      <c r="I62" s="163"/>
      <c r="J62" s="163"/>
      <c r="K62" s="163"/>
      <c r="L62" s="163"/>
      <c r="M62" s="163"/>
      <c r="N62" s="162"/>
      <c r="O62" s="162"/>
      <c r="P62" s="162"/>
      <c r="Q62" s="162"/>
      <c r="R62" s="163"/>
      <c r="S62" s="163"/>
      <c r="T62" s="163"/>
      <c r="U62" s="163"/>
      <c r="V62" s="163"/>
      <c r="W62" s="163"/>
      <c r="X62" s="163"/>
      <c r="Y62" s="152"/>
      <c r="Z62" s="152"/>
      <c r="AA62" s="152"/>
      <c r="AB62" s="152"/>
      <c r="AC62" s="152"/>
      <c r="AD62" s="152"/>
      <c r="AE62" s="152"/>
      <c r="AF62" s="152"/>
      <c r="AG62" s="152" t="s">
        <v>2390</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c r="A63" s="159"/>
      <c r="B63" s="160"/>
      <c r="C63" s="203" t="s">
        <v>2439</v>
      </c>
      <c r="D63" s="199"/>
      <c r="E63" s="200">
        <v>176.91900000000001</v>
      </c>
      <c r="F63" s="163"/>
      <c r="G63" s="163"/>
      <c r="H63" s="163"/>
      <c r="I63" s="163"/>
      <c r="J63" s="163"/>
      <c r="K63" s="163"/>
      <c r="L63" s="163"/>
      <c r="M63" s="163"/>
      <c r="N63" s="162"/>
      <c r="O63" s="162"/>
      <c r="P63" s="162"/>
      <c r="Q63" s="162"/>
      <c r="R63" s="163"/>
      <c r="S63" s="163"/>
      <c r="T63" s="163"/>
      <c r="U63" s="163"/>
      <c r="V63" s="163"/>
      <c r="W63" s="163"/>
      <c r="X63" s="163"/>
      <c r="Y63" s="152"/>
      <c r="Z63" s="152"/>
      <c r="AA63" s="152"/>
      <c r="AB63" s="152"/>
      <c r="AC63" s="152"/>
      <c r="AD63" s="152"/>
      <c r="AE63" s="152"/>
      <c r="AF63" s="152"/>
      <c r="AG63" s="152" t="s">
        <v>2390</v>
      </c>
      <c r="AH63" s="152">
        <v>5</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ht="33.75" outlineLevel="1">
      <c r="A64" s="175">
        <v>17</v>
      </c>
      <c r="B64" s="176" t="s">
        <v>2440</v>
      </c>
      <c r="C64" s="185" t="s">
        <v>2441</v>
      </c>
      <c r="D64" s="177" t="s">
        <v>429</v>
      </c>
      <c r="E64" s="178">
        <v>0.74507999999999996</v>
      </c>
      <c r="F64" s="179"/>
      <c r="G64" s="180">
        <f>ROUND(E64*F64,2)</f>
        <v>0</v>
      </c>
      <c r="H64" s="179"/>
      <c r="I64" s="180">
        <f>ROUND(E64*H64,2)</f>
        <v>0</v>
      </c>
      <c r="J64" s="179"/>
      <c r="K64" s="180">
        <f>ROUND(E64*J64,2)</f>
        <v>0</v>
      </c>
      <c r="L64" s="180">
        <v>21</v>
      </c>
      <c r="M64" s="180">
        <f>G64*(1+L64/100)</f>
        <v>0</v>
      </c>
      <c r="N64" s="178">
        <v>0</v>
      </c>
      <c r="O64" s="178">
        <f>ROUND(E64*N64,2)</f>
        <v>0</v>
      </c>
      <c r="P64" s="178">
        <v>0</v>
      </c>
      <c r="Q64" s="178">
        <f>ROUND(E64*P64,2)</f>
        <v>0</v>
      </c>
      <c r="R64" s="180" t="s">
        <v>440</v>
      </c>
      <c r="S64" s="180" t="s">
        <v>371</v>
      </c>
      <c r="T64" s="181" t="s">
        <v>2386</v>
      </c>
      <c r="U64" s="163">
        <v>5.3999999999999999E-2</v>
      </c>
      <c r="V64" s="163">
        <f>ROUND(E64*U64,2)</f>
        <v>0.04</v>
      </c>
      <c r="W64" s="163"/>
      <c r="X64" s="163" t="s">
        <v>431</v>
      </c>
      <c r="Y64" s="152"/>
      <c r="Z64" s="152"/>
      <c r="AA64" s="152"/>
      <c r="AB64" s="152"/>
      <c r="AC64" s="152"/>
      <c r="AD64" s="152"/>
      <c r="AE64" s="152"/>
      <c r="AF64" s="152"/>
      <c r="AG64" s="152" t="s">
        <v>2387</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c r="A65" s="159"/>
      <c r="B65" s="160"/>
      <c r="C65" s="273" t="s">
        <v>2442</v>
      </c>
      <c r="D65" s="274"/>
      <c r="E65" s="274"/>
      <c r="F65" s="274"/>
      <c r="G65" s="274"/>
      <c r="H65" s="163"/>
      <c r="I65" s="163"/>
      <c r="J65" s="163"/>
      <c r="K65" s="163"/>
      <c r="L65" s="163"/>
      <c r="M65" s="163"/>
      <c r="N65" s="162"/>
      <c r="O65" s="162"/>
      <c r="P65" s="162"/>
      <c r="Q65" s="162"/>
      <c r="R65" s="163"/>
      <c r="S65" s="163"/>
      <c r="T65" s="163"/>
      <c r="U65" s="163"/>
      <c r="V65" s="163"/>
      <c r="W65" s="163"/>
      <c r="X65" s="163"/>
      <c r="Y65" s="152"/>
      <c r="Z65" s="152"/>
      <c r="AA65" s="152"/>
      <c r="AB65" s="152"/>
      <c r="AC65" s="152"/>
      <c r="AD65" s="152"/>
      <c r="AE65" s="152"/>
      <c r="AF65" s="152"/>
      <c r="AG65" s="152" t="s">
        <v>444</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c r="A66" s="159"/>
      <c r="B66" s="160"/>
      <c r="C66" s="203" t="s">
        <v>2443</v>
      </c>
      <c r="D66" s="199"/>
      <c r="E66" s="200">
        <v>0.23136999999999999</v>
      </c>
      <c r="F66" s="163"/>
      <c r="G66" s="163"/>
      <c r="H66" s="163"/>
      <c r="I66" s="163"/>
      <c r="J66" s="163"/>
      <c r="K66" s="163"/>
      <c r="L66" s="163"/>
      <c r="M66" s="163"/>
      <c r="N66" s="162"/>
      <c r="O66" s="162"/>
      <c r="P66" s="162"/>
      <c r="Q66" s="162"/>
      <c r="R66" s="163"/>
      <c r="S66" s="163"/>
      <c r="T66" s="163"/>
      <c r="U66" s="163"/>
      <c r="V66" s="163"/>
      <c r="W66" s="163"/>
      <c r="X66" s="163"/>
      <c r="Y66" s="152"/>
      <c r="Z66" s="152"/>
      <c r="AA66" s="152"/>
      <c r="AB66" s="152"/>
      <c r="AC66" s="152"/>
      <c r="AD66" s="152"/>
      <c r="AE66" s="152"/>
      <c r="AF66" s="152"/>
      <c r="AG66" s="152" t="s">
        <v>2390</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c r="A67" s="159"/>
      <c r="B67" s="160"/>
      <c r="C67" s="203" t="s">
        <v>2444</v>
      </c>
      <c r="D67" s="199"/>
      <c r="E67" s="200">
        <v>0.24281</v>
      </c>
      <c r="F67" s="163"/>
      <c r="G67" s="163"/>
      <c r="H67" s="163"/>
      <c r="I67" s="163"/>
      <c r="J67" s="163"/>
      <c r="K67" s="163"/>
      <c r="L67" s="163"/>
      <c r="M67" s="163"/>
      <c r="N67" s="162"/>
      <c r="O67" s="162"/>
      <c r="P67" s="162"/>
      <c r="Q67" s="162"/>
      <c r="R67" s="163"/>
      <c r="S67" s="163"/>
      <c r="T67" s="163"/>
      <c r="U67" s="163"/>
      <c r="V67" s="163"/>
      <c r="W67" s="163"/>
      <c r="X67" s="163"/>
      <c r="Y67" s="152"/>
      <c r="Z67" s="152"/>
      <c r="AA67" s="152"/>
      <c r="AB67" s="152"/>
      <c r="AC67" s="152"/>
      <c r="AD67" s="152"/>
      <c r="AE67" s="152"/>
      <c r="AF67" s="152"/>
      <c r="AG67" s="152" t="s">
        <v>2390</v>
      </c>
      <c r="AH67" s="152">
        <v>0</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c r="A68" s="159"/>
      <c r="B68" s="160"/>
      <c r="C68" s="203" t="s">
        <v>2445</v>
      </c>
      <c r="D68" s="199"/>
      <c r="E68" s="200">
        <v>0.27089999999999997</v>
      </c>
      <c r="F68" s="163"/>
      <c r="G68" s="163"/>
      <c r="H68" s="163"/>
      <c r="I68" s="163"/>
      <c r="J68" s="163"/>
      <c r="K68" s="163"/>
      <c r="L68" s="163"/>
      <c r="M68" s="163"/>
      <c r="N68" s="162"/>
      <c r="O68" s="162"/>
      <c r="P68" s="162"/>
      <c r="Q68" s="162"/>
      <c r="R68" s="163"/>
      <c r="S68" s="163"/>
      <c r="T68" s="163"/>
      <c r="U68" s="163"/>
      <c r="V68" s="163"/>
      <c r="W68" s="163"/>
      <c r="X68" s="163"/>
      <c r="Y68" s="152"/>
      <c r="Z68" s="152"/>
      <c r="AA68" s="152"/>
      <c r="AB68" s="152"/>
      <c r="AC68" s="152"/>
      <c r="AD68" s="152"/>
      <c r="AE68" s="152"/>
      <c r="AF68" s="152"/>
      <c r="AG68" s="152" t="s">
        <v>2390</v>
      </c>
      <c r="AH68" s="152">
        <v>0</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ht="22.5" outlineLevel="1">
      <c r="A69" s="175">
        <v>18</v>
      </c>
      <c r="B69" s="176" t="s">
        <v>1873</v>
      </c>
      <c r="C69" s="185" t="s">
        <v>1874</v>
      </c>
      <c r="D69" s="177" t="s">
        <v>429</v>
      </c>
      <c r="E69" s="178">
        <v>440.58033</v>
      </c>
      <c r="F69" s="179"/>
      <c r="G69" s="180">
        <f>ROUND(E69*F69,2)</f>
        <v>0</v>
      </c>
      <c r="H69" s="179"/>
      <c r="I69" s="180">
        <f>ROUND(E69*H69,2)</f>
        <v>0</v>
      </c>
      <c r="J69" s="179"/>
      <c r="K69" s="180">
        <f>ROUND(E69*J69,2)</f>
        <v>0</v>
      </c>
      <c r="L69" s="180">
        <v>21</v>
      </c>
      <c r="M69" s="180">
        <f>G69*(1+L69/100)</f>
        <v>0</v>
      </c>
      <c r="N69" s="178">
        <v>0</v>
      </c>
      <c r="O69" s="178">
        <f>ROUND(E69*N69,2)</f>
        <v>0</v>
      </c>
      <c r="P69" s="178">
        <v>0</v>
      </c>
      <c r="Q69" s="178">
        <f>ROUND(E69*P69,2)</f>
        <v>0</v>
      </c>
      <c r="R69" s="180" t="s">
        <v>440</v>
      </c>
      <c r="S69" s="180" t="s">
        <v>371</v>
      </c>
      <c r="T69" s="181" t="s">
        <v>2386</v>
      </c>
      <c r="U69" s="163">
        <v>8.9999999999999993E-3</v>
      </c>
      <c r="V69" s="163">
        <f>ROUND(E69*U69,2)</f>
        <v>3.97</v>
      </c>
      <c r="W69" s="163"/>
      <c r="X69" s="163" t="s">
        <v>431</v>
      </c>
      <c r="Y69" s="152"/>
      <c r="Z69" s="152"/>
      <c r="AA69" s="152"/>
      <c r="AB69" s="152"/>
      <c r="AC69" s="152"/>
      <c r="AD69" s="152"/>
      <c r="AE69" s="152"/>
      <c r="AF69" s="152"/>
      <c r="AG69" s="152" t="s">
        <v>2387</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c r="A70" s="159"/>
      <c r="B70" s="160"/>
      <c r="C70" s="203" t="s">
        <v>2446</v>
      </c>
      <c r="D70" s="199"/>
      <c r="E70" s="200">
        <v>440.58033</v>
      </c>
      <c r="F70" s="163"/>
      <c r="G70" s="163"/>
      <c r="H70" s="163"/>
      <c r="I70" s="163"/>
      <c r="J70" s="163"/>
      <c r="K70" s="163"/>
      <c r="L70" s="163"/>
      <c r="M70" s="163"/>
      <c r="N70" s="162"/>
      <c r="O70" s="162"/>
      <c r="P70" s="162"/>
      <c r="Q70" s="162"/>
      <c r="R70" s="163"/>
      <c r="S70" s="163"/>
      <c r="T70" s="163"/>
      <c r="U70" s="163"/>
      <c r="V70" s="163"/>
      <c r="W70" s="163"/>
      <c r="X70" s="163"/>
      <c r="Y70" s="152"/>
      <c r="Z70" s="152"/>
      <c r="AA70" s="152"/>
      <c r="AB70" s="152"/>
      <c r="AC70" s="152"/>
      <c r="AD70" s="152"/>
      <c r="AE70" s="152"/>
      <c r="AF70" s="152"/>
      <c r="AG70" s="152" t="s">
        <v>2390</v>
      </c>
      <c r="AH70" s="152">
        <v>5</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ht="22.5" outlineLevel="1">
      <c r="A71" s="175">
        <v>19</v>
      </c>
      <c r="B71" s="176" t="s">
        <v>1882</v>
      </c>
      <c r="C71" s="185" t="s">
        <v>1883</v>
      </c>
      <c r="D71" s="177" t="s">
        <v>429</v>
      </c>
      <c r="E71" s="178">
        <v>176.91900000000001</v>
      </c>
      <c r="F71" s="179"/>
      <c r="G71" s="180">
        <f>ROUND(E71*F71,2)</f>
        <v>0</v>
      </c>
      <c r="H71" s="179"/>
      <c r="I71" s="180">
        <f>ROUND(E71*H71,2)</f>
        <v>0</v>
      </c>
      <c r="J71" s="179"/>
      <c r="K71" s="180">
        <f>ROUND(E71*J71,2)</f>
        <v>0</v>
      </c>
      <c r="L71" s="180">
        <v>21</v>
      </c>
      <c r="M71" s="180">
        <f>G71*(1+L71/100)</f>
        <v>0</v>
      </c>
      <c r="N71" s="178">
        <v>0</v>
      </c>
      <c r="O71" s="178">
        <f>ROUND(E71*N71,2)</f>
        <v>0</v>
      </c>
      <c r="P71" s="178">
        <v>0</v>
      </c>
      <c r="Q71" s="178">
        <f>ROUND(E71*P71,2)</f>
        <v>0</v>
      </c>
      <c r="R71" s="180" t="s">
        <v>440</v>
      </c>
      <c r="S71" s="180" t="s">
        <v>371</v>
      </c>
      <c r="T71" s="181" t="s">
        <v>2386</v>
      </c>
      <c r="U71" s="163">
        <v>0.20200000000000001</v>
      </c>
      <c r="V71" s="163">
        <f>ROUND(E71*U71,2)</f>
        <v>35.74</v>
      </c>
      <c r="W71" s="163"/>
      <c r="X71" s="163" t="s">
        <v>431</v>
      </c>
      <c r="Y71" s="152"/>
      <c r="Z71" s="152"/>
      <c r="AA71" s="152"/>
      <c r="AB71" s="152"/>
      <c r="AC71" s="152"/>
      <c r="AD71" s="152"/>
      <c r="AE71" s="152"/>
      <c r="AF71" s="152"/>
      <c r="AG71" s="152" t="s">
        <v>2387</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c r="A72" s="159"/>
      <c r="B72" s="160"/>
      <c r="C72" s="273" t="s">
        <v>1881</v>
      </c>
      <c r="D72" s="274"/>
      <c r="E72" s="274"/>
      <c r="F72" s="274"/>
      <c r="G72" s="274"/>
      <c r="H72" s="163"/>
      <c r="I72" s="163"/>
      <c r="J72" s="163"/>
      <c r="K72" s="163"/>
      <c r="L72" s="163"/>
      <c r="M72" s="163"/>
      <c r="N72" s="162"/>
      <c r="O72" s="162"/>
      <c r="P72" s="162"/>
      <c r="Q72" s="162"/>
      <c r="R72" s="163"/>
      <c r="S72" s="163"/>
      <c r="T72" s="163"/>
      <c r="U72" s="163"/>
      <c r="V72" s="163"/>
      <c r="W72" s="163"/>
      <c r="X72" s="163"/>
      <c r="Y72" s="152"/>
      <c r="Z72" s="152"/>
      <c r="AA72" s="152"/>
      <c r="AB72" s="152"/>
      <c r="AC72" s="152"/>
      <c r="AD72" s="152"/>
      <c r="AE72" s="152"/>
      <c r="AF72" s="152"/>
      <c r="AG72" s="152" t="s">
        <v>444</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c r="A73" s="159"/>
      <c r="B73" s="160"/>
      <c r="C73" s="271" t="s">
        <v>2447</v>
      </c>
      <c r="D73" s="272"/>
      <c r="E73" s="272"/>
      <c r="F73" s="272"/>
      <c r="G73" s="272"/>
      <c r="H73" s="163"/>
      <c r="I73" s="163"/>
      <c r="J73" s="163"/>
      <c r="K73" s="163"/>
      <c r="L73" s="163"/>
      <c r="M73" s="163"/>
      <c r="N73" s="162"/>
      <c r="O73" s="162"/>
      <c r="P73" s="162"/>
      <c r="Q73" s="162"/>
      <c r="R73" s="163"/>
      <c r="S73" s="163"/>
      <c r="T73" s="163"/>
      <c r="U73" s="163"/>
      <c r="V73" s="163"/>
      <c r="W73" s="163"/>
      <c r="X73" s="163"/>
      <c r="Y73" s="152"/>
      <c r="Z73" s="152"/>
      <c r="AA73" s="152"/>
      <c r="AB73" s="152"/>
      <c r="AC73" s="152"/>
      <c r="AD73" s="152"/>
      <c r="AE73" s="152"/>
      <c r="AF73" s="152"/>
      <c r="AG73" s="152" t="s">
        <v>375</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c r="A74" s="159"/>
      <c r="B74" s="160"/>
      <c r="C74" s="203" t="s">
        <v>2448</v>
      </c>
      <c r="D74" s="199"/>
      <c r="E74" s="200">
        <v>1.56589</v>
      </c>
      <c r="F74" s="163"/>
      <c r="G74" s="163"/>
      <c r="H74" s="163"/>
      <c r="I74" s="163"/>
      <c r="J74" s="163"/>
      <c r="K74" s="163"/>
      <c r="L74" s="163"/>
      <c r="M74" s="163"/>
      <c r="N74" s="162"/>
      <c r="O74" s="162"/>
      <c r="P74" s="162"/>
      <c r="Q74" s="162"/>
      <c r="R74" s="163"/>
      <c r="S74" s="163"/>
      <c r="T74" s="163"/>
      <c r="U74" s="163"/>
      <c r="V74" s="163"/>
      <c r="W74" s="163"/>
      <c r="X74" s="163"/>
      <c r="Y74" s="152"/>
      <c r="Z74" s="152"/>
      <c r="AA74" s="152"/>
      <c r="AB74" s="152"/>
      <c r="AC74" s="152"/>
      <c r="AD74" s="152"/>
      <c r="AE74" s="152"/>
      <c r="AF74" s="152"/>
      <c r="AG74" s="152" t="s">
        <v>2390</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c r="A75" s="159"/>
      <c r="B75" s="160"/>
      <c r="C75" s="203" t="s">
        <v>2449</v>
      </c>
      <c r="D75" s="199"/>
      <c r="E75" s="200">
        <v>1.99834</v>
      </c>
      <c r="F75" s="163"/>
      <c r="G75" s="163"/>
      <c r="H75" s="163"/>
      <c r="I75" s="163"/>
      <c r="J75" s="163"/>
      <c r="K75" s="163"/>
      <c r="L75" s="163"/>
      <c r="M75" s="163"/>
      <c r="N75" s="162"/>
      <c r="O75" s="162"/>
      <c r="P75" s="162"/>
      <c r="Q75" s="162"/>
      <c r="R75" s="163"/>
      <c r="S75" s="163"/>
      <c r="T75" s="163"/>
      <c r="U75" s="163"/>
      <c r="V75" s="163"/>
      <c r="W75" s="163"/>
      <c r="X75" s="163"/>
      <c r="Y75" s="152"/>
      <c r="Z75" s="152"/>
      <c r="AA75" s="152"/>
      <c r="AB75" s="152"/>
      <c r="AC75" s="152"/>
      <c r="AD75" s="152"/>
      <c r="AE75" s="152"/>
      <c r="AF75" s="152"/>
      <c r="AG75" s="152" t="s">
        <v>2390</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c r="A76" s="159"/>
      <c r="B76" s="160"/>
      <c r="C76" s="203" t="s">
        <v>2450</v>
      </c>
      <c r="D76" s="199"/>
      <c r="E76" s="200">
        <v>1.90418</v>
      </c>
      <c r="F76" s="163"/>
      <c r="G76" s="163"/>
      <c r="H76" s="163"/>
      <c r="I76" s="163"/>
      <c r="J76" s="163"/>
      <c r="K76" s="163"/>
      <c r="L76" s="163"/>
      <c r="M76" s="163"/>
      <c r="N76" s="162"/>
      <c r="O76" s="162"/>
      <c r="P76" s="162"/>
      <c r="Q76" s="162"/>
      <c r="R76" s="163"/>
      <c r="S76" s="163"/>
      <c r="T76" s="163"/>
      <c r="U76" s="163"/>
      <c r="V76" s="163"/>
      <c r="W76" s="163"/>
      <c r="X76" s="163"/>
      <c r="Y76" s="152"/>
      <c r="Z76" s="152"/>
      <c r="AA76" s="152"/>
      <c r="AB76" s="152"/>
      <c r="AC76" s="152"/>
      <c r="AD76" s="152"/>
      <c r="AE76" s="152"/>
      <c r="AF76" s="152"/>
      <c r="AG76" s="152" t="s">
        <v>2390</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c r="A77" s="159"/>
      <c r="B77" s="160"/>
      <c r="C77" s="203" t="s">
        <v>2451</v>
      </c>
      <c r="D77" s="199"/>
      <c r="E77" s="200">
        <v>1.14158</v>
      </c>
      <c r="F77" s="163"/>
      <c r="G77" s="163"/>
      <c r="H77" s="163"/>
      <c r="I77" s="163"/>
      <c r="J77" s="163"/>
      <c r="K77" s="163"/>
      <c r="L77" s="163"/>
      <c r="M77" s="163"/>
      <c r="N77" s="162"/>
      <c r="O77" s="162"/>
      <c r="P77" s="162"/>
      <c r="Q77" s="162"/>
      <c r="R77" s="163"/>
      <c r="S77" s="163"/>
      <c r="T77" s="163"/>
      <c r="U77" s="163"/>
      <c r="V77" s="163"/>
      <c r="W77" s="163"/>
      <c r="X77" s="163"/>
      <c r="Y77" s="152"/>
      <c r="Z77" s="152"/>
      <c r="AA77" s="152"/>
      <c r="AB77" s="152"/>
      <c r="AC77" s="152"/>
      <c r="AD77" s="152"/>
      <c r="AE77" s="152"/>
      <c r="AF77" s="152"/>
      <c r="AG77" s="152" t="s">
        <v>2390</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c r="A78" s="159"/>
      <c r="B78" s="160"/>
      <c r="C78" s="203" t="s">
        <v>2452</v>
      </c>
      <c r="D78" s="199"/>
      <c r="E78" s="200">
        <v>1.45685</v>
      </c>
      <c r="F78" s="163"/>
      <c r="G78" s="163"/>
      <c r="H78" s="163"/>
      <c r="I78" s="163"/>
      <c r="J78" s="163"/>
      <c r="K78" s="163"/>
      <c r="L78" s="163"/>
      <c r="M78" s="163"/>
      <c r="N78" s="162"/>
      <c r="O78" s="162"/>
      <c r="P78" s="162"/>
      <c r="Q78" s="162"/>
      <c r="R78" s="163"/>
      <c r="S78" s="163"/>
      <c r="T78" s="163"/>
      <c r="U78" s="163"/>
      <c r="V78" s="163"/>
      <c r="W78" s="163"/>
      <c r="X78" s="163"/>
      <c r="Y78" s="152"/>
      <c r="Z78" s="152"/>
      <c r="AA78" s="152"/>
      <c r="AB78" s="152"/>
      <c r="AC78" s="152"/>
      <c r="AD78" s="152"/>
      <c r="AE78" s="152"/>
      <c r="AF78" s="152"/>
      <c r="AG78" s="152" t="s">
        <v>2390</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c r="A79" s="159"/>
      <c r="B79" s="160"/>
      <c r="C79" s="203" t="s">
        <v>2453</v>
      </c>
      <c r="D79" s="199"/>
      <c r="E79" s="200">
        <v>1.3882099999999999</v>
      </c>
      <c r="F79" s="163"/>
      <c r="G79" s="163"/>
      <c r="H79" s="163"/>
      <c r="I79" s="163"/>
      <c r="J79" s="163"/>
      <c r="K79" s="163"/>
      <c r="L79" s="163"/>
      <c r="M79" s="163"/>
      <c r="N79" s="162"/>
      <c r="O79" s="162"/>
      <c r="P79" s="162"/>
      <c r="Q79" s="162"/>
      <c r="R79" s="163"/>
      <c r="S79" s="163"/>
      <c r="T79" s="163"/>
      <c r="U79" s="163"/>
      <c r="V79" s="163"/>
      <c r="W79" s="163"/>
      <c r="X79" s="163"/>
      <c r="Y79" s="152"/>
      <c r="Z79" s="152"/>
      <c r="AA79" s="152"/>
      <c r="AB79" s="152"/>
      <c r="AC79" s="152"/>
      <c r="AD79" s="152"/>
      <c r="AE79" s="152"/>
      <c r="AF79" s="152"/>
      <c r="AG79" s="152" t="s">
        <v>2390</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c r="A80" s="159"/>
      <c r="B80" s="160"/>
      <c r="C80" s="203" t="s">
        <v>2454</v>
      </c>
      <c r="D80" s="199"/>
      <c r="E80" s="200">
        <v>16.105799999999999</v>
      </c>
      <c r="F80" s="163"/>
      <c r="G80" s="163"/>
      <c r="H80" s="163"/>
      <c r="I80" s="163"/>
      <c r="J80" s="163"/>
      <c r="K80" s="163"/>
      <c r="L80" s="163"/>
      <c r="M80" s="163"/>
      <c r="N80" s="162"/>
      <c r="O80" s="162"/>
      <c r="P80" s="162"/>
      <c r="Q80" s="162"/>
      <c r="R80" s="163"/>
      <c r="S80" s="163"/>
      <c r="T80" s="163"/>
      <c r="U80" s="163"/>
      <c r="V80" s="163"/>
      <c r="W80" s="163"/>
      <c r="X80" s="163"/>
      <c r="Y80" s="152"/>
      <c r="Z80" s="152"/>
      <c r="AA80" s="152"/>
      <c r="AB80" s="152"/>
      <c r="AC80" s="152"/>
      <c r="AD80" s="152"/>
      <c r="AE80" s="152"/>
      <c r="AF80" s="152"/>
      <c r="AG80" s="152" t="s">
        <v>2390</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c r="A81" s="159"/>
      <c r="B81" s="160"/>
      <c r="C81" s="203" t="s">
        <v>2455</v>
      </c>
      <c r="D81" s="199"/>
      <c r="E81" s="200">
        <v>14.270210000000001</v>
      </c>
      <c r="F81" s="163"/>
      <c r="G81" s="163"/>
      <c r="H81" s="163"/>
      <c r="I81" s="163"/>
      <c r="J81" s="163"/>
      <c r="K81" s="163"/>
      <c r="L81" s="163"/>
      <c r="M81" s="163"/>
      <c r="N81" s="162"/>
      <c r="O81" s="162"/>
      <c r="P81" s="162"/>
      <c r="Q81" s="162"/>
      <c r="R81" s="163"/>
      <c r="S81" s="163"/>
      <c r="T81" s="163"/>
      <c r="U81" s="163"/>
      <c r="V81" s="163"/>
      <c r="W81" s="163"/>
      <c r="X81" s="163"/>
      <c r="Y81" s="152"/>
      <c r="Z81" s="152"/>
      <c r="AA81" s="152"/>
      <c r="AB81" s="152"/>
      <c r="AC81" s="152"/>
      <c r="AD81" s="152"/>
      <c r="AE81" s="152"/>
      <c r="AF81" s="152"/>
      <c r="AG81" s="152" t="s">
        <v>2390</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c r="A82" s="159"/>
      <c r="B82" s="160"/>
      <c r="C82" s="203" t="s">
        <v>2456</v>
      </c>
      <c r="D82" s="199"/>
      <c r="E82" s="200">
        <v>15.3163</v>
      </c>
      <c r="F82" s="163"/>
      <c r="G82" s="163"/>
      <c r="H82" s="163"/>
      <c r="I82" s="163"/>
      <c r="J82" s="163"/>
      <c r="K82" s="163"/>
      <c r="L82" s="163"/>
      <c r="M82" s="163"/>
      <c r="N82" s="162"/>
      <c r="O82" s="162"/>
      <c r="P82" s="162"/>
      <c r="Q82" s="162"/>
      <c r="R82" s="163"/>
      <c r="S82" s="163"/>
      <c r="T82" s="163"/>
      <c r="U82" s="163"/>
      <c r="V82" s="163"/>
      <c r="W82" s="163"/>
      <c r="X82" s="163"/>
      <c r="Y82" s="152"/>
      <c r="Z82" s="152"/>
      <c r="AA82" s="152"/>
      <c r="AB82" s="152"/>
      <c r="AC82" s="152"/>
      <c r="AD82" s="152"/>
      <c r="AE82" s="152"/>
      <c r="AF82" s="152"/>
      <c r="AG82" s="152" t="s">
        <v>2390</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c r="A83" s="159"/>
      <c r="B83" s="160"/>
      <c r="C83" s="203" t="s">
        <v>2457</v>
      </c>
      <c r="D83" s="199"/>
      <c r="E83" s="200">
        <v>28.78848</v>
      </c>
      <c r="F83" s="163"/>
      <c r="G83" s="163"/>
      <c r="H83" s="163"/>
      <c r="I83" s="163"/>
      <c r="J83" s="163"/>
      <c r="K83" s="163"/>
      <c r="L83" s="163"/>
      <c r="M83" s="163"/>
      <c r="N83" s="162"/>
      <c r="O83" s="162"/>
      <c r="P83" s="162"/>
      <c r="Q83" s="162"/>
      <c r="R83" s="163"/>
      <c r="S83" s="163"/>
      <c r="T83" s="163"/>
      <c r="U83" s="163"/>
      <c r="V83" s="163"/>
      <c r="W83" s="163"/>
      <c r="X83" s="163"/>
      <c r="Y83" s="152"/>
      <c r="Z83" s="152"/>
      <c r="AA83" s="152"/>
      <c r="AB83" s="152"/>
      <c r="AC83" s="152"/>
      <c r="AD83" s="152"/>
      <c r="AE83" s="152"/>
      <c r="AF83" s="152"/>
      <c r="AG83" s="152" t="s">
        <v>2390</v>
      </c>
      <c r="AH83" s="152">
        <v>0</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c r="A84" s="159"/>
      <c r="B84" s="160"/>
      <c r="C84" s="203" t="s">
        <v>2458</v>
      </c>
      <c r="D84" s="199"/>
      <c r="E84" s="200">
        <v>27.08559</v>
      </c>
      <c r="F84" s="163"/>
      <c r="G84" s="163"/>
      <c r="H84" s="163"/>
      <c r="I84" s="163"/>
      <c r="J84" s="163"/>
      <c r="K84" s="163"/>
      <c r="L84" s="163"/>
      <c r="M84" s="163"/>
      <c r="N84" s="162"/>
      <c r="O84" s="162"/>
      <c r="P84" s="162"/>
      <c r="Q84" s="162"/>
      <c r="R84" s="163"/>
      <c r="S84" s="163"/>
      <c r="T84" s="163"/>
      <c r="U84" s="163"/>
      <c r="V84" s="163"/>
      <c r="W84" s="163"/>
      <c r="X84" s="163"/>
      <c r="Y84" s="152"/>
      <c r="Z84" s="152"/>
      <c r="AA84" s="152"/>
      <c r="AB84" s="152"/>
      <c r="AC84" s="152"/>
      <c r="AD84" s="152"/>
      <c r="AE84" s="152"/>
      <c r="AF84" s="152"/>
      <c r="AG84" s="152" t="s">
        <v>2390</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c r="A85" s="159"/>
      <c r="B85" s="160"/>
      <c r="C85" s="203" t="s">
        <v>2459</v>
      </c>
      <c r="D85" s="199"/>
      <c r="E85" s="200">
        <v>30.07368</v>
      </c>
      <c r="F85" s="163"/>
      <c r="G85" s="163"/>
      <c r="H85" s="163"/>
      <c r="I85" s="163"/>
      <c r="J85" s="163"/>
      <c r="K85" s="163"/>
      <c r="L85" s="163"/>
      <c r="M85" s="163"/>
      <c r="N85" s="162"/>
      <c r="O85" s="162"/>
      <c r="P85" s="162"/>
      <c r="Q85" s="162"/>
      <c r="R85" s="163"/>
      <c r="S85" s="163"/>
      <c r="T85" s="163"/>
      <c r="U85" s="163"/>
      <c r="V85" s="163"/>
      <c r="W85" s="163"/>
      <c r="X85" s="163"/>
      <c r="Y85" s="152"/>
      <c r="Z85" s="152"/>
      <c r="AA85" s="152"/>
      <c r="AB85" s="152"/>
      <c r="AC85" s="152"/>
      <c r="AD85" s="152"/>
      <c r="AE85" s="152"/>
      <c r="AF85" s="152"/>
      <c r="AG85" s="152" t="s">
        <v>2390</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c r="A86" s="159"/>
      <c r="B86" s="160"/>
      <c r="C86" s="203" t="s">
        <v>2460</v>
      </c>
      <c r="D86" s="199"/>
      <c r="E86" s="200">
        <v>-0.67200000000000004</v>
      </c>
      <c r="F86" s="163"/>
      <c r="G86" s="163"/>
      <c r="H86" s="163"/>
      <c r="I86" s="163"/>
      <c r="J86" s="163"/>
      <c r="K86" s="163"/>
      <c r="L86" s="163"/>
      <c r="M86" s="163"/>
      <c r="N86" s="162"/>
      <c r="O86" s="162"/>
      <c r="P86" s="162"/>
      <c r="Q86" s="162"/>
      <c r="R86" s="163"/>
      <c r="S86" s="163"/>
      <c r="T86" s="163"/>
      <c r="U86" s="163"/>
      <c r="V86" s="163"/>
      <c r="W86" s="163"/>
      <c r="X86" s="163"/>
      <c r="Y86" s="152"/>
      <c r="Z86" s="152"/>
      <c r="AA86" s="152"/>
      <c r="AB86" s="152"/>
      <c r="AC86" s="152"/>
      <c r="AD86" s="152"/>
      <c r="AE86" s="152"/>
      <c r="AF86" s="152"/>
      <c r="AG86" s="152" t="s">
        <v>2390</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c r="A87" s="159"/>
      <c r="B87" s="160"/>
      <c r="C87" s="203" t="s">
        <v>2461</v>
      </c>
      <c r="D87" s="199"/>
      <c r="E87" s="200">
        <v>32.003999999999998</v>
      </c>
      <c r="F87" s="163"/>
      <c r="G87" s="163"/>
      <c r="H87" s="163"/>
      <c r="I87" s="163"/>
      <c r="J87" s="163"/>
      <c r="K87" s="163"/>
      <c r="L87" s="163"/>
      <c r="M87" s="163"/>
      <c r="N87" s="162"/>
      <c r="O87" s="162"/>
      <c r="P87" s="162"/>
      <c r="Q87" s="162"/>
      <c r="R87" s="163"/>
      <c r="S87" s="163"/>
      <c r="T87" s="163"/>
      <c r="U87" s="163"/>
      <c r="V87" s="163"/>
      <c r="W87" s="163"/>
      <c r="X87" s="163"/>
      <c r="Y87" s="152"/>
      <c r="Z87" s="152"/>
      <c r="AA87" s="152"/>
      <c r="AB87" s="152"/>
      <c r="AC87" s="152"/>
      <c r="AD87" s="152"/>
      <c r="AE87" s="152"/>
      <c r="AF87" s="152"/>
      <c r="AG87" s="152" t="s">
        <v>2390</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c r="A88" s="159"/>
      <c r="B88" s="160"/>
      <c r="C88" s="203" t="s">
        <v>2462</v>
      </c>
      <c r="D88" s="199"/>
      <c r="E88" s="200">
        <v>4.4919000000000002</v>
      </c>
      <c r="F88" s="163"/>
      <c r="G88" s="163"/>
      <c r="H88" s="163"/>
      <c r="I88" s="163"/>
      <c r="J88" s="163"/>
      <c r="K88" s="163"/>
      <c r="L88" s="163"/>
      <c r="M88" s="163"/>
      <c r="N88" s="162"/>
      <c r="O88" s="162"/>
      <c r="P88" s="162"/>
      <c r="Q88" s="162"/>
      <c r="R88" s="163"/>
      <c r="S88" s="163"/>
      <c r="T88" s="163"/>
      <c r="U88" s="163"/>
      <c r="V88" s="163"/>
      <c r="W88" s="163"/>
      <c r="X88" s="163"/>
      <c r="Y88" s="152"/>
      <c r="Z88" s="152"/>
      <c r="AA88" s="152"/>
      <c r="AB88" s="152"/>
      <c r="AC88" s="152"/>
      <c r="AD88" s="152"/>
      <c r="AE88" s="152"/>
      <c r="AF88" s="152"/>
      <c r="AG88" s="152" t="s">
        <v>2390</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c r="A89" s="175">
        <v>20</v>
      </c>
      <c r="B89" s="176" t="s">
        <v>1894</v>
      </c>
      <c r="C89" s="185" t="s">
        <v>1895</v>
      </c>
      <c r="D89" s="177" t="s">
        <v>429</v>
      </c>
      <c r="E89" s="178">
        <v>263.66133000000002</v>
      </c>
      <c r="F89" s="179"/>
      <c r="G89" s="180">
        <f>ROUND(E89*F89,2)</f>
        <v>0</v>
      </c>
      <c r="H89" s="179"/>
      <c r="I89" s="180">
        <f>ROUND(E89*H89,2)</f>
        <v>0</v>
      </c>
      <c r="J89" s="179"/>
      <c r="K89" s="180">
        <f>ROUND(E89*J89,2)</f>
        <v>0</v>
      </c>
      <c r="L89" s="180">
        <v>21</v>
      </c>
      <c r="M89" s="180">
        <f>G89*(1+L89/100)</f>
        <v>0</v>
      </c>
      <c r="N89" s="178">
        <v>0</v>
      </c>
      <c r="O89" s="178">
        <f>ROUND(E89*N89,2)</f>
        <v>0</v>
      </c>
      <c r="P89" s="178">
        <v>0</v>
      </c>
      <c r="Q89" s="178">
        <f>ROUND(E89*P89,2)</f>
        <v>0</v>
      </c>
      <c r="R89" s="180" t="s">
        <v>440</v>
      </c>
      <c r="S89" s="180" t="s">
        <v>371</v>
      </c>
      <c r="T89" s="181" t="s">
        <v>2386</v>
      </c>
      <c r="U89" s="163">
        <v>0</v>
      </c>
      <c r="V89" s="163">
        <f>ROUND(E89*U89,2)</f>
        <v>0</v>
      </c>
      <c r="W89" s="163"/>
      <c r="X89" s="163" t="s">
        <v>431</v>
      </c>
      <c r="Y89" s="152"/>
      <c r="Z89" s="152"/>
      <c r="AA89" s="152"/>
      <c r="AB89" s="152"/>
      <c r="AC89" s="152"/>
      <c r="AD89" s="152"/>
      <c r="AE89" s="152"/>
      <c r="AF89" s="152"/>
      <c r="AG89" s="152" t="s">
        <v>2387</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c r="A90" s="159"/>
      <c r="B90" s="160"/>
      <c r="C90" s="203" t="s">
        <v>2423</v>
      </c>
      <c r="D90" s="199"/>
      <c r="E90" s="200">
        <v>17.256930000000001</v>
      </c>
      <c r="F90" s="163"/>
      <c r="G90" s="163"/>
      <c r="H90" s="163"/>
      <c r="I90" s="163"/>
      <c r="J90" s="163"/>
      <c r="K90" s="163"/>
      <c r="L90" s="163"/>
      <c r="M90" s="163"/>
      <c r="N90" s="162"/>
      <c r="O90" s="162"/>
      <c r="P90" s="162"/>
      <c r="Q90" s="162"/>
      <c r="R90" s="163"/>
      <c r="S90" s="163"/>
      <c r="T90" s="163"/>
      <c r="U90" s="163"/>
      <c r="V90" s="163"/>
      <c r="W90" s="163"/>
      <c r="X90" s="163"/>
      <c r="Y90" s="152"/>
      <c r="Z90" s="152"/>
      <c r="AA90" s="152"/>
      <c r="AB90" s="152"/>
      <c r="AC90" s="152"/>
      <c r="AD90" s="152"/>
      <c r="AE90" s="152"/>
      <c r="AF90" s="152"/>
      <c r="AG90" s="152" t="s">
        <v>2390</v>
      </c>
      <c r="AH90" s="152">
        <v>5</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c r="A91" s="159"/>
      <c r="B91" s="160"/>
      <c r="C91" s="203" t="s">
        <v>2422</v>
      </c>
      <c r="D91" s="199"/>
      <c r="E91" s="200">
        <v>246.40440000000001</v>
      </c>
      <c r="F91" s="163"/>
      <c r="G91" s="163"/>
      <c r="H91" s="163"/>
      <c r="I91" s="163"/>
      <c r="J91" s="163"/>
      <c r="K91" s="163"/>
      <c r="L91" s="163"/>
      <c r="M91" s="163"/>
      <c r="N91" s="162"/>
      <c r="O91" s="162"/>
      <c r="P91" s="162"/>
      <c r="Q91" s="162"/>
      <c r="R91" s="163"/>
      <c r="S91" s="163"/>
      <c r="T91" s="163"/>
      <c r="U91" s="163"/>
      <c r="V91" s="163"/>
      <c r="W91" s="163"/>
      <c r="X91" s="163"/>
      <c r="Y91" s="152"/>
      <c r="Z91" s="152"/>
      <c r="AA91" s="152"/>
      <c r="AB91" s="152"/>
      <c r="AC91" s="152"/>
      <c r="AD91" s="152"/>
      <c r="AE91" s="152"/>
      <c r="AF91" s="152"/>
      <c r="AG91" s="152" t="s">
        <v>2390</v>
      </c>
      <c r="AH91" s="152">
        <v>5</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c r="A92" s="175">
        <v>21</v>
      </c>
      <c r="B92" s="176" t="s">
        <v>2463</v>
      </c>
      <c r="C92" s="185" t="s">
        <v>2464</v>
      </c>
      <c r="D92" s="177" t="s">
        <v>459</v>
      </c>
      <c r="E92" s="178">
        <v>1.4901599999999999</v>
      </c>
      <c r="F92" s="179"/>
      <c r="G92" s="180">
        <f>ROUND(E92*F92,2)</f>
        <v>0</v>
      </c>
      <c r="H92" s="179"/>
      <c r="I92" s="180">
        <f>ROUND(E92*H92,2)</f>
        <v>0</v>
      </c>
      <c r="J92" s="179"/>
      <c r="K92" s="180">
        <f>ROUND(E92*J92,2)</f>
        <v>0</v>
      </c>
      <c r="L92" s="180">
        <v>21</v>
      </c>
      <c r="M92" s="180">
        <f>G92*(1+L92/100)</f>
        <v>0</v>
      </c>
      <c r="N92" s="178">
        <v>1</v>
      </c>
      <c r="O92" s="178">
        <f>ROUND(E92*N92,2)</f>
        <v>1.49</v>
      </c>
      <c r="P92" s="178">
        <v>0</v>
      </c>
      <c r="Q92" s="178">
        <f>ROUND(E92*P92,2)</f>
        <v>0</v>
      </c>
      <c r="R92" s="180" t="s">
        <v>731</v>
      </c>
      <c r="S92" s="180" t="s">
        <v>2386</v>
      </c>
      <c r="T92" s="181" t="s">
        <v>2386</v>
      </c>
      <c r="U92" s="163">
        <v>0</v>
      </c>
      <c r="V92" s="163">
        <f>ROUND(E92*U92,2)</f>
        <v>0</v>
      </c>
      <c r="W92" s="163"/>
      <c r="X92" s="163" t="s">
        <v>464</v>
      </c>
      <c r="Y92" s="152"/>
      <c r="Z92" s="152"/>
      <c r="AA92" s="152"/>
      <c r="AB92" s="152"/>
      <c r="AC92" s="152"/>
      <c r="AD92" s="152"/>
      <c r="AE92" s="152"/>
      <c r="AF92" s="152"/>
      <c r="AG92" s="152" t="s">
        <v>2465</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c r="A93" s="159"/>
      <c r="B93" s="160"/>
      <c r="C93" s="203" t="s">
        <v>2466</v>
      </c>
      <c r="D93" s="199"/>
      <c r="E93" s="200">
        <v>1.4901599999999999</v>
      </c>
      <c r="F93" s="163"/>
      <c r="G93" s="163"/>
      <c r="H93" s="163"/>
      <c r="I93" s="163"/>
      <c r="J93" s="163"/>
      <c r="K93" s="163"/>
      <c r="L93" s="163"/>
      <c r="M93" s="163"/>
      <c r="N93" s="162"/>
      <c r="O93" s="162"/>
      <c r="P93" s="162"/>
      <c r="Q93" s="162"/>
      <c r="R93" s="163"/>
      <c r="S93" s="163"/>
      <c r="T93" s="163"/>
      <c r="U93" s="163"/>
      <c r="V93" s="163"/>
      <c r="W93" s="163"/>
      <c r="X93" s="163"/>
      <c r="Y93" s="152"/>
      <c r="Z93" s="152"/>
      <c r="AA93" s="152"/>
      <c r="AB93" s="152"/>
      <c r="AC93" s="152"/>
      <c r="AD93" s="152"/>
      <c r="AE93" s="152"/>
      <c r="AF93" s="152"/>
      <c r="AG93" s="152" t="s">
        <v>2390</v>
      </c>
      <c r="AH93" s="152">
        <v>5</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c r="A94" s="169" t="s">
        <v>366</v>
      </c>
      <c r="B94" s="170" t="s">
        <v>51</v>
      </c>
      <c r="C94" s="184" t="s">
        <v>223</v>
      </c>
      <c r="D94" s="171"/>
      <c r="E94" s="172"/>
      <c r="F94" s="173"/>
      <c r="G94" s="173">
        <f>SUMIF(AG95:AG164,"&lt;&gt;NOR",G95:G164)</f>
        <v>0</v>
      </c>
      <c r="H94" s="173"/>
      <c r="I94" s="173">
        <f>SUM(I95:I164)</f>
        <v>0</v>
      </c>
      <c r="J94" s="173"/>
      <c r="K94" s="173">
        <f>SUM(K95:K164)</f>
        <v>0</v>
      </c>
      <c r="L94" s="173"/>
      <c r="M94" s="173">
        <f>SUM(M95:M164)</f>
        <v>0</v>
      </c>
      <c r="N94" s="172"/>
      <c r="O94" s="172">
        <f>SUM(O95:O164)</f>
        <v>160.57000000000002</v>
      </c>
      <c r="P94" s="172"/>
      <c r="Q94" s="172">
        <f>SUM(Q95:Q164)</f>
        <v>0</v>
      </c>
      <c r="R94" s="173"/>
      <c r="S94" s="173"/>
      <c r="T94" s="174"/>
      <c r="U94" s="168"/>
      <c r="V94" s="168">
        <f>SUM(V95:V164)</f>
        <v>338.7</v>
      </c>
      <c r="W94" s="168"/>
      <c r="X94" s="168"/>
      <c r="AG94" t="s">
        <v>367</v>
      </c>
    </row>
    <row r="95" spans="1:60" outlineLevel="1">
      <c r="A95" s="175">
        <v>22</v>
      </c>
      <c r="B95" s="176" t="s">
        <v>2467</v>
      </c>
      <c r="C95" s="185" t="s">
        <v>2468</v>
      </c>
      <c r="D95" s="177" t="s">
        <v>439</v>
      </c>
      <c r="E95" s="178">
        <v>38.414999999999999</v>
      </c>
      <c r="F95" s="179"/>
      <c r="G95" s="180">
        <f>ROUND(E95*F95,2)</f>
        <v>0</v>
      </c>
      <c r="H95" s="179"/>
      <c r="I95" s="180">
        <f>ROUND(E95*H95,2)</f>
        <v>0</v>
      </c>
      <c r="J95" s="179"/>
      <c r="K95" s="180">
        <f>ROUND(E95*J95,2)</f>
        <v>0</v>
      </c>
      <c r="L95" s="180">
        <v>21</v>
      </c>
      <c r="M95" s="180">
        <f>G95*(1+L95/100)</f>
        <v>0</v>
      </c>
      <c r="N95" s="178">
        <v>1.8000000000000001E-4</v>
      </c>
      <c r="O95" s="178">
        <f>ROUND(E95*N95,2)</f>
        <v>0.01</v>
      </c>
      <c r="P95" s="178">
        <v>0</v>
      </c>
      <c r="Q95" s="178">
        <f>ROUND(E95*P95,2)</f>
        <v>0</v>
      </c>
      <c r="R95" s="180" t="s">
        <v>2469</v>
      </c>
      <c r="S95" s="180" t="s">
        <v>371</v>
      </c>
      <c r="T95" s="181" t="s">
        <v>2386</v>
      </c>
      <c r="U95" s="163">
        <v>7.4999999999999997E-2</v>
      </c>
      <c r="V95" s="163">
        <f>ROUND(E95*U95,2)</f>
        <v>2.88</v>
      </c>
      <c r="W95" s="163"/>
      <c r="X95" s="163" t="s">
        <v>431</v>
      </c>
      <c r="Y95" s="152"/>
      <c r="Z95" s="152"/>
      <c r="AA95" s="152"/>
      <c r="AB95" s="152"/>
      <c r="AC95" s="152"/>
      <c r="AD95" s="152"/>
      <c r="AE95" s="152"/>
      <c r="AF95" s="152"/>
      <c r="AG95" s="152" t="s">
        <v>2387</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c r="A96" s="159"/>
      <c r="B96" s="160"/>
      <c r="C96" s="273" t="s">
        <v>2470</v>
      </c>
      <c r="D96" s="274"/>
      <c r="E96" s="274"/>
      <c r="F96" s="274"/>
      <c r="G96" s="274"/>
      <c r="H96" s="163"/>
      <c r="I96" s="163"/>
      <c r="J96" s="163"/>
      <c r="K96" s="163"/>
      <c r="L96" s="163"/>
      <c r="M96" s="163"/>
      <c r="N96" s="162"/>
      <c r="O96" s="162"/>
      <c r="P96" s="162"/>
      <c r="Q96" s="162"/>
      <c r="R96" s="163"/>
      <c r="S96" s="163"/>
      <c r="T96" s="163"/>
      <c r="U96" s="163"/>
      <c r="V96" s="163"/>
      <c r="W96" s="163"/>
      <c r="X96" s="163"/>
      <c r="Y96" s="152"/>
      <c r="Z96" s="152"/>
      <c r="AA96" s="152"/>
      <c r="AB96" s="152"/>
      <c r="AC96" s="152"/>
      <c r="AD96" s="152"/>
      <c r="AE96" s="152"/>
      <c r="AF96" s="152"/>
      <c r="AG96" s="152" t="s">
        <v>444</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c r="A97" s="159"/>
      <c r="B97" s="160"/>
      <c r="C97" s="203" t="s">
        <v>2471</v>
      </c>
      <c r="D97" s="199"/>
      <c r="E97" s="200">
        <v>38.414999999999999</v>
      </c>
      <c r="F97" s="163"/>
      <c r="G97" s="163"/>
      <c r="H97" s="163"/>
      <c r="I97" s="163"/>
      <c r="J97" s="163"/>
      <c r="K97" s="163"/>
      <c r="L97" s="163"/>
      <c r="M97" s="163"/>
      <c r="N97" s="162"/>
      <c r="O97" s="162"/>
      <c r="P97" s="162"/>
      <c r="Q97" s="162"/>
      <c r="R97" s="163"/>
      <c r="S97" s="163"/>
      <c r="T97" s="163"/>
      <c r="U97" s="163"/>
      <c r="V97" s="163"/>
      <c r="W97" s="163"/>
      <c r="X97" s="163"/>
      <c r="Y97" s="152"/>
      <c r="Z97" s="152"/>
      <c r="AA97" s="152"/>
      <c r="AB97" s="152"/>
      <c r="AC97" s="152"/>
      <c r="AD97" s="152"/>
      <c r="AE97" s="152"/>
      <c r="AF97" s="152"/>
      <c r="AG97" s="152" t="s">
        <v>2390</v>
      </c>
      <c r="AH97" s="152">
        <v>0</v>
      </c>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c r="A98" s="175">
        <v>23</v>
      </c>
      <c r="B98" s="176" t="s">
        <v>2472</v>
      </c>
      <c r="C98" s="185" t="s">
        <v>2473</v>
      </c>
      <c r="D98" s="177" t="s">
        <v>429</v>
      </c>
      <c r="E98" s="178">
        <v>18.27338</v>
      </c>
      <c r="F98" s="179"/>
      <c r="G98" s="180">
        <f>ROUND(E98*F98,2)</f>
        <v>0</v>
      </c>
      <c r="H98" s="179"/>
      <c r="I98" s="180">
        <f>ROUND(E98*H98,2)</f>
        <v>0</v>
      </c>
      <c r="J98" s="179"/>
      <c r="K98" s="180">
        <f>ROUND(E98*J98,2)</f>
        <v>0</v>
      </c>
      <c r="L98" s="180">
        <v>21</v>
      </c>
      <c r="M98" s="180">
        <f>G98*(1+L98/100)</f>
        <v>0</v>
      </c>
      <c r="N98" s="178">
        <v>1.8180000000000001</v>
      </c>
      <c r="O98" s="178">
        <f>ROUND(E98*N98,2)</f>
        <v>33.22</v>
      </c>
      <c r="P98" s="178">
        <v>0</v>
      </c>
      <c r="Q98" s="178">
        <f>ROUND(E98*P98,2)</f>
        <v>0</v>
      </c>
      <c r="R98" s="180" t="s">
        <v>2469</v>
      </c>
      <c r="S98" s="180" t="s">
        <v>371</v>
      </c>
      <c r="T98" s="181" t="s">
        <v>2386</v>
      </c>
      <c r="U98" s="163">
        <v>1.085</v>
      </c>
      <c r="V98" s="163">
        <f>ROUND(E98*U98,2)</f>
        <v>19.829999999999998</v>
      </c>
      <c r="W98" s="163"/>
      <c r="X98" s="163" t="s">
        <v>431</v>
      </c>
      <c r="Y98" s="152"/>
      <c r="Z98" s="152"/>
      <c r="AA98" s="152"/>
      <c r="AB98" s="152"/>
      <c r="AC98" s="152"/>
      <c r="AD98" s="152"/>
      <c r="AE98" s="152"/>
      <c r="AF98" s="152"/>
      <c r="AG98" s="152" t="s">
        <v>2387</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c r="A99" s="159"/>
      <c r="B99" s="160"/>
      <c r="C99" s="203" t="s">
        <v>2474</v>
      </c>
      <c r="D99" s="199"/>
      <c r="E99" s="200">
        <v>18.27338</v>
      </c>
      <c r="F99" s="163"/>
      <c r="G99" s="163"/>
      <c r="H99" s="163"/>
      <c r="I99" s="163"/>
      <c r="J99" s="163"/>
      <c r="K99" s="163"/>
      <c r="L99" s="163"/>
      <c r="M99" s="163"/>
      <c r="N99" s="162"/>
      <c r="O99" s="162"/>
      <c r="P99" s="162"/>
      <c r="Q99" s="162"/>
      <c r="R99" s="163"/>
      <c r="S99" s="163"/>
      <c r="T99" s="163"/>
      <c r="U99" s="163"/>
      <c r="V99" s="163"/>
      <c r="W99" s="163"/>
      <c r="X99" s="163"/>
      <c r="Y99" s="152"/>
      <c r="Z99" s="152"/>
      <c r="AA99" s="152"/>
      <c r="AB99" s="152"/>
      <c r="AC99" s="152"/>
      <c r="AD99" s="152"/>
      <c r="AE99" s="152"/>
      <c r="AF99" s="152"/>
      <c r="AG99" s="152" t="s">
        <v>2390</v>
      </c>
      <c r="AH99" s="152">
        <v>5</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c r="A100" s="175">
        <v>24</v>
      </c>
      <c r="B100" s="176" t="s">
        <v>2475</v>
      </c>
      <c r="C100" s="185" t="s">
        <v>2476</v>
      </c>
      <c r="D100" s="177" t="s">
        <v>429</v>
      </c>
      <c r="E100" s="178">
        <v>2.9845700000000002</v>
      </c>
      <c r="F100" s="179"/>
      <c r="G100" s="180">
        <f>ROUND(E100*F100,2)</f>
        <v>0</v>
      </c>
      <c r="H100" s="179"/>
      <c r="I100" s="180">
        <f>ROUND(E100*H100,2)</f>
        <v>0</v>
      </c>
      <c r="J100" s="179"/>
      <c r="K100" s="180">
        <f>ROUND(E100*J100,2)</f>
        <v>0</v>
      </c>
      <c r="L100" s="180">
        <v>21</v>
      </c>
      <c r="M100" s="180">
        <f>G100*(1+L100/100)</f>
        <v>0</v>
      </c>
      <c r="N100" s="178">
        <v>2.16</v>
      </c>
      <c r="O100" s="178">
        <f>ROUND(E100*N100,2)</f>
        <v>6.45</v>
      </c>
      <c r="P100" s="178">
        <v>0</v>
      </c>
      <c r="Q100" s="178">
        <f>ROUND(E100*P100,2)</f>
        <v>0</v>
      </c>
      <c r="R100" s="180" t="s">
        <v>2469</v>
      </c>
      <c r="S100" s="180" t="s">
        <v>371</v>
      </c>
      <c r="T100" s="181" t="s">
        <v>2386</v>
      </c>
      <c r="U100" s="163">
        <v>1.085</v>
      </c>
      <c r="V100" s="163">
        <f>ROUND(E100*U100,2)</f>
        <v>3.24</v>
      </c>
      <c r="W100" s="163"/>
      <c r="X100" s="163" t="s">
        <v>431</v>
      </c>
      <c r="Y100" s="152"/>
      <c r="Z100" s="152"/>
      <c r="AA100" s="152"/>
      <c r="AB100" s="152"/>
      <c r="AC100" s="152"/>
      <c r="AD100" s="152"/>
      <c r="AE100" s="152"/>
      <c r="AF100" s="152"/>
      <c r="AG100" s="152" t="s">
        <v>2387</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c r="A101" s="159"/>
      <c r="B101" s="160"/>
      <c r="C101" s="203" t="s">
        <v>2477</v>
      </c>
      <c r="D101" s="199"/>
      <c r="E101" s="200">
        <v>0.55479999999999996</v>
      </c>
      <c r="F101" s="163"/>
      <c r="G101" s="163"/>
      <c r="H101" s="163"/>
      <c r="I101" s="163"/>
      <c r="J101" s="163"/>
      <c r="K101" s="163"/>
      <c r="L101" s="163"/>
      <c r="M101" s="163"/>
      <c r="N101" s="162"/>
      <c r="O101" s="162"/>
      <c r="P101" s="162"/>
      <c r="Q101" s="162"/>
      <c r="R101" s="163"/>
      <c r="S101" s="163"/>
      <c r="T101" s="163"/>
      <c r="U101" s="163"/>
      <c r="V101" s="163"/>
      <c r="W101" s="163"/>
      <c r="X101" s="163"/>
      <c r="Y101" s="152"/>
      <c r="Z101" s="152"/>
      <c r="AA101" s="152"/>
      <c r="AB101" s="152"/>
      <c r="AC101" s="152"/>
      <c r="AD101" s="152"/>
      <c r="AE101" s="152"/>
      <c r="AF101" s="152"/>
      <c r="AG101" s="152" t="s">
        <v>2390</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c r="A102" s="159"/>
      <c r="B102" s="160"/>
      <c r="C102" s="203" t="s">
        <v>2478</v>
      </c>
      <c r="D102" s="199"/>
      <c r="E102" s="200">
        <v>0.35975000000000001</v>
      </c>
      <c r="F102" s="163"/>
      <c r="G102" s="163"/>
      <c r="H102" s="163"/>
      <c r="I102" s="163"/>
      <c r="J102" s="163"/>
      <c r="K102" s="163"/>
      <c r="L102" s="163"/>
      <c r="M102" s="163"/>
      <c r="N102" s="162"/>
      <c r="O102" s="162"/>
      <c r="P102" s="162"/>
      <c r="Q102" s="162"/>
      <c r="R102" s="163"/>
      <c r="S102" s="163"/>
      <c r="T102" s="163"/>
      <c r="U102" s="163"/>
      <c r="V102" s="163"/>
      <c r="W102" s="163"/>
      <c r="X102" s="163"/>
      <c r="Y102" s="152"/>
      <c r="Z102" s="152"/>
      <c r="AA102" s="152"/>
      <c r="AB102" s="152"/>
      <c r="AC102" s="152"/>
      <c r="AD102" s="152"/>
      <c r="AE102" s="152"/>
      <c r="AF102" s="152"/>
      <c r="AG102" s="152" t="s">
        <v>2390</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c r="A103" s="159"/>
      <c r="B103" s="160"/>
      <c r="C103" s="203" t="s">
        <v>2479</v>
      </c>
      <c r="D103" s="199"/>
      <c r="E103" s="200">
        <v>0.37674999999999997</v>
      </c>
      <c r="F103" s="163"/>
      <c r="G103" s="163"/>
      <c r="H103" s="163"/>
      <c r="I103" s="163"/>
      <c r="J103" s="163"/>
      <c r="K103" s="163"/>
      <c r="L103" s="163"/>
      <c r="M103" s="163"/>
      <c r="N103" s="162"/>
      <c r="O103" s="162"/>
      <c r="P103" s="162"/>
      <c r="Q103" s="162"/>
      <c r="R103" s="163"/>
      <c r="S103" s="163"/>
      <c r="T103" s="163"/>
      <c r="U103" s="163"/>
      <c r="V103" s="163"/>
      <c r="W103" s="163"/>
      <c r="X103" s="163"/>
      <c r="Y103" s="152"/>
      <c r="Z103" s="152"/>
      <c r="AA103" s="152"/>
      <c r="AB103" s="152"/>
      <c r="AC103" s="152"/>
      <c r="AD103" s="152"/>
      <c r="AE103" s="152"/>
      <c r="AF103" s="152"/>
      <c r="AG103" s="152" t="s">
        <v>2390</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c r="A104" s="159"/>
      <c r="B104" s="160"/>
      <c r="C104" s="203" t="s">
        <v>2480</v>
      </c>
      <c r="D104" s="199"/>
      <c r="E104" s="200">
        <v>0.58660999999999996</v>
      </c>
      <c r="F104" s="163"/>
      <c r="G104" s="163"/>
      <c r="H104" s="163"/>
      <c r="I104" s="163"/>
      <c r="J104" s="163"/>
      <c r="K104" s="163"/>
      <c r="L104" s="163"/>
      <c r="M104" s="163"/>
      <c r="N104" s="162"/>
      <c r="O104" s="162"/>
      <c r="P104" s="162"/>
      <c r="Q104" s="162"/>
      <c r="R104" s="163"/>
      <c r="S104" s="163"/>
      <c r="T104" s="163"/>
      <c r="U104" s="163"/>
      <c r="V104" s="163"/>
      <c r="W104" s="163"/>
      <c r="X104" s="163"/>
      <c r="Y104" s="152"/>
      <c r="Z104" s="152"/>
      <c r="AA104" s="152"/>
      <c r="AB104" s="152"/>
      <c r="AC104" s="152"/>
      <c r="AD104" s="152"/>
      <c r="AE104" s="152"/>
      <c r="AF104" s="152"/>
      <c r="AG104" s="152" t="s">
        <v>2390</v>
      </c>
      <c r="AH104" s="152">
        <v>0</v>
      </c>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c r="A105" s="159"/>
      <c r="B105" s="160"/>
      <c r="C105" s="203" t="s">
        <v>2481</v>
      </c>
      <c r="D105" s="199"/>
      <c r="E105" s="200">
        <v>0.41499000000000003</v>
      </c>
      <c r="F105" s="163"/>
      <c r="G105" s="163"/>
      <c r="H105" s="163"/>
      <c r="I105" s="163"/>
      <c r="J105" s="163"/>
      <c r="K105" s="163"/>
      <c r="L105" s="163"/>
      <c r="M105" s="163"/>
      <c r="N105" s="162"/>
      <c r="O105" s="162"/>
      <c r="P105" s="162"/>
      <c r="Q105" s="162"/>
      <c r="R105" s="163"/>
      <c r="S105" s="163"/>
      <c r="T105" s="163"/>
      <c r="U105" s="163"/>
      <c r="V105" s="163"/>
      <c r="W105" s="163"/>
      <c r="X105" s="163"/>
      <c r="Y105" s="152"/>
      <c r="Z105" s="152"/>
      <c r="AA105" s="152"/>
      <c r="AB105" s="152"/>
      <c r="AC105" s="152"/>
      <c r="AD105" s="152"/>
      <c r="AE105" s="152"/>
      <c r="AF105" s="152"/>
      <c r="AG105" s="152" t="s">
        <v>2390</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c r="A106" s="159"/>
      <c r="B106" s="160"/>
      <c r="C106" s="203" t="s">
        <v>2482</v>
      </c>
      <c r="D106" s="199"/>
      <c r="E106" s="200">
        <v>0.21321000000000001</v>
      </c>
      <c r="F106" s="163"/>
      <c r="G106" s="163"/>
      <c r="H106" s="163"/>
      <c r="I106" s="163"/>
      <c r="J106" s="163"/>
      <c r="K106" s="163"/>
      <c r="L106" s="163"/>
      <c r="M106" s="163"/>
      <c r="N106" s="162"/>
      <c r="O106" s="162"/>
      <c r="P106" s="162"/>
      <c r="Q106" s="162"/>
      <c r="R106" s="163"/>
      <c r="S106" s="163"/>
      <c r="T106" s="163"/>
      <c r="U106" s="163"/>
      <c r="V106" s="163"/>
      <c r="W106" s="163"/>
      <c r="X106" s="163"/>
      <c r="Y106" s="152"/>
      <c r="Z106" s="152"/>
      <c r="AA106" s="152"/>
      <c r="AB106" s="152"/>
      <c r="AC106" s="152"/>
      <c r="AD106" s="152"/>
      <c r="AE106" s="152"/>
      <c r="AF106" s="152"/>
      <c r="AG106" s="152" t="s">
        <v>2390</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c r="A107" s="159"/>
      <c r="B107" s="160"/>
      <c r="C107" s="203" t="s">
        <v>2483</v>
      </c>
      <c r="D107" s="199"/>
      <c r="E107" s="200">
        <v>0.47847000000000001</v>
      </c>
      <c r="F107" s="163"/>
      <c r="G107" s="163"/>
      <c r="H107" s="163"/>
      <c r="I107" s="163"/>
      <c r="J107" s="163"/>
      <c r="K107" s="163"/>
      <c r="L107" s="163"/>
      <c r="M107" s="163"/>
      <c r="N107" s="162"/>
      <c r="O107" s="162"/>
      <c r="P107" s="162"/>
      <c r="Q107" s="162"/>
      <c r="R107" s="163"/>
      <c r="S107" s="163"/>
      <c r="T107" s="163"/>
      <c r="U107" s="163"/>
      <c r="V107" s="163"/>
      <c r="W107" s="163"/>
      <c r="X107" s="163"/>
      <c r="Y107" s="152"/>
      <c r="Z107" s="152"/>
      <c r="AA107" s="152"/>
      <c r="AB107" s="152"/>
      <c r="AC107" s="152"/>
      <c r="AD107" s="152"/>
      <c r="AE107" s="152"/>
      <c r="AF107" s="152"/>
      <c r="AG107" s="152" t="s">
        <v>2390</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ht="22.5" outlineLevel="1">
      <c r="A108" s="175">
        <v>25</v>
      </c>
      <c r="B108" s="176" t="s">
        <v>2484</v>
      </c>
      <c r="C108" s="185" t="s">
        <v>2485</v>
      </c>
      <c r="D108" s="177" t="s">
        <v>429</v>
      </c>
      <c r="E108" s="178">
        <v>2.73</v>
      </c>
      <c r="F108" s="179"/>
      <c r="G108" s="180">
        <f>ROUND(E108*F108,2)</f>
        <v>0</v>
      </c>
      <c r="H108" s="179"/>
      <c r="I108" s="180">
        <f>ROUND(E108*H108,2)</f>
        <v>0</v>
      </c>
      <c r="J108" s="179"/>
      <c r="K108" s="180">
        <f>ROUND(E108*J108,2)</f>
        <v>0</v>
      </c>
      <c r="L108" s="180">
        <v>21</v>
      </c>
      <c r="M108" s="180">
        <f>G108*(1+L108/100)</f>
        <v>0</v>
      </c>
      <c r="N108" s="178">
        <v>2.5249999999999999</v>
      </c>
      <c r="O108" s="178">
        <f>ROUND(E108*N108,2)</f>
        <v>6.89</v>
      </c>
      <c r="P108" s="178">
        <v>0</v>
      </c>
      <c r="Q108" s="178">
        <f>ROUND(E108*P108,2)</f>
        <v>0</v>
      </c>
      <c r="R108" s="180" t="s">
        <v>470</v>
      </c>
      <c r="S108" s="180" t="s">
        <v>371</v>
      </c>
      <c r="T108" s="181" t="s">
        <v>2386</v>
      </c>
      <c r="U108" s="163">
        <v>0.48</v>
      </c>
      <c r="V108" s="163">
        <f>ROUND(E108*U108,2)</f>
        <v>1.31</v>
      </c>
      <c r="W108" s="163"/>
      <c r="X108" s="163" t="s">
        <v>431</v>
      </c>
      <c r="Y108" s="152"/>
      <c r="Z108" s="152"/>
      <c r="AA108" s="152"/>
      <c r="AB108" s="152"/>
      <c r="AC108" s="152"/>
      <c r="AD108" s="152"/>
      <c r="AE108" s="152"/>
      <c r="AF108" s="152"/>
      <c r="AG108" s="152" t="s">
        <v>2387</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c r="A109" s="159"/>
      <c r="B109" s="160"/>
      <c r="C109" s="273" t="s">
        <v>2486</v>
      </c>
      <c r="D109" s="274"/>
      <c r="E109" s="274"/>
      <c r="F109" s="274"/>
      <c r="G109" s="274"/>
      <c r="H109" s="163"/>
      <c r="I109" s="163"/>
      <c r="J109" s="163"/>
      <c r="K109" s="163"/>
      <c r="L109" s="163"/>
      <c r="M109" s="163"/>
      <c r="N109" s="162"/>
      <c r="O109" s="162"/>
      <c r="P109" s="162"/>
      <c r="Q109" s="162"/>
      <c r="R109" s="163"/>
      <c r="S109" s="163"/>
      <c r="T109" s="163"/>
      <c r="U109" s="163"/>
      <c r="V109" s="163"/>
      <c r="W109" s="163"/>
      <c r="X109" s="163"/>
      <c r="Y109" s="152"/>
      <c r="Z109" s="152"/>
      <c r="AA109" s="152"/>
      <c r="AB109" s="152"/>
      <c r="AC109" s="152"/>
      <c r="AD109" s="152"/>
      <c r="AE109" s="152"/>
      <c r="AF109" s="152"/>
      <c r="AG109" s="152" t="s">
        <v>444</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c r="A110" s="159"/>
      <c r="B110" s="160"/>
      <c r="C110" s="203" t="s">
        <v>2487</v>
      </c>
      <c r="D110" s="199"/>
      <c r="E110" s="200">
        <v>2.73</v>
      </c>
      <c r="F110" s="163"/>
      <c r="G110" s="163"/>
      <c r="H110" s="163"/>
      <c r="I110" s="163"/>
      <c r="J110" s="163"/>
      <c r="K110" s="163"/>
      <c r="L110" s="163"/>
      <c r="M110" s="163"/>
      <c r="N110" s="162"/>
      <c r="O110" s="162"/>
      <c r="P110" s="162"/>
      <c r="Q110" s="162"/>
      <c r="R110" s="163"/>
      <c r="S110" s="163"/>
      <c r="T110" s="163"/>
      <c r="U110" s="163"/>
      <c r="V110" s="163"/>
      <c r="W110" s="163"/>
      <c r="X110" s="163"/>
      <c r="Y110" s="152"/>
      <c r="Z110" s="152"/>
      <c r="AA110" s="152"/>
      <c r="AB110" s="152"/>
      <c r="AC110" s="152"/>
      <c r="AD110" s="152"/>
      <c r="AE110" s="152"/>
      <c r="AF110" s="152"/>
      <c r="AG110" s="152" t="s">
        <v>2390</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c r="A111" s="175">
        <v>26</v>
      </c>
      <c r="B111" s="176" t="s">
        <v>2488</v>
      </c>
      <c r="C111" s="185" t="s">
        <v>2489</v>
      </c>
      <c r="D111" s="177" t="s">
        <v>439</v>
      </c>
      <c r="E111" s="178">
        <v>0.25424999999999998</v>
      </c>
      <c r="F111" s="179"/>
      <c r="G111" s="180">
        <f>ROUND(E111*F111,2)</f>
        <v>0</v>
      </c>
      <c r="H111" s="179"/>
      <c r="I111" s="180">
        <f>ROUND(E111*H111,2)</f>
        <v>0</v>
      </c>
      <c r="J111" s="179"/>
      <c r="K111" s="180">
        <f>ROUND(E111*J111,2)</f>
        <v>0</v>
      </c>
      <c r="L111" s="180">
        <v>21</v>
      </c>
      <c r="M111" s="180">
        <f>G111*(1+L111/100)</f>
        <v>0</v>
      </c>
      <c r="N111" s="178">
        <v>3.9199999999999999E-2</v>
      </c>
      <c r="O111" s="178">
        <f>ROUND(E111*N111,2)</f>
        <v>0.01</v>
      </c>
      <c r="P111" s="178">
        <v>0</v>
      </c>
      <c r="Q111" s="178">
        <f>ROUND(E111*P111,2)</f>
        <v>0</v>
      </c>
      <c r="R111" s="180" t="s">
        <v>470</v>
      </c>
      <c r="S111" s="180" t="s">
        <v>371</v>
      </c>
      <c r="T111" s="181" t="s">
        <v>2386</v>
      </c>
      <c r="U111" s="163">
        <v>1.6</v>
      </c>
      <c r="V111" s="163">
        <f>ROUND(E111*U111,2)</f>
        <v>0.41</v>
      </c>
      <c r="W111" s="163"/>
      <c r="X111" s="163" t="s">
        <v>431</v>
      </c>
      <c r="Y111" s="152"/>
      <c r="Z111" s="152"/>
      <c r="AA111" s="152"/>
      <c r="AB111" s="152"/>
      <c r="AC111" s="152"/>
      <c r="AD111" s="152"/>
      <c r="AE111" s="152"/>
      <c r="AF111" s="152"/>
      <c r="AG111" s="152" t="s">
        <v>2387</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ht="22.5" outlineLevel="1">
      <c r="A112" s="159"/>
      <c r="B112" s="160"/>
      <c r="C112" s="273" t="s">
        <v>2490</v>
      </c>
      <c r="D112" s="274"/>
      <c r="E112" s="274"/>
      <c r="F112" s="274"/>
      <c r="G112" s="274"/>
      <c r="H112" s="163"/>
      <c r="I112" s="163"/>
      <c r="J112" s="163"/>
      <c r="K112" s="163"/>
      <c r="L112" s="163"/>
      <c r="M112" s="163"/>
      <c r="N112" s="162"/>
      <c r="O112" s="162"/>
      <c r="P112" s="162"/>
      <c r="Q112" s="162"/>
      <c r="R112" s="163"/>
      <c r="S112" s="163"/>
      <c r="T112" s="163"/>
      <c r="U112" s="163"/>
      <c r="V112" s="163"/>
      <c r="W112" s="163"/>
      <c r="X112" s="163"/>
      <c r="Y112" s="152"/>
      <c r="Z112" s="152"/>
      <c r="AA112" s="152"/>
      <c r="AB112" s="152"/>
      <c r="AC112" s="152"/>
      <c r="AD112" s="152"/>
      <c r="AE112" s="152"/>
      <c r="AF112" s="152"/>
      <c r="AG112" s="152" t="s">
        <v>444</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82" t="str">
        <f>C112</f>
        <v>svislé nebo šikmé (odkloněné) , půdorysně přímé nebo zalomené, stěn základových desek ve volných nebo zapažených jámách, rýhách, šachtách, včetně případných vzpěr,</v>
      </c>
      <c r="BB112" s="152"/>
      <c r="BC112" s="152"/>
      <c r="BD112" s="152"/>
      <c r="BE112" s="152"/>
      <c r="BF112" s="152"/>
      <c r="BG112" s="152"/>
      <c r="BH112" s="152"/>
    </row>
    <row r="113" spans="1:60" outlineLevel="1">
      <c r="A113" s="159"/>
      <c r="B113" s="160"/>
      <c r="C113" s="203" t="s">
        <v>2491</v>
      </c>
      <c r="D113" s="199"/>
      <c r="E113" s="200">
        <v>0.25424999999999998</v>
      </c>
      <c r="F113" s="163"/>
      <c r="G113" s="163"/>
      <c r="H113" s="163"/>
      <c r="I113" s="163"/>
      <c r="J113" s="163"/>
      <c r="K113" s="163"/>
      <c r="L113" s="163"/>
      <c r="M113" s="163"/>
      <c r="N113" s="162"/>
      <c r="O113" s="162"/>
      <c r="P113" s="162"/>
      <c r="Q113" s="162"/>
      <c r="R113" s="163"/>
      <c r="S113" s="163"/>
      <c r="T113" s="163"/>
      <c r="U113" s="163"/>
      <c r="V113" s="163"/>
      <c r="W113" s="163"/>
      <c r="X113" s="163"/>
      <c r="Y113" s="152"/>
      <c r="Z113" s="152"/>
      <c r="AA113" s="152"/>
      <c r="AB113" s="152"/>
      <c r="AC113" s="152"/>
      <c r="AD113" s="152"/>
      <c r="AE113" s="152"/>
      <c r="AF113" s="152"/>
      <c r="AG113" s="152" t="s">
        <v>2390</v>
      </c>
      <c r="AH113" s="152">
        <v>0</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c r="A114" s="175">
        <v>27</v>
      </c>
      <c r="B114" s="176" t="s">
        <v>2492</v>
      </c>
      <c r="C114" s="185" t="s">
        <v>2493</v>
      </c>
      <c r="D114" s="177" t="s">
        <v>439</v>
      </c>
      <c r="E114" s="178">
        <v>0.25424999999999998</v>
      </c>
      <c r="F114" s="179"/>
      <c r="G114" s="180">
        <f>ROUND(E114*F114,2)</f>
        <v>0</v>
      </c>
      <c r="H114" s="179"/>
      <c r="I114" s="180">
        <f>ROUND(E114*H114,2)</f>
        <v>0</v>
      </c>
      <c r="J114" s="179"/>
      <c r="K114" s="180">
        <f>ROUND(E114*J114,2)</f>
        <v>0</v>
      </c>
      <c r="L114" s="180">
        <v>21</v>
      </c>
      <c r="M114" s="180">
        <f>G114*(1+L114/100)</f>
        <v>0</v>
      </c>
      <c r="N114" s="178">
        <v>0</v>
      </c>
      <c r="O114" s="178">
        <f>ROUND(E114*N114,2)</f>
        <v>0</v>
      </c>
      <c r="P114" s="178">
        <v>0</v>
      </c>
      <c r="Q114" s="178">
        <f>ROUND(E114*P114,2)</f>
        <v>0</v>
      </c>
      <c r="R114" s="180" t="s">
        <v>470</v>
      </c>
      <c r="S114" s="180" t="s">
        <v>371</v>
      </c>
      <c r="T114" s="181" t="s">
        <v>2386</v>
      </c>
      <c r="U114" s="163">
        <v>0.32</v>
      </c>
      <c r="V114" s="163">
        <f>ROUND(E114*U114,2)</f>
        <v>0.08</v>
      </c>
      <c r="W114" s="163"/>
      <c r="X114" s="163" t="s">
        <v>431</v>
      </c>
      <c r="Y114" s="152"/>
      <c r="Z114" s="152"/>
      <c r="AA114" s="152"/>
      <c r="AB114" s="152"/>
      <c r="AC114" s="152"/>
      <c r="AD114" s="152"/>
      <c r="AE114" s="152"/>
      <c r="AF114" s="152"/>
      <c r="AG114" s="152" t="s">
        <v>2387</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ht="22.5" outlineLevel="1">
      <c r="A115" s="159"/>
      <c r="B115" s="160"/>
      <c r="C115" s="273" t="s">
        <v>2490</v>
      </c>
      <c r="D115" s="274"/>
      <c r="E115" s="274"/>
      <c r="F115" s="274"/>
      <c r="G115" s="274"/>
      <c r="H115" s="163"/>
      <c r="I115" s="163"/>
      <c r="J115" s="163"/>
      <c r="K115" s="163"/>
      <c r="L115" s="163"/>
      <c r="M115" s="163"/>
      <c r="N115" s="162"/>
      <c r="O115" s="162"/>
      <c r="P115" s="162"/>
      <c r="Q115" s="162"/>
      <c r="R115" s="163"/>
      <c r="S115" s="163"/>
      <c r="T115" s="163"/>
      <c r="U115" s="163"/>
      <c r="V115" s="163"/>
      <c r="W115" s="163"/>
      <c r="X115" s="163"/>
      <c r="Y115" s="152"/>
      <c r="Z115" s="152"/>
      <c r="AA115" s="152"/>
      <c r="AB115" s="152"/>
      <c r="AC115" s="152"/>
      <c r="AD115" s="152"/>
      <c r="AE115" s="152"/>
      <c r="AF115" s="152"/>
      <c r="AG115" s="152" t="s">
        <v>444</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82" t="str">
        <f>C115</f>
        <v>svislé nebo šikmé (odkloněné) , půdorysně přímé nebo zalomené, stěn základových desek ve volných nebo zapažených jámách, rýhách, šachtách, včetně případných vzpěr,</v>
      </c>
      <c r="BB115" s="152"/>
      <c r="BC115" s="152"/>
      <c r="BD115" s="152"/>
      <c r="BE115" s="152"/>
      <c r="BF115" s="152"/>
      <c r="BG115" s="152"/>
      <c r="BH115" s="152"/>
    </row>
    <row r="116" spans="1:60" outlineLevel="1">
      <c r="A116" s="159"/>
      <c r="B116" s="160"/>
      <c r="C116" s="271" t="s">
        <v>2494</v>
      </c>
      <c r="D116" s="272"/>
      <c r="E116" s="272"/>
      <c r="F116" s="272"/>
      <c r="G116" s="272"/>
      <c r="H116" s="163"/>
      <c r="I116" s="163"/>
      <c r="J116" s="163"/>
      <c r="K116" s="163"/>
      <c r="L116" s="163"/>
      <c r="M116" s="163"/>
      <c r="N116" s="162"/>
      <c r="O116" s="162"/>
      <c r="P116" s="162"/>
      <c r="Q116" s="162"/>
      <c r="R116" s="163"/>
      <c r="S116" s="163"/>
      <c r="T116" s="163"/>
      <c r="U116" s="163"/>
      <c r="V116" s="163"/>
      <c r="W116" s="163"/>
      <c r="X116" s="163"/>
      <c r="Y116" s="152"/>
      <c r="Z116" s="152"/>
      <c r="AA116" s="152"/>
      <c r="AB116" s="152"/>
      <c r="AC116" s="152"/>
      <c r="AD116" s="152"/>
      <c r="AE116" s="152"/>
      <c r="AF116" s="152"/>
      <c r="AG116" s="152" t="s">
        <v>375</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c r="A117" s="159"/>
      <c r="B117" s="160"/>
      <c r="C117" s="203" t="s">
        <v>2495</v>
      </c>
      <c r="D117" s="199"/>
      <c r="E117" s="200">
        <v>0.25424999999999998</v>
      </c>
      <c r="F117" s="163"/>
      <c r="G117" s="163"/>
      <c r="H117" s="163"/>
      <c r="I117" s="163"/>
      <c r="J117" s="163"/>
      <c r="K117" s="163"/>
      <c r="L117" s="163"/>
      <c r="M117" s="163"/>
      <c r="N117" s="162"/>
      <c r="O117" s="162"/>
      <c r="P117" s="162"/>
      <c r="Q117" s="162"/>
      <c r="R117" s="163"/>
      <c r="S117" s="163"/>
      <c r="T117" s="163"/>
      <c r="U117" s="163"/>
      <c r="V117" s="163"/>
      <c r="W117" s="163"/>
      <c r="X117" s="163"/>
      <c r="Y117" s="152"/>
      <c r="Z117" s="152"/>
      <c r="AA117" s="152"/>
      <c r="AB117" s="152"/>
      <c r="AC117" s="152"/>
      <c r="AD117" s="152"/>
      <c r="AE117" s="152"/>
      <c r="AF117" s="152"/>
      <c r="AG117" s="152" t="s">
        <v>2390</v>
      </c>
      <c r="AH117" s="152">
        <v>5</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ht="22.5" outlineLevel="1">
      <c r="A118" s="175">
        <v>28</v>
      </c>
      <c r="B118" s="176" t="s">
        <v>2496</v>
      </c>
      <c r="C118" s="185" t="s">
        <v>2497</v>
      </c>
      <c r="D118" s="177" t="s">
        <v>459</v>
      </c>
      <c r="E118" s="178">
        <v>0.10929999999999999</v>
      </c>
      <c r="F118" s="179"/>
      <c r="G118" s="180">
        <f>ROUND(E118*F118,2)</f>
        <v>0</v>
      </c>
      <c r="H118" s="179"/>
      <c r="I118" s="180">
        <f>ROUND(E118*H118,2)</f>
        <v>0</v>
      </c>
      <c r="J118" s="179"/>
      <c r="K118" s="180">
        <f>ROUND(E118*J118,2)</f>
        <v>0</v>
      </c>
      <c r="L118" s="180">
        <v>21</v>
      </c>
      <c r="M118" s="180">
        <f>G118*(1+L118/100)</f>
        <v>0</v>
      </c>
      <c r="N118" s="178">
        <v>1.05474</v>
      </c>
      <c r="O118" s="178">
        <f>ROUND(E118*N118,2)</f>
        <v>0.12</v>
      </c>
      <c r="P118" s="178">
        <v>0</v>
      </c>
      <c r="Q118" s="178">
        <f>ROUND(E118*P118,2)</f>
        <v>0</v>
      </c>
      <c r="R118" s="180" t="s">
        <v>470</v>
      </c>
      <c r="S118" s="180" t="s">
        <v>371</v>
      </c>
      <c r="T118" s="181" t="s">
        <v>2386</v>
      </c>
      <c r="U118" s="163">
        <v>15.231</v>
      </c>
      <c r="V118" s="163">
        <f>ROUND(E118*U118,2)</f>
        <v>1.66</v>
      </c>
      <c r="W118" s="163"/>
      <c r="X118" s="163" t="s">
        <v>431</v>
      </c>
      <c r="Y118" s="152"/>
      <c r="Z118" s="152"/>
      <c r="AA118" s="152"/>
      <c r="AB118" s="152"/>
      <c r="AC118" s="152"/>
      <c r="AD118" s="152"/>
      <c r="AE118" s="152"/>
      <c r="AF118" s="152"/>
      <c r="AG118" s="152" t="s">
        <v>2387</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c r="A119" s="159"/>
      <c r="B119" s="160"/>
      <c r="C119" s="273" t="s">
        <v>476</v>
      </c>
      <c r="D119" s="274"/>
      <c r="E119" s="274"/>
      <c r="F119" s="274"/>
      <c r="G119" s="274"/>
      <c r="H119" s="163"/>
      <c r="I119" s="163"/>
      <c r="J119" s="163"/>
      <c r="K119" s="163"/>
      <c r="L119" s="163"/>
      <c r="M119" s="163"/>
      <c r="N119" s="162"/>
      <c r="O119" s="162"/>
      <c r="P119" s="162"/>
      <c r="Q119" s="162"/>
      <c r="R119" s="163"/>
      <c r="S119" s="163"/>
      <c r="T119" s="163"/>
      <c r="U119" s="163"/>
      <c r="V119" s="163"/>
      <c r="W119" s="163"/>
      <c r="X119" s="163"/>
      <c r="Y119" s="152"/>
      <c r="Z119" s="152"/>
      <c r="AA119" s="152"/>
      <c r="AB119" s="152"/>
      <c r="AC119" s="152"/>
      <c r="AD119" s="152"/>
      <c r="AE119" s="152"/>
      <c r="AF119" s="152"/>
      <c r="AG119" s="152" t="s">
        <v>444</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c r="A120" s="159"/>
      <c r="B120" s="160"/>
      <c r="C120" s="203" t="s">
        <v>2498</v>
      </c>
      <c r="D120" s="199"/>
      <c r="E120" s="200">
        <v>0.10929999999999999</v>
      </c>
      <c r="F120" s="163"/>
      <c r="G120" s="163"/>
      <c r="H120" s="163"/>
      <c r="I120" s="163"/>
      <c r="J120" s="163"/>
      <c r="K120" s="163"/>
      <c r="L120" s="163"/>
      <c r="M120" s="163"/>
      <c r="N120" s="162"/>
      <c r="O120" s="162"/>
      <c r="P120" s="162"/>
      <c r="Q120" s="162"/>
      <c r="R120" s="163"/>
      <c r="S120" s="163"/>
      <c r="T120" s="163"/>
      <c r="U120" s="163"/>
      <c r="V120" s="163"/>
      <c r="W120" s="163"/>
      <c r="X120" s="163"/>
      <c r="Y120" s="152"/>
      <c r="Z120" s="152"/>
      <c r="AA120" s="152"/>
      <c r="AB120" s="152"/>
      <c r="AC120" s="152"/>
      <c r="AD120" s="152"/>
      <c r="AE120" s="152"/>
      <c r="AF120" s="152"/>
      <c r="AG120" s="152" t="s">
        <v>2390</v>
      </c>
      <c r="AH120" s="152">
        <v>0</v>
      </c>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ht="22.5" outlineLevel="1">
      <c r="A121" s="175">
        <v>29</v>
      </c>
      <c r="B121" s="176" t="s">
        <v>2499</v>
      </c>
      <c r="C121" s="185" t="s">
        <v>2500</v>
      </c>
      <c r="D121" s="177" t="s">
        <v>429</v>
      </c>
      <c r="E121" s="178">
        <v>1.0275000000000001</v>
      </c>
      <c r="F121" s="179"/>
      <c r="G121" s="180">
        <f>ROUND(E121*F121,2)</f>
        <v>0</v>
      </c>
      <c r="H121" s="179"/>
      <c r="I121" s="180">
        <f>ROUND(E121*H121,2)</f>
        <v>0</v>
      </c>
      <c r="J121" s="179"/>
      <c r="K121" s="180">
        <f>ROUND(E121*J121,2)</f>
        <v>0</v>
      </c>
      <c r="L121" s="180">
        <v>21</v>
      </c>
      <c r="M121" s="180">
        <f>G121*(1+L121/100)</f>
        <v>0</v>
      </c>
      <c r="N121" s="178">
        <v>2.5249999999999999</v>
      </c>
      <c r="O121" s="178">
        <f>ROUND(E121*N121,2)</f>
        <v>2.59</v>
      </c>
      <c r="P121" s="178">
        <v>0</v>
      </c>
      <c r="Q121" s="178">
        <f>ROUND(E121*P121,2)</f>
        <v>0</v>
      </c>
      <c r="R121" s="180" t="s">
        <v>470</v>
      </c>
      <c r="S121" s="180" t="s">
        <v>371</v>
      </c>
      <c r="T121" s="181" t="s">
        <v>2386</v>
      </c>
      <c r="U121" s="163">
        <v>0.47699999999999998</v>
      </c>
      <c r="V121" s="163">
        <f>ROUND(E121*U121,2)</f>
        <v>0.49</v>
      </c>
      <c r="W121" s="163"/>
      <c r="X121" s="163" t="s">
        <v>431</v>
      </c>
      <c r="Y121" s="152"/>
      <c r="Z121" s="152"/>
      <c r="AA121" s="152"/>
      <c r="AB121" s="152"/>
      <c r="AC121" s="152"/>
      <c r="AD121" s="152"/>
      <c r="AE121" s="152"/>
      <c r="AF121" s="152"/>
      <c r="AG121" s="152" t="s">
        <v>2387</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c r="A122" s="159"/>
      <c r="B122" s="160"/>
      <c r="C122" s="262" t="s">
        <v>2501</v>
      </c>
      <c r="D122" s="263"/>
      <c r="E122" s="263"/>
      <c r="F122" s="263"/>
      <c r="G122" s="263"/>
      <c r="H122" s="163"/>
      <c r="I122" s="163"/>
      <c r="J122" s="163"/>
      <c r="K122" s="163"/>
      <c r="L122" s="163"/>
      <c r="M122" s="163"/>
      <c r="N122" s="162"/>
      <c r="O122" s="162"/>
      <c r="P122" s="162"/>
      <c r="Q122" s="162"/>
      <c r="R122" s="163"/>
      <c r="S122" s="163"/>
      <c r="T122" s="163"/>
      <c r="U122" s="163"/>
      <c r="V122" s="163"/>
      <c r="W122" s="163"/>
      <c r="X122" s="163"/>
      <c r="Y122" s="152"/>
      <c r="Z122" s="152"/>
      <c r="AA122" s="152"/>
      <c r="AB122" s="152"/>
      <c r="AC122" s="152"/>
      <c r="AD122" s="152"/>
      <c r="AE122" s="152"/>
      <c r="AF122" s="152"/>
      <c r="AG122" s="152" t="s">
        <v>375</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c r="A123" s="159"/>
      <c r="B123" s="160"/>
      <c r="C123" s="203" t="s">
        <v>2502</v>
      </c>
      <c r="D123" s="199"/>
      <c r="E123" s="200">
        <v>1.0275000000000001</v>
      </c>
      <c r="F123" s="163"/>
      <c r="G123" s="163"/>
      <c r="H123" s="163"/>
      <c r="I123" s="163"/>
      <c r="J123" s="163"/>
      <c r="K123" s="163"/>
      <c r="L123" s="163"/>
      <c r="M123" s="163"/>
      <c r="N123" s="162"/>
      <c r="O123" s="162"/>
      <c r="P123" s="162"/>
      <c r="Q123" s="162"/>
      <c r="R123" s="163"/>
      <c r="S123" s="163"/>
      <c r="T123" s="163"/>
      <c r="U123" s="163"/>
      <c r="V123" s="163"/>
      <c r="W123" s="163"/>
      <c r="X123" s="163"/>
      <c r="Y123" s="152"/>
      <c r="Z123" s="152"/>
      <c r="AA123" s="152"/>
      <c r="AB123" s="152"/>
      <c r="AC123" s="152"/>
      <c r="AD123" s="152"/>
      <c r="AE123" s="152"/>
      <c r="AF123" s="152"/>
      <c r="AG123" s="152" t="s">
        <v>2390</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ht="22.5" outlineLevel="1">
      <c r="A124" s="175">
        <v>30</v>
      </c>
      <c r="B124" s="176" t="s">
        <v>2503</v>
      </c>
      <c r="C124" s="185" t="s">
        <v>2504</v>
      </c>
      <c r="D124" s="177" t="s">
        <v>429</v>
      </c>
      <c r="E124" s="178">
        <v>37.79</v>
      </c>
      <c r="F124" s="179"/>
      <c r="G124" s="180">
        <f>ROUND(E124*F124,2)</f>
        <v>0</v>
      </c>
      <c r="H124" s="179"/>
      <c r="I124" s="180">
        <f>ROUND(E124*H124,2)</f>
        <v>0</v>
      </c>
      <c r="J124" s="179"/>
      <c r="K124" s="180">
        <f>ROUND(E124*J124,2)</f>
        <v>0</v>
      </c>
      <c r="L124" s="180">
        <v>21</v>
      </c>
      <c r="M124" s="180">
        <f>G124*(1+L124/100)</f>
        <v>0</v>
      </c>
      <c r="N124" s="178">
        <v>2.5249999999999999</v>
      </c>
      <c r="O124" s="178">
        <f>ROUND(E124*N124,2)</f>
        <v>95.42</v>
      </c>
      <c r="P124" s="178">
        <v>0</v>
      </c>
      <c r="Q124" s="178">
        <f>ROUND(E124*P124,2)</f>
        <v>0</v>
      </c>
      <c r="R124" s="180" t="s">
        <v>470</v>
      </c>
      <c r="S124" s="180" t="s">
        <v>371</v>
      </c>
      <c r="T124" s="181" t="s">
        <v>2386</v>
      </c>
      <c r="U124" s="163">
        <v>0.48</v>
      </c>
      <c r="V124" s="163">
        <f>ROUND(E124*U124,2)</f>
        <v>18.14</v>
      </c>
      <c r="W124" s="163"/>
      <c r="X124" s="163" t="s">
        <v>431</v>
      </c>
      <c r="Y124" s="152"/>
      <c r="Z124" s="152"/>
      <c r="AA124" s="152"/>
      <c r="AB124" s="152"/>
      <c r="AC124" s="152"/>
      <c r="AD124" s="152"/>
      <c r="AE124" s="152"/>
      <c r="AF124" s="152"/>
      <c r="AG124" s="152" t="s">
        <v>2387</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c r="A125" s="159"/>
      <c r="B125" s="160"/>
      <c r="C125" s="273" t="s">
        <v>2505</v>
      </c>
      <c r="D125" s="274"/>
      <c r="E125" s="274"/>
      <c r="F125" s="274"/>
      <c r="G125" s="274"/>
      <c r="H125" s="163"/>
      <c r="I125" s="163"/>
      <c r="J125" s="163"/>
      <c r="K125" s="163"/>
      <c r="L125" s="163"/>
      <c r="M125" s="163"/>
      <c r="N125" s="162"/>
      <c r="O125" s="162"/>
      <c r="P125" s="162"/>
      <c r="Q125" s="162"/>
      <c r="R125" s="163"/>
      <c r="S125" s="163"/>
      <c r="T125" s="163"/>
      <c r="U125" s="163"/>
      <c r="V125" s="163"/>
      <c r="W125" s="163"/>
      <c r="X125" s="163"/>
      <c r="Y125" s="152"/>
      <c r="Z125" s="152"/>
      <c r="AA125" s="152"/>
      <c r="AB125" s="152"/>
      <c r="AC125" s="152"/>
      <c r="AD125" s="152"/>
      <c r="AE125" s="152"/>
      <c r="AF125" s="152"/>
      <c r="AG125" s="152" t="s">
        <v>444</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c r="A126" s="159"/>
      <c r="B126" s="160"/>
      <c r="C126" s="203" t="s">
        <v>2506</v>
      </c>
      <c r="D126" s="199"/>
      <c r="E126" s="200">
        <v>9.74</v>
      </c>
      <c r="F126" s="163"/>
      <c r="G126" s="163"/>
      <c r="H126" s="163"/>
      <c r="I126" s="163"/>
      <c r="J126" s="163"/>
      <c r="K126" s="163"/>
      <c r="L126" s="163"/>
      <c r="M126" s="163"/>
      <c r="N126" s="162"/>
      <c r="O126" s="162"/>
      <c r="P126" s="162"/>
      <c r="Q126" s="162"/>
      <c r="R126" s="163"/>
      <c r="S126" s="163"/>
      <c r="T126" s="163"/>
      <c r="U126" s="163"/>
      <c r="V126" s="163"/>
      <c r="W126" s="163"/>
      <c r="X126" s="163"/>
      <c r="Y126" s="152"/>
      <c r="Z126" s="152"/>
      <c r="AA126" s="152"/>
      <c r="AB126" s="152"/>
      <c r="AC126" s="152"/>
      <c r="AD126" s="152"/>
      <c r="AE126" s="152"/>
      <c r="AF126" s="152"/>
      <c r="AG126" s="152" t="s">
        <v>2390</v>
      </c>
      <c r="AH126" s="152">
        <v>0</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c r="A127" s="159"/>
      <c r="B127" s="160"/>
      <c r="C127" s="203" t="s">
        <v>2507</v>
      </c>
      <c r="D127" s="199"/>
      <c r="E127" s="200">
        <v>1.1100000000000001</v>
      </c>
      <c r="F127" s="163"/>
      <c r="G127" s="163"/>
      <c r="H127" s="163"/>
      <c r="I127" s="163"/>
      <c r="J127" s="163"/>
      <c r="K127" s="163"/>
      <c r="L127" s="163"/>
      <c r="M127" s="163"/>
      <c r="N127" s="162"/>
      <c r="O127" s="162"/>
      <c r="P127" s="162"/>
      <c r="Q127" s="162"/>
      <c r="R127" s="163"/>
      <c r="S127" s="163"/>
      <c r="T127" s="163"/>
      <c r="U127" s="163"/>
      <c r="V127" s="163"/>
      <c r="W127" s="163"/>
      <c r="X127" s="163"/>
      <c r="Y127" s="152"/>
      <c r="Z127" s="152"/>
      <c r="AA127" s="152"/>
      <c r="AB127" s="152"/>
      <c r="AC127" s="152"/>
      <c r="AD127" s="152"/>
      <c r="AE127" s="152"/>
      <c r="AF127" s="152"/>
      <c r="AG127" s="152" t="s">
        <v>2390</v>
      </c>
      <c r="AH127" s="152">
        <v>0</v>
      </c>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c r="A128" s="159"/>
      <c r="B128" s="160"/>
      <c r="C128" s="203" t="s">
        <v>2508</v>
      </c>
      <c r="D128" s="199"/>
      <c r="E128" s="200">
        <v>2.5499999999999998</v>
      </c>
      <c r="F128" s="163"/>
      <c r="G128" s="163"/>
      <c r="H128" s="163"/>
      <c r="I128" s="163"/>
      <c r="J128" s="163"/>
      <c r="K128" s="163"/>
      <c r="L128" s="163"/>
      <c r="M128" s="163"/>
      <c r="N128" s="162"/>
      <c r="O128" s="162"/>
      <c r="P128" s="162"/>
      <c r="Q128" s="162"/>
      <c r="R128" s="163"/>
      <c r="S128" s="163"/>
      <c r="T128" s="163"/>
      <c r="U128" s="163"/>
      <c r="V128" s="163"/>
      <c r="W128" s="163"/>
      <c r="X128" s="163"/>
      <c r="Y128" s="152"/>
      <c r="Z128" s="152"/>
      <c r="AA128" s="152"/>
      <c r="AB128" s="152"/>
      <c r="AC128" s="152"/>
      <c r="AD128" s="152"/>
      <c r="AE128" s="152"/>
      <c r="AF128" s="152"/>
      <c r="AG128" s="152" t="s">
        <v>2390</v>
      </c>
      <c r="AH128" s="152">
        <v>0</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c r="A129" s="159"/>
      <c r="B129" s="160"/>
      <c r="C129" s="203" t="s">
        <v>2509</v>
      </c>
      <c r="D129" s="199"/>
      <c r="E129" s="200">
        <v>3.96</v>
      </c>
      <c r="F129" s="163"/>
      <c r="G129" s="163"/>
      <c r="H129" s="163"/>
      <c r="I129" s="163"/>
      <c r="J129" s="163"/>
      <c r="K129" s="163"/>
      <c r="L129" s="163"/>
      <c r="M129" s="163"/>
      <c r="N129" s="162"/>
      <c r="O129" s="162"/>
      <c r="P129" s="162"/>
      <c r="Q129" s="162"/>
      <c r="R129" s="163"/>
      <c r="S129" s="163"/>
      <c r="T129" s="163"/>
      <c r="U129" s="163"/>
      <c r="V129" s="163"/>
      <c r="W129" s="163"/>
      <c r="X129" s="163"/>
      <c r="Y129" s="152"/>
      <c r="Z129" s="152"/>
      <c r="AA129" s="152"/>
      <c r="AB129" s="152"/>
      <c r="AC129" s="152"/>
      <c r="AD129" s="152"/>
      <c r="AE129" s="152"/>
      <c r="AF129" s="152"/>
      <c r="AG129" s="152" t="s">
        <v>2390</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c r="A130" s="159"/>
      <c r="B130" s="160"/>
      <c r="C130" s="203" t="s">
        <v>2510</v>
      </c>
      <c r="D130" s="199"/>
      <c r="E130" s="200">
        <v>20.43</v>
      </c>
      <c r="F130" s="163"/>
      <c r="G130" s="163"/>
      <c r="H130" s="163"/>
      <c r="I130" s="163"/>
      <c r="J130" s="163"/>
      <c r="K130" s="163"/>
      <c r="L130" s="163"/>
      <c r="M130" s="163"/>
      <c r="N130" s="162"/>
      <c r="O130" s="162"/>
      <c r="P130" s="162"/>
      <c r="Q130" s="162"/>
      <c r="R130" s="163"/>
      <c r="S130" s="163"/>
      <c r="T130" s="163"/>
      <c r="U130" s="163"/>
      <c r="V130" s="163"/>
      <c r="W130" s="163"/>
      <c r="X130" s="163"/>
      <c r="Y130" s="152"/>
      <c r="Z130" s="152"/>
      <c r="AA130" s="152"/>
      <c r="AB130" s="152"/>
      <c r="AC130" s="152"/>
      <c r="AD130" s="152"/>
      <c r="AE130" s="152"/>
      <c r="AF130" s="152"/>
      <c r="AG130" s="152" t="s">
        <v>2390</v>
      </c>
      <c r="AH130" s="152">
        <v>0</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c r="A131" s="175">
        <v>31</v>
      </c>
      <c r="B131" s="176" t="s">
        <v>2511</v>
      </c>
      <c r="C131" s="185" t="s">
        <v>2512</v>
      </c>
      <c r="D131" s="177" t="s">
        <v>439</v>
      </c>
      <c r="E131" s="178">
        <v>73.066000000000003</v>
      </c>
      <c r="F131" s="179"/>
      <c r="G131" s="180">
        <f>ROUND(E131*F131,2)</f>
        <v>0</v>
      </c>
      <c r="H131" s="179"/>
      <c r="I131" s="180">
        <f>ROUND(E131*H131,2)</f>
        <v>0</v>
      </c>
      <c r="J131" s="179"/>
      <c r="K131" s="180">
        <f>ROUND(E131*J131,2)</f>
        <v>0</v>
      </c>
      <c r="L131" s="180">
        <v>21</v>
      </c>
      <c r="M131" s="180">
        <f>G131*(1+L131/100)</f>
        <v>0</v>
      </c>
      <c r="N131" s="178">
        <v>3.916E-2</v>
      </c>
      <c r="O131" s="178">
        <f>ROUND(E131*N131,2)</f>
        <v>2.86</v>
      </c>
      <c r="P131" s="178">
        <v>0</v>
      </c>
      <c r="Q131" s="178">
        <f>ROUND(E131*P131,2)</f>
        <v>0</v>
      </c>
      <c r="R131" s="180" t="s">
        <v>470</v>
      </c>
      <c r="S131" s="180" t="s">
        <v>371</v>
      </c>
      <c r="T131" s="181" t="s">
        <v>2386</v>
      </c>
      <c r="U131" s="163">
        <v>1.05</v>
      </c>
      <c r="V131" s="163">
        <f>ROUND(E131*U131,2)</f>
        <v>76.72</v>
      </c>
      <c r="W131" s="163"/>
      <c r="X131" s="163" t="s">
        <v>431</v>
      </c>
      <c r="Y131" s="152"/>
      <c r="Z131" s="152"/>
      <c r="AA131" s="152"/>
      <c r="AB131" s="152"/>
      <c r="AC131" s="152"/>
      <c r="AD131" s="152"/>
      <c r="AE131" s="152"/>
      <c r="AF131" s="152"/>
      <c r="AG131" s="152" t="s">
        <v>2387</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ht="22.5" outlineLevel="1">
      <c r="A132" s="159"/>
      <c r="B132" s="160"/>
      <c r="C132" s="273" t="s">
        <v>2513</v>
      </c>
      <c r="D132" s="274"/>
      <c r="E132" s="274"/>
      <c r="F132" s="274"/>
      <c r="G132" s="274"/>
      <c r="H132" s="163"/>
      <c r="I132" s="163"/>
      <c r="J132" s="163"/>
      <c r="K132" s="163"/>
      <c r="L132" s="163"/>
      <c r="M132" s="163"/>
      <c r="N132" s="162"/>
      <c r="O132" s="162"/>
      <c r="P132" s="162"/>
      <c r="Q132" s="162"/>
      <c r="R132" s="163"/>
      <c r="S132" s="163"/>
      <c r="T132" s="163"/>
      <c r="U132" s="163"/>
      <c r="V132" s="163"/>
      <c r="W132" s="163"/>
      <c r="X132" s="163"/>
      <c r="Y132" s="152"/>
      <c r="Z132" s="152"/>
      <c r="AA132" s="152"/>
      <c r="AB132" s="152"/>
      <c r="AC132" s="152"/>
      <c r="AD132" s="152"/>
      <c r="AE132" s="152"/>
      <c r="AF132" s="152"/>
      <c r="AG132" s="152" t="s">
        <v>444</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82" t="str">
        <f>C132</f>
        <v>svislé nebo šikmé (odkloněné), půdorysně přímé nebo zalomené, stěn základových pasů ve volných nebo zapažených jámách, rýhách, šachtách, včetně případných vzpěr,</v>
      </c>
      <c r="BB132" s="152"/>
      <c r="BC132" s="152"/>
      <c r="BD132" s="152"/>
      <c r="BE132" s="152"/>
      <c r="BF132" s="152"/>
      <c r="BG132" s="152"/>
      <c r="BH132" s="152"/>
    </row>
    <row r="133" spans="1:60" outlineLevel="1">
      <c r="A133" s="159"/>
      <c r="B133" s="160"/>
      <c r="C133" s="203" t="s">
        <v>2514</v>
      </c>
      <c r="D133" s="199"/>
      <c r="E133" s="200">
        <v>7.6725000000000003</v>
      </c>
      <c r="F133" s="163"/>
      <c r="G133" s="163"/>
      <c r="H133" s="163"/>
      <c r="I133" s="163"/>
      <c r="J133" s="163"/>
      <c r="K133" s="163"/>
      <c r="L133" s="163"/>
      <c r="M133" s="163"/>
      <c r="N133" s="162"/>
      <c r="O133" s="162"/>
      <c r="P133" s="162"/>
      <c r="Q133" s="162"/>
      <c r="R133" s="163"/>
      <c r="S133" s="163"/>
      <c r="T133" s="163"/>
      <c r="U133" s="163"/>
      <c r="V133" s="163"/>
      <c r="W133" s="163"/>
      <c r="X133" s="163"/>
      <c r="Y133" s="152"/>
      <c r="Z133" s="152"/>
      <c r="AA133" s="152"/>
      <c r="AB133" s="152"/>
      <c r="AC133" s="152"/>
      <c r="AD133" s="152"/>
      <c r="AE133" s="152"/>
      <c r="AF133" s="152"/>
      <c r="AG133" s="152" t="s">
        <v>2390</v>
      </c>
      <c r="AH133" s="152">
        <v>0</v>
      </c>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c r="A134" s="159"/>
      <c r="B134" s="160"/>
      <c r="C134" s="203" t="s">
        <v>2515</v>
      </c>
      <c r="D134" s="199"/>
      <c r="E134" s="200">
        <v>10.199999999999999</v>
      </c>
      <c r="F134" s="163"/>
      <c r="G134" s="163"/>
      <c r="H134" s="163"/>
      <c r="I134" s="163"/>
      <c r="J134" s="163"/>
      <c r="K134" s="163"/>
      <c r="L134" s="163"/>
      <c r="M134" s="163"/>
      <c r="N134" s="162"/>
      <c r="O134" s="162"/>
      <c r="P134" s="162"/>
      <c r="Q134" s="162"/>
      <c r="R134" s="163"/>
      <c r="S134" s="163"/>
      <c r="T134" s="163"/>
      <c r="U134" s="163"/>
      <c r="V134" s="163"/>
      <c r="W134" s="163"/>
      <c r="X134" s="163"/>
      <c r="Y134" s="152"/>
      <c r="Z134" s="152"/>
      <c r="AA134" s="152"/>
      <c r="AB134" s="152"/>
      <c r="AC134" s="152"/>
      <c r="AD134" s="152"/>
      <c r="AE134" s="152"/>
      <c r="AF134" s="152"/>
      <c r="AG134" s="152" t="s">
        <v>2390</v>
      </c>
      <c r="AH134" s="152">
        <v>0</v>
      </c>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c r="A135" s="159"/>
      <c r="B135" s="160"/>
      <c r="C135" s="203" t="s">
        <v>2516</v>
      </c>
      <c r="D135" s="199"/>
      <c r="E135" s="200">
        <v>9.0374999999999996</v>
      </c>
      <c r="F135" s="163"/>
      <c r="G135" s="163"/>
      <c r="H135" s="163"/>
      <c r="I135" s="163"/>
      <c r="J135" s="163"/>
      <c r="K135" s="163"/>
      <c r="L135" s="163"/>
      <c r="M135" s="163"/>
      <c r="N135" s="162"/>
      <c r="O135" s="162"/>
      <c r="P135" s="162"/>
      <c r="Q135" s="162"/>
      <c r="R135" s="163"/>
      <c r="S135" s="163"/>
      <c r="T135" s="163"/>
      <c r="U135" s="163"/>
      <c r="V135" s="163"/>
      <c r="W135" s="163"/>
      <c r="X135" s="163"/>
      <c r="Y135" s="152"/>
      <c r="Z135" s="152"/>
      <c r="AA135" s="152"/>
      <c r="AB135" s="152"/>
      <c r="AC135" s="152"/>
      <c r="AD135" s="152"/>
      <c r="AE135" s="152"/>
      <c r="AF135" s="152"/>
      <c r="AG135" s="152" t="s">
        <v>2390</v>
      </c>
      <c r="AH135" s="152">
        <v>0</v>
      </c>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c r="A136" s="159"/>
      <c r="B136" s="160"/>
      <c r="C136" s="203" t="s">
        <v>2517</v>
      </c>
      <c r="D136" s="199"/>
      <c r="E136" s="200">
        <v>7.76</v>
      </c>
      <c r="F136" s="163"/>
      <c r="G136" s="163"/>
      <c r="H136" s="163"/>
      <c r="I136" s="163"/>
      <c r="J136" s="163"/>
      <c r="K136" s="163"/>
      <c r="L136" s="163"/>
      <c r="M136" s="163"/>
      <c r="N136" s="162"/>
      <c r="O136" s="162"/>
      <c r="P136" s="162"/>
      <c r="Q136" s="162"/>
      <c r="R136" s="163"/>
      <c r="S136" s="163"/>
      <c r="T136" s="163"/>
      <c r="U136" s="163"/>
      <c r="V136" s="163"/>
      <c r="W136" s="163"/>
      <c r="X136" s="163"/>
      <c r="Y136" s="152"/>
      <c r="Z136" s="152"/>
      <c r="AA136" s="152"/>
      <c r="AB136" s="152"/>
      <c r="AC136" s="152"/>
      <c r="AD136" s="152"/>
      <c r="AE136" s="152"/>
      <c r="AF136" s="152"/>
      <c r="AG136" s="152" t="s">
        <v>2390</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c r="A137" s="159"/>
      <c r="B137" s="160"/>
      <c r="C137" s="203" t="s">
        <v>2518</v>
      </c>
      <c r="D137" s="199"/>
      <c r="E137" s="200">
        <v>7.8609999999999998</v>
      </c>
      <c r="F137" s="163"/>
      <c r="G137" s="163"/>
      <c r="H137" s="163"/>
      <c r="I137" s="163"/>
      <c r="J137" s="163"/>
      <c r="K137" s="163"/>
      <c r="L137" s="163"/>
      <c r="M137" s="163"/>
      <c r="N137" s="162"/>
      <c r="O137" s="162"/>
      <c r="P137" s="162"/>
      <c r="Q137" s="162"/>
      <c r="R137" s="163"/>
      <c r="S137" s="163"/>
      <c r="T137" s="163"/>
      <c r="U137" s="163"/>
      <c r="V137" s="163"/>
      <c r="W137" s="163"/>
      <c r="X137" s="163"/>
      <c r="Y137" s="152"/>
      <c r="Z137" s="152"/>
      <c r="AA137" s="152"/>
      <c r="AB137" s="152"/>
      <c r="AC137" s="152"/>
      <c r="AD137" s="152"/>
      <c r="AE137" s="152"/>
      <c r="AF137" s="152"/>
      <c r="AG137" s="152" t="s">
        <v>2390</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c r="A138" s="159"/>
      <c r="B138" s="160"/>
      <c r="C138" s="203" t="s">
        <v>2519</v>
      </c>
      <c r="D138" s="199"/>
      <c r="E138" s="200">
        <v>10.0275</v>
      </c>
      <c r="F138" s="163"/>
      <c r="G138" s="163"/>
      <c r="H138" s="163"/>
      <c r="I138" s="163"/>
      <c r="J138" s="163"/>
      <c r="K138" s="163"/>
      <c r="L138" s="163"/>
      <c r="M138" s="163"/>
      <c r="N138" s="162"/>
      <c r="O138" s="162"/>
      <c r="P138" s="162"/>
      <c r="Q138" s="162"/>
      <c r="R138" s="163"/>
      <c r="S138" s="163"/>
      <c r="T138" s="163"/>
      <c r="U138" s="163"/>
      <c r="V138" s="163"/>
      <c r="W138" s="163"/>
      <c r="X138" s="163"/>
      <c r="Y138" s="152"/>
      <c r="Z138" s="152"/>
      <c r="AA138" s="152"/>
      <c r="AB138" s="152"/>
      <c r="AC138" s="152"/>
      <c r="AD138" s="152"/>
      <c r="AE138" s="152"/>
      <c r="AF138" s="152"/>
      <c r="AG138" s="152" t="s">
        <v>2390</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c r="A139" s="159"/>
      <c r="B139" s="160"/>
      <c r="C139" s="203" t="s">
        <v>2520</v>
      </c>
      <c r="D139" s="199"/>
      <c r="E139" s="200">
        <v>6.8250000000000002</v>
      </c>
      <c r="F139" s="163"/>
      <c r="G139" s="163"/>
      <c r="H139" s="163"/>
      <c r="I139" s="163"/>
      <c r="J139" s="163"/>
      <c r="K139" s="163"/>
      <c r="L139" s="163"/>
      <c r="M139" s="163"/>
      <c r="N139" s="162"/>
      <c r="O139" s="162"/>
      <c r="P139" s="162"/>
      <c r="Q139" s="162"/>
      <c r="R139" s="163"/>
      <c r="S139" s="163"/>
      <c r="T139" s="163"/>
      <c r="U139" s="163"/>
      <c r="V139" s="163"/>
      <c r="W139" s="163"/>
      <c r="X139" s="163"/>
      <c r="Y139" s="152"/>
      <c r="Z139" s="152"/>
      <c r="AA139" s="152"/>
      <c r="AB139" s="152"/>
      <c r="AC139" s="152"/>
      <c r="AD139" s="152"/>
      <c r="AE139" s="152"/>
      <c r="AF139" s="152"/>
      <c r="AG139" s="152" t="s">
        <v>2390</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c r="A140" s="159"/>
      <c r="B140" s="160"/>
      <c r="C140" s="203" t="s">
        <v>2521</v>
      </c>
      <c r="D140" s="199"/>
      <c r="E140" s="200">
        <v>7.71</v>
      </c>
      <c r="F140" s="163"/>
      <c r="G140" s="163"/>
      <c r="H140" s="163"/>
      <c r="I140" s="163"/>
      <c r="J140" s="163"/>
      <c r="K140" s="163"/>
      <c r="L140" s="163"/>
      <c r="M140" s="163"/>
      <c r="N140" s="162"/>
      <c r="O140" s="162"/>
      <c r="P140" s="162"/>
      <c r="Q140" s="162"/>
      <c r="R140" s="163"/>
      <c r="S140" s="163"/>
      <c r="T140" s="163"/>
      <c r="U140" s="163"/>
      <c r="V140" s="163"/>
      <c r="W140" s="163"/>
      <c r="X140" s="163"/>
      <c r="Y140" s="152"/>
      <c r="Z140" s="152"/>
      <c r="AA140" s="152"/>
      <c r="AB140" s="152"/>
      <c r="AC140" s="152"/>
      <c r="AD140" s="152"/>
      <c r="AE140" s="152"/>
      <c r="AF140" s="152"/>
      <c r="AG140" s="152" t="s">
        <v>2390</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c r="A141" s="159"/>
      <c r="B141" s="160"/>
      <c r="C141" s="203" t="s">
        <v>2522</v>
      </c>
      <c r="D141" s="199"/>
      <c r="E141" s="200">
        <v>5.9725000000000001</v>
      </c>
      <c r="F141" s="163"/>
      <c r="G141" s="163"/>
      <c r="H141" s="163"/>
      <c r="I141" s="163"/>
      <c r="J141" s="163"/>
      <c r="K141" s="163"/>
      <c r="L141" s="163"/>
      <c r="M141" s="163"/>
      <c r="N141" s="162"/>
      <c r="O141" s="162"/>
      <c r="P141" s="162"/>
      <c r="Q141" s="162"/>
      <c r="R141" s="163"/>
      <c r="S141" s="163"/>
      <c r="T141" s="163"/>
      <c r="U141" s="163"/>
      <c r="V141" s="163"/>
      <c r="W141" s="163"/>
      <c r="X141" s="163"/>
      <c r="Y141" s="152"/>
      <c r="Z141" s="152"/>
      <c r="AA141" s="152"/>
      <c r="AB141" s="152"/>
      <c r="AC141" s="152"/>
      <c r="AD141" s="152"/>
      <c r="AE141" s="152"/>
      <c r="AF141" s="152"/>
      <c r="AG141" s="152" t="s">
        <v>2390</v>
      </c>
      <c r="AH141" s="152">
        <v>0</v>
      </c>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c r="A142" s="175">
        <v>32</v>
      </c>
      <c r="B142" s="176" t="s">
        <v>2523</v>
      </c>
      <c r="C142" s="185" t="s">
        <v>2524</v>
      </c>
      <c r="D142" s="177" t="s">
        <v>439</v>
      </c>
      <c r="E142" s="178">
        <v>73.066000000000003</v>
      </c>
      <c r="F142" s="179"/>
      <c r="G142" s="180">
        <f>ROUND(E142*F142,2)</f>
        <v>0</v>
      </c>
      <c r="H142" s="179"/>
      <c r="I142" s="180">
        <f>ROUND(E142*H142,2)</f>
        <v>0</v>
      </c>
      <c r="J142" s="179"/>
      <c r="K142" s="180">
        <f>ROUND(E142*J142,2)</f>
        <v>0</v>
      </c>
      <c r="L142" s="180">
        <v>21</v>
      </c>
      <c r="M142" s="180">
        <f>G142*(1+L142/100)</f>
        <v>0</v>
      </c>
      <c r="N142" s="178">
        <v>0</v>
      </c>
      <c r="O142" s="178">
        <f>ROUND(E142*N142,2)</f>
        <v>0</v>
      </c>
      <c r="P142" s="178">
        <v>0</v>
      </c>
      <c r="Q142" s="178">
        <f>ROUND(E142*P142,2)</f>
        <v>0</v>
      </c>
      <c r="R142" s="180" t="s">
        <v>470</v>
      </c>
      <c r="S142" s="180" t="s">
        <v>371</v>
      </c>
      <c r="T142" s="181" t="s">
        <v>2386</v>
      </c>
      <c r="U142" s="163">
        <v>0.32</v>
      </c>
      <c r="V142" s="163">
        <f>ROUND(E142*U142,2)</f>
        <v>23.38</v>
      </c>
      <c r="W142" s="163"/>
      <c r="X142" s="163" t="s">
        <v>431</v>
      </c>
      <c r="Y142" s="152"/>
      <c r="Z142" s="152"/>
      <c r="AA142" s="152"/>
      <c r="AB142" s="152"/>
      <c r="AC142" s="152"/>
      <c r="AD142" s="152"/>
      <c r="AE142" s="152"/>
      <c r="AF142" s="152"/>
      <c r="AG142" s="152" t="s">
        <v>2387</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ht="22.5" outlineLevel="1">
      <c r="A143" s="159"/>
      <c r="B143" s="160"/>
      <c r="C143" s="273" t="s">
        <v>2513</v>
      </c>
      <c r="D143" s="274"/>
      <c r="E143" s="274"/>
      <c r="F143" s="274"/>
      <c r="G143" s="274"/>
      <c r="H143" s="163"/>
      <c r="I143" s="163"/>
      <c r="J143" s="163"/>
      <c r="K143" s="163"/>
      <c r="L143" s="163"/>
      <c r="M143" s="163"/>
      <c r="N143" s="162"/>
      <c r="O143" s="162"/>
      <c r="P143" s="162"/>
      <c r="Q143" s="162"/>
      <c r="R143" s="163"/>
      <c r="S143" s="163"/>
      <c r="T143" s="163"/>
      <c r="U143" s="163"/>
      <c r="V143" s="163"/>
      <c r="W143" s="163"/>
      <c r="X143" s="163"/>
      <c r="Y143" s="152"/>
      <c r="Z143" s="152"/>
      <c r="AA143" s="152"/>
      <c r="AB143" s="152"/>
      <c r="AC143" s="152"/>
      <c r="AD143" s="152"/>
      <c r="AE143" s="152"/>
      <c r="AF143" s="152"/>
      <c r="AG143" s="152" t="s">
        <v>444</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82" t="str">
        <f>C143</f>
        <v>svislé nebo šikmé (odkloněné), půdorysně přímé nebo zalomené, stěn základových pasů ve volných nebo zapažených jámách, rýhách, šachtách, včetně případných vzpěr,</v>
      </c>
      <c r="BB143" s="152"/>
      <c r="BC143" s="152"/>
      <c r="BD143" s="152"/>
      <c r="BE143" s="152"/>
      <c r="BF143" s="152"/>
      <c r="BG143" s="152"/>
      <c r="BH143" s="152"/>
    </row>
    <row r="144" spans="1:60" outlineLevel="1">
      <c r="A144" s="159"/>
      <c r="B144" s="160"/>
      <c r="C144" s="271" t="s">
        <v>2494</v>
      </c>
      <c r="D144" s="272"/>
      <c r="E144" s="272"/>
      <c r="F144" s="272"/>
      <c r="G144" s="272"/>
      <c r="H144" s="163"/>
      <c r="I144" s="163"/>
      <c r="J144" s="163"/>
      <c r="K144" s="163"/>
      <c r="L144" s="163"/>
      <c r="M144" s="163"/>
      <c r="N144" s="162"/>
      <c r="O144" s="162"/>
      <c r="P144" s="162"/>
      <c r="Q144" s="162"/>
      <c r="R144" s="163"/>
      <c r="S144" s="163"/>
      <c r="T144" s="163"/>
      <c r="U144" s="163"/>
      <c r="V144" s="163"/>
      <c r="W144" s="163"/>
      <c r="X144" s="163"/>
      <c r="Y144" s="152"/>
      <c r="Z144" s="152"/>
      <c r="AA144" s="152"/>
      <c r="AB144" s="152"/>
      <c r="AC144" s="152"/>
      <c r="AD144" s="152"/>
      <c r="AE144" s="152"/>
      <c r="AF144" s="152"/>
      <c r="AG144" s="152" t="s">
        <v>375</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c r="A145" s="159"/>
      <c r="B145" s="160"/>
      <c r="C145" s="203" t="s">
        <v>2525</v>
      </c>
      <c r="D145" s="199"/>
      <c r="E145" s="200">
        <v>73.066000000000003</v>
      </c>
      <c r="F145" s="163"/>
      <c r="G145" s="163"/>
      <c r="H145" s="163"/>
      <c r="I145" s="163"/>
      <c r="J145" s="163"/>
      <c r="K145" s="163"/>
      <c r="L145" s="163"/>
      <c r="M145" s="163"/>
      <c r="N145" s="162"/>
      <c r="O145" s="162"/>
      <c r="P145" s="162"/>
      <c r="Q145" s="162"/>
      <c r="R145" s="163"/>
      <c r="S145" s="163"/>
      <c r="T145" s="163"/>
      <c r="U145" s="163"/>
      <c r="V145" s="163"/>
      <c r="W145" s="163"/>
      <c r="X145" s="163"/>
      <c r="Y145" s="152"/>
      <c r="Z145" s="152"/>
      <c r="AA145" s="152"/>
      <c r="AB145" s="152"/>
      <c r="AC145" s="152"/>
      <c r="AD145" s="152"/>
      <c r="AE145" s="152"/>
      <c r="AF145" s="152"/>
      <c r="AG145" s="152" t="s">
        <v>2390</v>
      </c>
      <c r="AH145" s="152">
        <v>5</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ht="22.5" outlineLevel="1">
      <c r="A146" s="175">
        <v>33</v>
      </c>
      <c r="B146" s="176" t="s">
        <v>2526</v>
      </c>
      <c r="C146" s="185" t="s">
        <v>2527</v>
      </c>
      <c r="D146" s="177" t="s">
        <v>459</v>
      </c>
      <c r="E146" s="178">
        <v>4.3124399999999996</v>
      </c>
      <c r="F146" s="179"/>
      <c r="G146" s="180">
        <f>ROUND(E146*F146,2)</f>
        <v>0</v>
      </c>
      <c r="H146" s="179"/>
      <c r="I146" s="180">
        <f>ROUND(E146*H146,2)</f>
        <v>0</v>
      </c>
      <c r="J146" s="179"/>
      <c r="K146" s="180">
        <f>ROUND(E146*J146,2)</f>
        <v>0</v>
      </c>
      <c r="L146" s="180">
        <v>21</v>
      </c>
      <c r="M146" s="180">
        <f>G146*(1+L146/100)</f>
        <v>0</v>
      </c>
      <c r="N146" s="178">
        <v>1.00349</v>
      </c>
      <c r="O146" s="178">
        <f>ROUND(E146*N146,2)</f>
        <v>4.33</v>
      </c>
      <c r="P146" s="178">
        <v>0</v>
      </c>
      <c r="Q146" s="178">
        <f>ROUND(E146*P146,2)</f>
        <v>0</v>
      </c>
      <c r="R146" s="180" t="s">
        <v>2528</v>
      </c>
      <c r="S146" s="180" t="s">
        <v>371</v>
      </c>
      <c r="T146" s="181" t="s">
        <v>2386</v>
      </c>
      <c r="U146" s="163">
        <v>41.496000000000002</v>
      </c>
      <c r="V146" s="163">
        <f>ROUND(E146*U146,2)</f>
        <v>178.95</v>
      </c>
      <c r="W146" s="163"/>
      <c r="X146" s="163" t="s">
        <v>431</v>
      </c>
      <c r="Y146" s="152"/>
      <c r="Z146" s="152"/>
      <c r="AA146" s="152"/>
      <c r="AB146" s="152"/>
      <c r="AC146" s="152"/>
      <c r="AD146" s="152"/>
      <c r="AE146" s="152"/>
      <c r="AF146" s="152"/>
      <c r="AG146" s="152" t="s">
        <v>2387</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ht="22.5" outlineLevel="1">
      <c r="A147" s="159"/>
      <c r="B147" s="160"/>
      <c r="C147" s="203" t="s">
        <v>2529</v>
      </c>
      <c r="D147" s="199"/>
      <c r="E147" s="200">
        <v>4.3124399999999996</v>
      </c>
      <c r="F147" s="163"/>
      <c r="G147" s="163"/>
      <c r="H147" s="163"/>
      <c r="I147" s="163"/>
      <c r="J147" s="163"/>
      <c r="K147" s="163"/>
      <c r="L147" s="163"/>
      <c r="M147" s="163"/>
      <c r="N147" s="162"/>
      <c r="O147" s="162"/>
      <c r="P147" s="162"/>
      <c r="Q147" s="162"/>
      <c r="R147" s="163"/>
      <c r="S147" s="163"/>
      <c r="T147" s="163"/>
      <c r="U147" s="163"/>
      <c r="V147" s="163"/>
      <c r="W147" s="163"/>
      <c r="X147" s="163"/>
      <c r="Y147" s="152"/>
      <c r="Z147" s="152"/>
      <c r="AA147" s="152"/>
      <c r="AB147" s="152"/>
      <c r="AC147" s="152"/>
      <c r="AD147" s="152"/>
      <c r="AE147" s="152"/>
      <c r="AF147" s="152"/>
      <c r="AG147" s="152" t="s">
        <v>2390</v>
      </c>
      <c r="AH147" s="152">
        <v>0</v>
      </c>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ht="22.5" outlineLevel="1">
      <c r="A148" s="175">
        <v>34</v>
      </c>
      <c r="B148" s="176" t="s">
        <v>2530</v>
      </c>
      <c r="C148" s="185" t="s">
        <v>2531</v>
      </c>
      <c r="D148" s="177" t="s">
        <v>429</v>
      </c>
      <c r="E148" s="178">
        <v>0.33600000000000002</v>
      </c>
      <c r="F148" s="179"/>
      <c r="G148" s="180">
        <f>ROUND(E148*F148,2)</f>
        <v>0</v>
      </c>
      <c r="H148" s="179"/>
      <c r="I148" s="180">
        <f>ROUND(E148*H148,2)</f>
        <v>0</v>
      </c>
      <c r="J148" s="179"/>
      <c r="K148" s="180">
        <f>ROUND(E148*J148,2)</f>
        <v>0</v>
      </c>
      <c r="L148" s="180">
        <v>21</v>
      </c>
      <c r="M148" s="180">
        <f>G148*(1+L148/100)</f>
        <v>0</v>
      </c>
      <c r="N148" s="178">
        <v>2.5249999999999999</v>
      </c>
      <c r="O148" s="178">
        <f>ROUND(E148*N148,2)</f>
        <v>0.85</v>
      </c>
      <c r="P148" s="178">
        <v>0</v>
      </c>
      <c r="Q148" s="178">
        <f>ROUND(E148*P148,2)</f>
        <v>0</v>
      </c>
      <c r="R148" s="180" t="s">
        <v>470</v>
      </c>
      <c r="S148" s="180" t="s">
        <v>371</v>
      </c>
      <c r="T148" s="181" t="s">
        <v>2386</v>
      </c>
      <c r="U148" s="163">
        <v>0.47699999999999998</v>
      </c>
      <c r="V148" s="163">
        <f>ROUND(E148*U148,2)</f>
        <v>0.16</v>
      </c>
      <c r="W148" s="163"/>
      <c r="X148" s="163" t="s">
        <v>431</v>
      </c>
      <c r="Y148" s="152"/>
      <c r="Z148" s="152"/>
      <c r="AA148" s="152"/>
      <c r="AB148" s="152"/>
      <c r="AC148" s="152"/>
      <c r="AD148" s="152"/>
      <c r="AE148" s="152"/>
      <c r="AF148" s="152"/>
      <c r="AG148" s="152" t="s">
        <v>2387</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c r="A149" s="159"/>
      <c r="B149" s="160"/>
      <c r="C149" s="203" t="s">
        <v>2532</v>
      </c>
      <c r="D149" s="199"/>
      <c r="E149" s="200">
        <v>0.33600000000000002</v>
      </c>
      <c r="F149" s="163"/>
      <c r="G149" s="163"/>
      <c r="H149" s="163"/>
      <c r="I149" s="163"/>
      <c r="J149" s="163"/>
      <c r="K149" s="163"/>
      <c r="L149" s="163"/>
      <c r="M149" s="163"/>
      <c r="N149" s="162"/>
      <c r="O149" s="162"/>
      <c r="P149" s="162"/>
      <c r="Q149" s="162"/>
      <c r="R149" s="163"/>
      <c r="S149" s="163"/>
      <c r="T149" s="163"/>
      <c r="U149" s="163"/>
      <c r="V149" s="163"/>
      <c r="W149" s="163"/>
      <c r="X149" s="163"/>
      <c r="Y149" s="152"/>
      <c r="Z149" s="152"/>
      <c r="AA149" s="152"/>
      <c r="AB149" s="152"/>
      <c r="AC149" s="152"/>
      <c r="AD149" s="152"/>
      <c r="AE149" s="152"/>
      <c r="AF149" s="152"/>
      <c r="AG149" s="152" t="s">
        <v>2390</v>
      </c>
      <c r="AH149" s="152">
        <v>0</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c r="A150" s="175">
        <v>35</v>
      </c>
      <c r="B150" s="176" t="s">
        <v>2533</v>
      </c>
      <c r="C150" s="185" t="s">
        <v>2534</v>
      </c>
      <c r="D150" s="177" t="s">
        <v>439</v>
      </c>
      <c r="E150" s="178">
        <v>121.82250000000001</v>
      </c>
      <c r="F150" s="179"/>
      <c r="G150" s="180">
        <f>ROUND(E150*F150,2)</f>
        <v>0</v>
      </c>
      <c r="H150" s="179"/>
      <c r="I150" s="180">
        <f>ROUND(E150*H150,2)</f>
        <v>0</v>
      </c>
      <c r="J150" s="179"/>
      <c r="K150" s="180">
        <f>ROUND(E150*J150,2)</f>
        <v>0</v>
      </c>
      <c r="L150" s="180">
        <v>21</v>
      </c>
      <c r="M150" s="180">
        <f>G150*(1+L150/100)</f>
        <v>0</v>
      </c>
      <c r="N150" s="178">
        <v>5.0000000000000001E-4</v>
      </c>
      <c r="O150" s="178">
        <f>ROUND(E150*N150,2)</f>
        <v>0.06</v>
      </c>
      <c r="P150" s="178">
        <v>0</v>
      </c>
      <c r="Q150" s="178">
        <f>ROUND(E150*P150,2)</f>
        <v>0</v>
      </c>
      <c r="R150" s="180" t="s">
        <v>2469</v>
      </c>
      <c r="S150" s="180" t="s">
        <v>371</v>
      </c>
      <c r="T150" s="181" t="s">
        <v>2386</v>
      </c>
      <c r="U150" s="163">
        <v>9.4E-2</v>
      </c>
      <c r="V150" s="163">
        <f>ROUND(E150*U150,2)</f>
        <v>11.45</v>
      </c>
      <c r="W150" s="163"/>
      <c r="X150" s="163" t="s">
        <v>431</v>
      </c>
      <c r="Y150" s="152"/>
      <c r="Z150" s="152"/>
      <c r="AA150" s="152"/>
      <c r="AB150" s="152"/>
      <c r="AC150" s="152"/>
      <c r="AD150" s="152"/>
      <c r="AE150" s="152"/>
      <c r="AF150" s="152"/>
      <c r="AG150" s="152" t="s">
        <v>2387</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c r="A151" s="159"/>
      <c r="B151" s="160"/>
      <c r="C151" s="203" t="s">
        <v>2535</v>
      </c>
      <c r="D151" s="199"/>
      <c r="E151" s="200">
        <v>41.126399999999997</v>
      </c>
      <c r="F151" s="163"/>
      <c r="G151" s="163"/>
      <c r="H151" s="163"/>
      <c r="I151" s="163"/>
      <c r="J151" s="163"/>
      <c r="K151" s="163"/>
      <c r="L151" s="163"/>
      <c r="M151" s="163"/>
      <c r="N151" s="162"/>
      <c r="O151" s="162"/>
      <c r="P151" s="162"/>
      <c r="Q151" s="162"/>
      <c r="R151" s="163"/>
      <c r="S151" s="163"/>
      <c r="T151" s="163"/>
      <c r="U151" s="163"/>
      <c r="V151" s="163"/>
      <c r="W151" s="163"/>
      <c r="X151" s="163"/>
      <c r="Y151" s="152"/>
      <c r="Z151" s="152"/>
      <c r="AA151" s="152"/>
      <c r="AB151" s="152"/>
      <c r="AC151" s="152"/>
      <c r="AD151" s="152"/>
      <c r="AE151" s="152"/>
      <c r="AF151" s="152"/>
      <c r="AG151" s="152" t="s">
        <v>2390</v>
      </c>
      <c r="AH151" s="152">
        <v>0</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c r="A152" s="159"/>
      <c r="B152" s="160"/>
      <c r="C152" s="203" t="s">
        <v>2536</v>
      </c>
      <c r="D152" s="199"/>
      <c r="E152" s="200">
        <v>38.6937</v>
      </c>
      <c r="F152" s="163"/>
      <c r="G152" s="163"/>
      <c r="H152" s="163"/>
      <c r="I152" s="163"/>
      <c r="J152" s="163"/>
      <c r="K152" s="163"/>
      <c r="L152" s="163"/>
      <c r="M152" s="163"/>
      <c r="N152" s="162"/>
      <c r="O152" s="162"/>
      <c r="P152" s="162"/>
      <c r="Q152" s="162"/>
      <c r="R152" s="163"/>
      <c r="S152" s="163"/>
      <c r="T152" s="163"/>
      <c r="U152" s="163"/>
      <c r="V152" s="163"/>
      <c r="W152" s="163"/>
      <c r="X152" s="163"/>
      <c r="Y152" s="152"/>
      <c r="Z152" s="152"/>
      <c r="AA152" s="152"/>
      <c r="AB152" s="152"/>
      <c r="AC152" s="152"/>
      <c r="AD152" s="152"/>
      <c r="AE152" s="152"/>
      <c r="AF152" s="152"/>
      <c r="AG152" s="152" t="s">
        <v>2390</v>
      </c>
      <c r="AH152" s="152">
        <v>0</v>
      </c>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c r="A153" s="159"/>
      <c r="B153" s="160"/>
      <c r="C153" s="203" t="s">
        <v>2537</v>
      </c>
      <c r="D153" s="199"/>
      <c r="E153" s="200">
        <v>42.962400000000002</v>
      </c>
      <c r="F153" s="163"/>
      <c r="G153" s="163"/>
      <c r="H153" s="163"/>
      <c r="I153" s="163"/>
      <c r="J153" s="163"/>
      <c r="K153" s="163"/>
      <c r="L153" s="163"/>
      <c r="M153" s="163"/>
      <c r="N153" s="162"/>
      <c r="O153" s="162"/>
      <c r="P153" s="162"/>
      <c r="Q153" s="162"/>
      <c r="R153" s="163"/>
      <c r="S153" s="163"/>
      <c r="T153" s="163"/>
      <c r="U153" s="163"/>
      <c r="V153" s="163"/>
      <c r="W153" s="163"/>
      <c r="X153" s="163"/>
      <c r="Y153" s="152"/>
      <c r="Z153" s="152"/>
      <c r="AA153" s="152"/>
      <c r="AB153" s="152"/>
      <c r="AC153" s="152"/>
      <c r="AD153" s="152"/>
      <c r="AE153" s="152"/>
      <c r="AF153" s="152"/>
      <c r="AG153" s="152" t="s">
        <v>2390</v>
      </c>
      <c r="AH153" s="152">
        <v>0</v>
      </c>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c r="A154" s="159"/>
      <c r="B154" s="160"/>
      <c r="C154" s="203" t="s">
        <v>2538</v>
      </c>
      <c r="D154" s="199"/>
      <c r="E154" s="200">
        <v>-0.96</v>
      </c>
      <c r="F154" s="163"/>
      <c r="G154" s="163"/>
      <c r="H154" s="163"/>
      <c r="I154" s="163"/>
      <c r="J154" s="163"/>
      <c r="K154" s="163"/>
      <c r="L154" s="163"/>
      <c r="M154" s="163"/>
      <c r="N154" s="162"/>
      <c r="O154" s="162"/>
      <c r="P154" s="162"/>
      <c r="Q154" s="162"/>
      <c r="R154" s="163"/>
      <c r="S154" s="163"/>
      <c r="T154" s="163"/>
      <c r="U154" s="163"/>
      <c r="V154" s="163"/>
      <c r="W154" s="163"/>
      <c r="X154" s="163"/>
      <c r="Y154" s="152"/>
      <c r="Z154" s="152"/>
      <c r="AA154" s="152"/>
      <c r="AB154" s="152"/>
      <c r="AC154" s="152"/>
      <c r="AD154" s="152"/>
      <c r="AE154" s="152"/>
      <c r="AF154" s="152"/>
      <c r="AG154" s="152" t="s">
        <v>2390</v>
      </c>
      <c r="AH154" s="152">
        <v>0</v>
      </c>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c r="A155" s="175">
        <v>36</v>
      </c>
      <c r="B155" s="176" t="s">
        <v>2539</v>
      </c>
      <c r="C155" s="185" t="s">
        <v>2540</v>
      </c>
      <c r="D155" s="177" t="s">
        <v>524</v>
      </c>
      <c r="E155" s="178">
        <v>25.61</v>
      </c>
      <c r="F155" s="179"/>
      <c r="G155" s="180">
        <f>ROUND(E155*F155,2)</f>
        <v>0</v>
      </c>
      <c r="H155" s="179"/>
      <c r="I155" s="180">
        <f>ROUND(E155*H155,2)</f>
        <v>0</v>
      </c>
      <c r="J155" s="179"/>
      <c r="K155" s="180">
        <f>ROUND(E155*J155,2)</f>
        <v>0</v>
      </c>
      <c r="L155" s="180">
        <v>21</v>
      </c>
      <c r="M155" s="180">
        <f>G155*(1+L155/100)</f>
        <v>0</v>
      </c>
      <c r="N155" s="178">
        <v>8.0000000000000004E-4</v>
      </c>
      <c r="O155" s="178">
        <f>ROUND(E155*N155,2)</f>
        <v>0.02</v>
      </c>
      <c r="P155" s="178">
        <v>0</v>
      </c>
      <c r="Q155" s="178">
        <f>ROUND(E155*P155,2)</f>
        <v>0</v>
      </c>
      <c r="R155" s="180" t="s">
        <v>731</v>
      </c>
      <c r="S155" s="180" t="s">
        <v>371</v>
      </c>
      <c r="T155" s="181" t="s">
        <v>2386</v>
      </c>
      <c r="U155" s="163">
        <v>0</v>
      </c>
      <c r="V155" s="163">
        <f>ROUND(E155*U155,2)</f>
        <v>0</v>
      </c>
      <c r="W155" s="163"/>
      <c r="X155" s="163" t="s">
        <v>464</v>
      </c>
      <c r="Y155" s="152"/>
      <c r="Z155" s="152"/>
      <c r="AA155" s="152"/>
      <c r="AB155" s="152"/>
      <c r="AC155" s="152"/>
      <c r="AD155" s="152"/>
      <c r="AE155" s="152"/>
      <c r="AF155" s="152"/>
      <c r="AG155" s="152" t="s">
        <v>2465</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c r="A156" s="159"/>
      <c r="B156" s="160"/>
      <c r="C156" s="203" t="s">
        <v>2541</v>
      </c>
      <c r="D156" s="199"/>
      <c r="E156" s="200">
        <v>25.61</v>
      </c>
      <c r="F156" s="163"/>
      <c r="G156" s="163"/>
      <c r="H156" s="163"/>
      <c r="I156" s="163"/>
      <c r="J156" s="163"/>
      <c r="K156" s="163"/>
      <c r="L156" s="163"/>
      <c r="M156" s="163"/>
      <c r="N156" s="162"/>
      <c r="O156" s="162"/>
      <c r="P156" s="162"/>
      <c r="Q156" s="162"/>
      <c r="R156" s="163"/>
      <c r="S156" s="163"/>
      <c r="T156" s="163"/>
      <c r="U156" s="163"/>
      <c r="V156" s="163"/>
      <c r="W156" s="163"/>
      <c r="X156" s="163"/>
      <c r="Y156" s="152"/>
      <c r="Z156" s="152"/>
      <c r="AA156" s="152"/>
      <c r="AB156" s="152"/>
      <c r="AC156" s="152"/>
      <c r="AD156" s="152"/>
      <c r="AE156" s="152"/>
      <c r="AF156" s="152"/>
      <c r="AG156" s="152" t="s">
        <v>2390</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ht="22.5" outlineLevel="1">
      <c r="A157" s="189">
        <v>37</v>
      </c>
      <c r="B157" s="190" t="s">
        <v>2542</v>
      </c>
      <c r="C157" s="197" t="s">
        <v>2543</v>
      </c>
      <c r="D157" s="191" t="s">
        <v>508</v>
      </c>
      <c r="E157" s="192">
        <v>2</v>
      </c>
      <c r="F157" s="193"/>
      <c r="G157" s="194">
        <f>ROUND(E157*F157,2)</f>
        <v>0</v>
      </c>
      <c r="H157" s="193"/>
      <c r="I157" s="194">
        <f>ROUND(E157*H157,2)</f>
        <v>0</v>
      </c>
      <c r="J157" s="193"/>
      <c r="K157" s="194">
        <f>ROUND(E157*J157,2)</f>
        <v>0</v>
      </c>
      <c r="L157" s="194">
        <v>21</v>
      </c>
      <c r="M157" s="194">
        <f>G157*(1+L157/100)</f>
        <v>0</v>
      </c>
      <c r="N157" s="192">
        <v>4.1000000000000003E-3</v>
      </c>
      <c r="O157" s="192">
        <f>ROUND(E157*N157,2)</f>
        <v>0.01</v>
      </c>
      <c r="P157" s="192">
        <v>0</v>
      </c>
      <c r="Q157" s="192">
        <f>ROUND(E157*P157,2)</f>
        <v>0</v>
      </c>
      <c r="R157" s="194" t="s">
        <v>731</v>
      </c>
      <c r="S157" s="194" t="s">
        <v>371</v>
      </c>
      <c r="T157" s="195" t="s">
        <v>2386</v>
      </c>
      <c r="U157" s="163">
        <v>0</v>
      </c>
      <c r="V157" s="163">
        <f>ROUND(E157*U157,2)</f>
        <v>0</v>
      </c>
      <c r="W157" s="163"/>
      <c r="X157" s="163" t="s">
        <v>464</v>
      </c>
      <c r="Y157" s="152"/>
      <c r="Z157" s="152"/>
      <c r="AA157" s="152"/>
      <c r="AB157" s="152"/>
      <c r="AC157" s="152"/>
      <c r="AD157" s="152"/>
      <c r="AE157" s="152"/>
      <c r="AF157" s="152"/>
      <c r="AG157" s="152" t="s">
        <v>2465</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c r="A158" s="189">
        <v>38</v>
      </c>
      <c r="B158" s="190" t="s">
        <v>2544</v>
      </c>
      <c r="C158" s="197" t="s">
        <v>2545</v>
      </c>
      <c r="D158" s="191" t="s">
        <v>508</v>
      </c>
      <c r="E158" s="192">
        <v>2</v>
      </c>
      <c r="F158" s="193"/>
      <c r="G158" s="194">
        <f>ROUND(E158*F158,2)</f>
        <v>0</v>
      </c>
      <c r="H158" s="193"/>
      <c r="I158" s="194">
        <f>ROUND(E158*H158,2)</f>
        <v>0</v>
      </c>
      <c r="J158" s="193"/>
      <c r="K158" s="194">
        <f>ROUND(E158*J158,2)</f>
        <v>0</v>
      </c>
      <c r="L158" s="194">
        <v>21</v>
      </c>
      <c r="M158" s="194">
        <f>G158*(1+L158/100)</f>
        <v>0</v>
      </c>
      <c r="N158" s="192">
        <v>8.2199999999999999E-3</v>
      </c>
      <c r="O158" s="192">
        <f>ROUND(E158*N158,2)</f>
        <v>0.02</v>
      </c>
      <c r="P158" s="192">
        <v>0</v>
      </c>
      <c r="Q158" s="192">
        <f>ROUND(E158*P158,2)</f>
        <v>0</v>
      </c>
      <c r="R158" s="194" t="s">
        <v>731</v>
      </c>
      <c r="S158" s="194" t="s">
        <v>371</v>
      </c>
      <c r="T158" s="195" t="s">
        <v>2386</v>
      </c>
      <c r="U158" s="163">
        <v>0</v>
      </c>
      <c r="V158" s="163">
        <f>ROUND(E158*U158,2)</f>
        <v>0</v>
      </c>
      <c r="W158" s="163"/>
      <c r="X158" s="163" t="s">
        <v>464</v>
      </c>
      <c r="Y158" s="152"/>
      <c r="Z158" s="152"/>
      <c r="AA158" s="152"/>
      <c r="AB158" s="152"/>
      <c r="AC158" s="152"/>
      <c r="AD158" s="152"/>
      <c r="AE158" s="152"/>
      <c r="AF158" s="152"/>
      <c r="AG158" s="152" t="s">
        <v>2465</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c r="A159" s="189">
        <v>39</v>
      </c>
      <c r="B159" s="190" t="s">
        <v>2546</v>
      </c>
      <c r="C159" s="197" t="s">
        <v>2547</v>
      </c>
      <c r="D159" s="191" t="s">
        <v>508</v>
      </c>
      <c r="E159" s="192">
        <v>2</v>
      </c>
      <c r="F159" s="193"/>
      <c r="G159" s="194">
        <f>ROUND(E159*F159,2)</f>
        <v>0</v>
      </c>
      <c r="H159" s="193"/>
      <c r="I159" s="194">
        <f>ROUND(E159*H159,2)</f>
        <v>0</v>
      </c>
      <c r="J159" s="193"/>
      <c r="K159" s="194">
        <f>ROUND(E159*J159,2)</f>
        <v>0</v>
      </c>
      <c r="L159" s="194">
        <v>21</v>
      </c>
      <c r="M159" s="194">
        <f>G159*(1+L159/100)</f>
        <v>0</v>
      </c>
      <c r="N159" s="192">
        <v>8.5000000000000006E-3</v>
      </c>
      <c r="O159" s="192">
        <f>ROUND(E159*N159,2)</f>
        <v>0.02</v>
      </c>
      <c r="P159" s="192">
        <v>0</v>
      </c>
      <c r="Q159" s="192">
        <f>ROUND(E159*P159,2)</f>
        <v>0</v>
      </c>
      <c r="R159" s="194" t="s">
        <v>731</v>
      </c>
      <c r="S159" s="194" t="s">
        <v>371</v>
      </c>
      <c r="T159" s="195" t="s">
        <v>2386</v>
      </c>
      <c r="U159" s="163">
        <v>0</v>
      </c>
      <c r="V159" s="163">
        <f>ROUND(E159*U159,2)</f>
        <v>0</v>
      </c>
      <c r="W159" s="163"/>
      <c r="X159" s="163" t="s">
        <v>464</v>
      </c>
      <c r="Y159" s="152"/>
      <c r="Z159" s="152"/>
      <c r="AA159" s="152"/>
      <c r="AB159" s="152"/>
      <c r="AC159" s="152"/>
      <c r="AD159" s="152"/>
      <c r="AE159" s="152"/>
      <c r="AF159" s="152"/>
      <c r="AG159" s="152" t="s">
        <v>2465</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c r="A160" s="175">
        <v>40</v>
      </c>
      <c r="B160" s="176" t="s">
        <v>2548</v>
      </c>
      <c r="C160" s="185" t="s">
        <v>2549</v>
      </c>
      <c r="D160" s="177" t="s">
        <v>459</v>
      </c>
      <c r="E160" s="178">
        <v>7.6829999999999998</v>
      </c>
      <c r="F160" s="179"/>
      <c r="G160" s="180">
        <f>ROUND(E160*F160,2)</f>
        <v>0</v>
      </c>
      <c r="H160" s="179"/>
      <c r="I160" s="180">
        <f>ROUND(E160*H160,2)</f>
        <v>0</v>
      </c>
      <c r="J160" s="179"/>
      <c r="K160" s="180">
        <f>ROUND(E160*J160,2)</f>
        <v>0</v>
      </c>
      <c r="L160" s="180">
        <v>21</v>
      </c>
      <c r="M160" s="180">
        <f>G160*(1+L160/100)</f>
        <v>0</v>
      </c>
      <c r="N160" s="178">
        <v>1</v>
      </c>
      <c r="O160" s="178">
        <f>ROUND(E160*N160,2)</f>
        <v>7.68</v>
      </c>
      <c r="P160" s="178">
        <v>0</v>
      </c>
      <c r="Q160" s="178">
        <f>ROUND(E160*P160,2)</f>
        <v>0</v>
      </c>
      <c r="R160" s="180" t="s">
        <v>731</v>
      </c>
      <c r="S160" s="180" t="s">
        <v>2386</v>
      </c>
      <c r="T160" s="181" t="s">
        <v>2386</v>
      </c>
      <c r="U160" s="163">
        <v>0</v>
      </c>
      <c r="V160" s="163">
        <f>ROUND(E160*U160,2)</f>
        <v>0</v>
      </c>
      <c r="W160" s="163"/>
      <c r="X160" s="163" t="s">
        <v>464</v>
      </c>
      <c r="Y160" s="152"/>
      <c r="Z160" s="152"/>
      <c r="AA160" s="152"/>
      <c r="AB160" s="152"/>
      <c r="AC160" s="152"/>
      <c r="AD160" s="152"/>
      <c r="AE160" s="152"/>
      <c r="AF160" s="152"/>
      <c r="AG160" s="152" t="s">
        <v>2465</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c r="A161" s="159"/>
      <c r="B161" s="160"/>
      <c r="C161" s="203" t="s">
        <v>2550</v>
      </c>
      <c r="D161" s="199"/>
      <c r="E161" s="200">
        <v>7.6829999999999998</v>
      </c>
      <c r="F161" s="163"/>
      <c r="G161" s="163"/>
      <c r="H161" s="163"/>
      <c r="I161" s="163"/>
      <c r="J161" s="163"/>
      <c r="K161" s="163"/>
      <c r="L161" s="163"/>
      <c r="M161" s="163"/>
      <c r="N161" s="162"/>
      <c r="O161" s="162"/>
      <c r="P161" s="162"/>
      <c r="Q161" s="162"/>
      <c r="R161" s="163"/>
      <c r="S161" s="163"/>
      <c r="T161" s="163"/>
      <c r="U161" s="163"/>
      <c r="V161" s="163"/>
      <c r="W161" s="163"/>
      <c r="X161" s="163"/>
      <c r="Y161" s="152"/>
      <c r="Z161" s="152"/>
      <c r="AA161" s="152"/>
      <c r="AB161" s="152"/>
      <c r="AC161" s="152"/>
      <c r="AD161" s="152"/>
      <c r="AE161" s="152"/>
      <c r="AF161" s="152"/>
      <c r="AG161" s="152" t="s">
        <v>2390</v>
      </c>
      <c r="AH161" s="152">
        <v>0</v>
      </c>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ht="22.5" outlineLevel="1">
      <c r="A162" s="175">
        <v>41</v>
      </c>
      <c r="B162" s="176" t="s">
        <v>2551</v>
      </c>
      <c r="C162" s="185" t="s">
        <v>2552</v>
      </c>
      <c r="D162" s="177" t="s">
        <v>439</v>
      </c>
      <c r="E162" s="178">
        <v>42.256500000000003</v>
      </c>
      <c r="F162" s="179"/>
      <c r="G162" s="180">
        <f>ROUND(E162*F162,2)</f>
        <v>0</v>
      </c>
      <c r="H162" s="179"/>
      <c r="I162" s="180">
        <f>ROUND(E162*H162,2)</f>
        <v>0</v>
      </c>
      <c r="J162" s="179"/>
      <c r="K162" s="180">
        <f>ROUND(E162*J162,2)</f>
        <v>0</v>
      </c>
      <c r="L162" s="180">
        <v>21</v>
      </c>
      <c r="M162" s="180">
        <f>G162*(1+L162/100)</f>
        <v>0</v>
      </c>
      <c r="N162" s="178">
        <v>2.9999999999999997E-4</v>
      </c>
      <c r="O162" s="178">
        <f>ROUND(E162*N162,2)</f>
        <v>0.01</v>
      </c>
      <c r="P162" s="178">
        <v>0</v>
      </c>
      <c r="Q162" s="178">
        <f>ROUND(E162*P162,2)</f>
        <v>0</v>
      </c>
      <c r="R162" s="180" t="s">
        <v>731</v>
      </c>
      <c r="S162" s="180" t="s">
        <v>371</v>
      </c>
      <c r="T162" s="181" t="s">
        <v>2386</v>
      </c>
      <c r="U162" s="163">
        <v>0</v>
      </c>
      <c r="V162" s="163">
        <f>ROUND(E162*U162,2)</f>
        <v>0</v>
      </c>
      <c r="W162" s="163"/>
      <c r="X162" s="163" t="s">
        <v>464</v>
      </c>
      <c r="Y162" s="152"/>
      <c r="Z162" s="152"/>
      <c r="AA162" s="152"/>
      <c r="AB162" s="152"/>
      <c r="AC162" s="152"/>
      <c r="AD162" s="152"/>
      <c r="AE162" s="152"/>
      <c r="AF162" s="152"/>
      <c r="AG162" s="152" t="s">
        <v>2465</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c r="A163" s="159"/>
      <c r="B163" s="160"/>
      <c r="C163" s="203" t="s">
        <v>2471</v>
      </c>
      <c r="D163" s="199"/>
      <c r="E163" s="200">
        <v>38.414999999999999</v>
      </c>
      <c r="F163" s="163"/>
      <c r="G163" s="163"/>
      <c r="H163" s="163"/>
      <c r="I163" s="163"/>
      <c r="J163" s="163"/>
      <c r="K163" s="163"/>
      <c r="L163" s="163"/>
      <c r="M163" s="163"/>
      <c r="N163" s="162"/>
      <c r="O163" s="162"/>
      <c r="P163" s="162"/>
      <c r="Q163" s="162"/>
      <c r="R163" s="163"/>
      <c r="S163" s="163"/>
      <c r="T163" s="163"/>
      <c r="U163" s="163"/>
      <c r="V163" s="163"/>
      <c r="W163" s="163"/>
      <c r="X163" s="163"/>
      <c r="Y163" s="152"/>
      <c r="Z163" s="152"/>
      <c r="AA163" s="152"/>
      <c r="AB163" s="152"/>
      <c r="AC163" s="152"/>
      <c r="AD163" s="152"/>
      <c r="AE163" s="152"/>
      <c r="AF163" s="152"/>
      <c r="AG163" s="152" t="s">
        <v>2390</v>
      </c>
      <c r="AH163" s="152">
        <v>0</v>
      </c>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c r="A164" s="159"/>
      <c r="B164" s="160"/>
      <c r="C164" s="204" t="s">
        <v>2553</v>
      </c>
      <c r="D164" s="201"/>
      <c r="E164" s="202">
        <v>3.8414999999999999</v>
      </c>
      <c r="F164" s="163"/>
      <c r="G164" s="163"/>
      <c r="H164" s="163"/>
      <c r="I164" s="163"/>
      <c r="J164" s="163"/>
      <c r="K164" s="163"/>
      <c r="L164" s="163"/>
      <c r="M164" s="163"/>
      <c r="N164" s="162"/>
      <c r="O164" s="162"/>
      <c r="P164" s="162"/>
      <c r="Q164" s="162"/>
      <c r="R164" s="163"/>
      <c r="S164" s="163"/>
      <c r="T164" s="163"/>
      <c r="U164" s="163"/>
      <c r="V164" s="163"/>
      <c r="W164" s="163"/>
      <c r="X164" s="163"/>
      <c r="Y164" s="152"/>
      <c r="Z164" s="152"/>
      <c r="AA164" s="152"/>
      <c r="AB164" s="152"/>
      <c r="AC164" s="152"/>
      <c r="AD164" s="152"/>
      <c r="AE164" s="152"/>
      <c r="AF164" s="152"/>
      <c r="AG164" s="152" t="s">
        <v>2390</v>
      </c>
      <c r="AH164" s="152">
        <v>4</v>
      </c>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c r="A165" s="169" t="s">
        <v>366</v>
      </c>
      <c r="B165" s="170" t="s">
        <v>53</v>
      </c>
      <c r="C165" s="184" t="s">
        <v>225</v>
      </c>
      <c r="D165" s="171"/>
      <c r="E165" s="172"/>
      <c r="F165" s="173"/>
      <c r="G165" s="173">
        <f>SUMIF(AG166:AG205,"&lt;&gt;NOR",G166:G205)</f>
        <v>0</v>
      </c>
      <c r="H165" s="173"/>
      <c r="I165" s="173">
        <f>SUM(I166:I205)</f>
        <v>0</v>
      </c>
      <c r="J165" s="173"/>
      <c r="K165" s="173">
        <f>SUM(K166:K205)</f>
        <v>0</v>
      </c>
      <c r="L165" s="173"/>
      <c r="M165" s="173">
        <f>SUM(M166:M205)</f>
        <v>0</v>
      </c>
      <c r="N165" s="172"/>
      <c r="O165" s="172">
        <f>SUM(O166:O205)</f>
        <v>145.91000000000003</v>
      </c>
      <c r="P165" s="172"/>
      <c r="Q165" s="172">
        <f>SUM(Q166:Q205)</f>
        <v>0</v>
      </c>
      <c r="R165" s="173"/>
      <c r="S165" s="173"/>
      <c r="T165" s="174"/>
      <c r="U165" s="168"/>
      <c r="V165" s="168">
        <f>SUM(V166:V205)</f>
        <v>404.94999999999993</v>
      </c>
      <c r="W165" s="168"/>
      <c r="X165" s="168"/>
      <c r="AG165" t="s">
        <v>367</v>
      </c>
    </row>
    <row r="166" spans="1:60" ht="22.5" outlineLevel="1">
      <c r="A166" s="175">
        <v>42</v>
      </c>
      <c r="B166" s="176" t="s">
        <v>2554</v>
      </c>
      <c r="C166" s="185" t="s">
        <v>2555</v>
      </c>
      <c r="D166" s="177" t="s">
        <v>439</v>
      </c>
      <c r="E166" s="178">
        <v>0.625</v>
      </c>
      <c r="F166" s="179"/>
      <c r="G166" s="180">
        <f>ROUND(E166*F166,2)</f>
        <v>0</v>
      </c>
      <c r="H166" s="179"/>
      <c r="I166" s="180">
        <f>ROUND(E166*H166,2)</f>
        <v>0</v>
      </c>
      <c r="J166" s="179"/>
      <c r="K166" s="180">
        <f>ROUND(E166*J166,2)</f>
        <v>0</v>
      </c>
      <c r="L166" s="180">
        <v>21</v>
      </c>
      <c r="M166" s="180">
        <f>G166*(1+L166/100)</f>
        <v>0</v>
      </c>
      <c r="N166" s="178">
        <v>0.99155000000000004</v>
      </c>
      <c r="O166" s="178">
        <f>ROUND(E166*N166,2)</f>
        <v>0.62</v>
      </c>
      <c r="P166" s="178">
        <v>0</v>
      </c>
      <c r="Q166" s="178">
        <f>ROUND(E166*P166,2)</f>
        <v>0</v>
      </c>
      <c r="R166" s="180" t="s">
        <v>470</v>
      </c>
      <c r="S166" s="180" t="s">
        <v>371</v>
      </c>
      <c r="T166" s="181" t="s">
        <v>2386</v>
      </c>
      <c r="U166" s="163">
        <v>1.1359999999999999</v>
      </c>
      <c r="V166" s="163">
        <f>ROUND(E166*U166,2)</f>
        <v>0.71</v>
      </c>
      <c r="W166" s="163"/>
      <c r="X166" s="163" t="s">
        <v>431</v>
      </c>
      <c r="Y166" s="152"/>
      <c r="Z166" s="152"/>
      <c r="AA166" s="152"/>
      <c r="AB166" s="152"/>
      <c r="AC166" s="152"/>
      <c r="AD166" s="152"/>
      <c r="AE166" s="152"/>
      <c r="AF166" s="152"/>
      <c r="AG166" s="152" t="s">
        <v>2387</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c r="A167" s="159"/>
      <c r="B167" s="160"/>
      <c r="C167" s="273" t="s">
        <v>2556</v>
      </c>
      <c r="D167" s="274"/>
      <c r="E167" s="274"/>
      <c r="F167" s="274"/>
      <c r="G167" s="274"/>
      <c r="H167" s="163"/>
      <c r="I167" s="163"/>
      <c r="J167" s="163"/>
      <c r="K167" s="163"/>
      <c r="L167" s="163"/>
      <c r="M167" s="163"/>
      <c r="N167" s="162"/>
      <c r="O167" s="162"/>
      <c r="P167" s="162"/>
      <c r="Q167" s="162"/>
      <c r="R167" s="163"/>
      <c r="S167" s="163"/>
      <c r="T167" s="163"/>
      <c r="U167" s="163"/>
      <c r="V167" s="163"/>
      <c r="W167" s="163"/>
      <c r="X167" s="163"/>
      <c r="Y167" s="152"/>
      <c r="Z167" s="152"/>
      <c r="AA167" s="152"/>
      <c r="AB167" s="152"/>
      <c r="AC167" s="152"/>
      <c r="AD167" s="152"/>
      <c r="AE167" s="152"/>
      <c r="AF167" s="152"/>
      <c r="AG167" s="152" t="s">
        <v>444</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c r="A168" s="159"/>
      <c r="B168" s="160"/>
      <c r="C168" s="203" t="s">
        <v>2557</v>
      </c>
      <c r="D168" s="199"/>
      <c r="E168" s="200">
        <v>0.625</v>
      </c>
      <c r="F168" s="163"/>
      <c r="G168" s="163"/>
      <c r="H168" s="163"/>
      <c r="I168" s="163"/>
      <c r="J168" s="163"/>
      <c r="K168" s="163"/>
      <c r="L168" s="163"/>
      <c r="M168" s="163"/>
      <c r="N168" s="162"/>
      <c r="O168" s="162"/>
      <c r="P168" s="162"/>
      <c r="Q168" s="162"/>
      <c r="R168" s="163"/>
      <c r="S168" s="163"/>
      <c r="T168" s="163"/>
      <c r="U168" s="163"/>
      <c r="V168" s="163"/>
      <c r="W168" s="163"/>
      <c r="X168" s="163"/>
      <c r="Y168" s="152"/>
      <c r="Z168" s="152"/>
      <c r="AA168" s="152"/>
      <c r="AB168" s="152"/>
      <c r="AC168" s="152"/>
      <c r="AD168" s="152"/>
      <c r="AE168" s="152"/>
      <c r="AF168" s="152"/>
      <c r="AG168" s="152" t="s">
        <v>2390</v>
      </c>
      <c r="AH168" s="152">
        <v>0</v>
      </c>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ht="33.75" outlineLevel="1">
      <c r="A169" s="175">
        <v>43</v>
      </c>
      <c r="B169" s="176" t="s">
        <v>2558</v>
      </c>
      <c r="C169" s="185" t="s">
        <v>2559</v>
      </c>
      <c r="D169" s="177" t="s">
        <v>429</v>
      </c>
      <c r="E169" s="178">
        <v>48.11</v>
      </c>
      <c r="F169" s="179"/>
      <c r="G169" s="180">
        <f>ROUND(E169*F169,2)</f>
        <v>0</v>
      </c>
      <c r="H169" s="179"/>
      <c r="I169" s="180">
        <f>ROUND(E169*H169,2)</f>
        <v>0</v>
      </c>
      <c r="J169" s="179"/>
      <c r="K169" s="180">
        <f>ROUND(E169*J169,2)</f>
        <v>0</v>
      </c>
      <c r="L169" s="180">
        <v>21</v>
      </c>
      <c r="M169" s="180">
        <f>G169*(1+L169/100)</f>
        <v>0</v>
      </c>
      <c r="N169" s="178">
        <v>2.5301300000000002</v>
      </c>
      <c r="O169" s="178">
        <f>ROUND(E169*N169,2)</f>
        <v>121.72</v>
      </c>
      <c r="P169" s="178">
        <v>0</v>
      </c>
      <c r="Q169" s="178">
        <f>ROUND(E169*P169,2)</f>
        <v>0</v>
      </c>
      <c r="R169" s="180" t="s">
        <v>470</v>
      </c>
      <c r="S169" s="180" t="s">
        <v>371</v>
      </c>
      <c r="T169" s="181" t="s">
        <v>2386</v>
      </c>
      <c r="U169" s="163">
        <v>1.212</v>
      </c>
      <c r="V169" s="163">
        <f>ROUND(E169*U169,2)</f>
        <v>58.31</v>
      </c>
      <c r="W169" s="163"/>
      <c r="X169" s="163" t="s">
        <v>431</v>
      </c>
      <c r="Y169" s="152"/>
      <c r="Z169" s="152"/>
      <c r="AA169" s="152"/>
      <c r="AB169" s="152"/>
      <c r="AC169" s="152"/>
      <c r="AD169" s="152"/>
      <c r="AE169" s="152"/>
      <c r="AF169" s="152"/>
      <c r="AG169" s="152" t="s">
        <v>2387</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ht="22.5" outlineLevel="1">
      <c r="A170" s="159"/>
      <c r="B170" s="160"/>
      <c r="C170" s="273" t="s">
        <v>2560</v>
      </c>
      <c r="D170" s="274"/>
      <c r="E170" s="274"/>
      <c r="F170" s="274"/>
      <c r="G170" s="274"/>
      <c r="H170" s="163"/>
      <c r="I170" s="163"/>
      <c r="J170" s="163"/>
      <c r="K170" s="163"/>
      <c r="L170" s="163"/>
      <c r="M170" s="163"/>
      <c r="N170" s="162"/>
      <c r="O170" s="162"/>
      <c r="P170" s="162"/>
      <c r="Q170" s="162"/>
      <c r="R170" s="163"/>
      <c r="S170" s="163"/>
      <c r="T170" s="163"/>
      <c r="U170" s="163"/>
      <c r="V170" s="163"/>
      <c r="W170" s="163"/>
      <c r="X170" s="163"/>
      <c r="Y170" s="152"/>
      <c r="Z170" s="152"/>
      <c r="AA170" s="152"/>
      <c r="AB170" s="152"/>
      <c r="AC170" s="152"/>
      <c r="AD170" s="152"/>
      <c r="AE170" s="152"/>
      <c r="AF170" s="152"/>
      <c r="AG170" s="152" t="s">
        <v>444</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82" t="str">
        <f>C170</f>
        <v>nosných, výplňových, obkladových, půdních, štítových, poprsních apod. (bez výztuže), s pomocným lešením o výšce podlahy do 1900 mm a pro zatížení 1,5 kPa,</v>
      </c>
      <c r="BB170" s="152"/>
      <c r="BC170" s="152"/>
      <c r="BD170" s="152"/>
      <c r="BE170" s="152"/>
      <c r="BF170" s="152"/>
      <c r="BG170" s="152"/>
      <c r="BH170" s="152"/>
    </row>
    <row r="171" spans="1:60" outlineLevel="1">
      <c r="A171" s="159"/>
      <c r="B171" s="160"/>
      <c r="C171" s="271" t="s">
        <v>2561</v>
      </c>
      <c r="D171" s="272"/>
      <c r="E171" s="272"/>
      <c r="F171" s="272"/>
      <c r="G171" s="272"/>
      <c r="H171" s="163"/>
      <c r="I171" s="163"/>
      <c r="J171" s="163"/>
      <c r="K171" s="163"/>
      <c r="L171" s="163"/>
      <c r="M171" s="163"/>
      <c r="N171" s="162"/>
      <c r="O171" s="162"/>
      <c r="P171" s="162"/>
      <c r="Q171" s="162"/>
      <c r="R171" s="163"/>
      <c r="S171" s="163"/>
      <c r="T171" s="163"/>
      <c r="U171" s="163"/>
      <c r="V171" s="163"/>
      <c r="W171" s="163"/>
      <c r="X171" s="163"/>
      <c r="Y171" s="152"/>
      <c r="Z171" s="152"/>
      <c r="AA171" s="152"/>
      <c r="AB171" s="152"/>
      <c r="AC171" s="152"/>
      <c r="AD171" s="152"/>
      <c r="AE171" s="152"/>
      <c r="AF171" s="152"/>
      <c r="AG171" s="152" t="s">
        <v>375</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c r="A172" s="159"/>
      <c r="B172" s="160"/>
      <c r="C172" s="203" t="s">
        <v>2562</v>
      </c>
      <c r="D172" s="199"/>
      <c r="E172" s="200">
        <v>48.11</v>
      </c>
      <c r="F172" s="163"/>
      <c r="G172" s="163"/>
      <c r="H172" s="163"/>
      <c r="I172" s="163"/>
      <c r="J172" s="163"/>
      <c r="K172" s="163"/>
      <c r="L172" s="163"/>
      <c r="M172" s="163"/>
      <c r="N172" s="162"/>
      <c r="O172" s="162"/>
      <c r="P172" s="162"/>
      <c r="Q172" s="162"/>
      <c r="R172" s="163"/>
      <c r="S172" s="163"/>
      <c r="T172" s="163"/>
      <c r="U172" s="163"/>
      <c r="V172" s="163"/>
      <c r="W172" s="163"/>
      <c r="X172" s="163"/>
      <c r="Y172" s="152"/>
      <c r="Z172" s="152"/>
      <c r="AA172" s="152"/>
      <c r="AB172" s="152"/>
      <c r="AC172" s="152"/>
      <c r="AD172" s="152"/>
      <c r="AE172" s="152"/>
      <c r="AF172" s="152"/>
      <c r="AG172" s="152" t="s">
        <v>2390</v>
      </c>
      <c r="AH172" s="152">
        <v>0</v>
      </c>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ht="22.5" outlineLevel="1">
      <c r="A173" s="175">
        <v>44</v>
      </c>
      <c r="B173" s="176" t="s">
        <v>2563</v>
      </c>
      <c r="C173" s="185" t="s">
        <v>2564</v>
      </c>
      <c r="D173" s="177" t="s">
        <v>439</v>
      </c>
      <c r="E173" s="178">
        <v>241.3169</v>
      </c>
      <c r="F173" s="179"/>
      <c r="G173" s="180">
        <f>ROUND(E173*F173,2)</f>
        <v>0</v>
      </c>
      <c r="H173" s="179"/>
      <c r="I173" s="180">
        <f>ROUND(E173*H173,2)</f>
        <v>0</v>
      </c>
      <c r="J173" s="179"/>
      <c r="K173" s="180">
        <f>ROUND(E173*J173,2)</f>
        <v>0</v>
      </c>
      <c r="L173" s="180">
        <v>21</v>
      </c>
      <c r="M173" s="180">
        <f>G173*(1+L173/100)</f>
        <v>0</v>
      </c>
      <c r="N173" s="178">
        <v>6.0310000000000002E-2</v>
      </c>
      <c r="O173" s="178">
        <f>ROUND(E173*N173,2)</f>
        <v>14.55</v>
      </c>
      <c r="P173" s="178">
        <v>0</v>
      </c>
      <c r="Q173" s="178">
        <f>ROUND(E173*P173,2)</f>
        <v>0</v>
      </c>
      <c r="R173" s="180" t="s">
        <v>470</v>
      </c>
      <c r="S173" s="180" t="s">
        <v>371</v>
      </c>
      <c r="T173" s="181" t="s">
        <v>2386</v>
      </c>
      <c r="U173" s="163">
        <v>0.85</v>
      </c>
      <c r="V173" s="163">
        <f>ROUND(E173*U173,2)</f>
        <v>205.12</v>
      </c>
      <c r="W173" s="163"/>
      <c r="X173" s="163" t="s">
        <v>431</v>
      </c>
      <c r="Y173" s="152"/>
      <c r="Z173" s="152"/>
      <c r="AA173" s="152"/>
      <c r="AB173" s="152"/>
      <c r="AC173" s="152"/>
      <c r="AD173" s="152"/>
      <c r="AE173" s="152"/>
      <c r="AF173" s="152"/>
      <c r="AG173" s="152" t="s">
        <v>2387</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ht="22.5" outlineLevel="1">
      <c r="A174" s="159"/>
      <c r="B174" s="160"/>
      <c r="C174" s="273" t="s">
        <v>2565</v>
      </c>
      <c r="D174" s="274"/>
      <c r="E174" s="274"/>
      <c r="F174" s="274"/>
      <c r="G174" s="274"/>
      <c r="H174" s="163"/>
      <c r="I174" s="163"/>
      <c r="J174" s="163"/>
      <c r="K174" s="163"/>
      <c r="L174" s="163"/>
      <c r="M174" s="163"/>
      <c r="N174" s="162"/>
      <c r="O174" s="162"/>
      <c r="P174" s="162"/>
      <c r="Q174" s="162"/>
      <c r="R174" s="163"/>
      <c r="S174" s="163"/>
      <c r="T174" s="163"/>
      <c r="U174" s="163"/>
      <c r="V174" s="163"/>
      <c r="W174" s="163"/>
      <c r="X174" s="163"/>
      <c r="Y174" s="152"/>
      <c r="Z174" s="152"/>
      <c r="AA174" s="152"/>
      <c r="AB174" s="152"/>
      <c r="AC174" s="152"/>
      <c r="AD174" s="152"/>
      <c r="AE174" s="152"/>
      <c r="AF174" s="152"/>
      <c r="AG174" s="152" t="s">
        <v>444</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82" t="str">
        <f>C174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74" s="152"/>
      <c r="BC174" s="152"/>
      <c r="BD174" s="152"/>
      <c r="BE174" s="152"/>
      <c r="BF174" s="152"/>
      <c r="BG174" s="152"/>
      <c r="BH174" s="152"/>
    </row>
    <row r="175" spans="1:60" outlineLevel="1">
      <c r="A175" s="159"/>
      <c r="B175" s="160"/>
      <c r="C175" s="203" t="s">
        <v>2566</v>
      </c>
      <c r="D175" s="199"/>
      <c r="E175" s="200">
        <v>201.44640000000001</v>
      </c>
      <c r="F175" s="163"/>
      <c r="G175" s="163"/>
      <c r="H175" s="163"/>
      <c r="I175" s="163"/>
      <c r="J175" s="163"/>
      <c r="K175" s="163"/>
      <c r="L175" s="163"/>
      <c r="M175" s="163"/>
      <c r="N175" s="162"/>
      <c r="O175" s="162"/>
      <c r="P175" s="162"/>
      <c r="Q175" s="162"/>
      <c r="R175" s="163"/>
      <c r="S175" s="163"/>
      <c r="T175" s="163"/>
      <c r="U175" s="163"/>
      <c r="V175" s="163"/>
      <c r="W175" s="163"/>
      <c r="X175" s="163"/>
      <c r="Y175" s="152"/>
      <c r="Z175" s="152"/>
      <c r="AA175" s="152"/>
      <c r="AB175" s="152"/>
      <c r="AC175" s="152"/>
      <c r="AD175" s="152"/>
      <c r="AE175" s="152"/>
      <c r="AF175" s="152"/>
      <c r="AG175" s="152" t="s">
        <v>2390</v>
      </c>
      <c r="AH175" s="152">
        <v>0</v>
      </c>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c r="A176" s="159"/>
      <c r="B176" s="160"/>
      <c r="C176" s="203" t="s">
        <v>2567</v>
      </c>
      <c r="D176" s="199"/>
      <c r="E176" s="200">
        <v>2.7360000000000002</v>
      </c>
      <c r="F176" s="163"/>
      <c r="G176" s="163"/>
      <c r="H176" s="163"/>
      <c r="I176" s="163"/>
      <c r="J176" s="163"/>
      <c r="K176" s="163"/>
      <c r="L176" s="163"/>
      <c r="M176" s="163"/>
      <c r="N176" s="162"/>
      <c r="O176" s="162"/>
      <c r="P176" s="162"/>
      <c r="Q176" s="162"/>
      <c r="R176" s="163"/>
      <c r="S176" s="163"/>
      <c r="T176" s="163"/>
      <c r="U176" s="163"/>
      <c r="V176" s="163"/>
      <c r="W176" s="163"/>
      <c r="X176" s="163"/>
      <c r="Y176" s="152"/>
      <c r="Z176" s="152"/>
      <c r="AA176" s="152"/>
      <c r="AB176" s="152"/>
      <c r="AC176" s="152"/>
      <c r="AD176" s="152"/>
      <c r="AE176" s="152"/>
      <c r="AF176" s="152"/>
      <c r="AG176" s="152" t="s">
        <v>2390</v>
      </c>
      <c r="AH176" s="152">
        <v>0</v>
      </c>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c r="A177" s="159"/>
      <c r="B177" s="160"/>
      <c r="C177" s="203" t="s">
        <v>2568</v>
      </c>
      <c r="D177" s="199"/>
      <c r="E177" s="200">
        <v>37.134500000000003</v>
      </c>
      <c r="F177" s="163"/>
      <c r="G177" s="163"/>
      <c r="H177" s="163"/>
      <c r="I177" s="163"/>
      <c r="J177" s="163"/>
      <c r="K177" s="163"/>
      <c r="L177" s="163"/>
      <c r="M177" s="163"/>
      <c r="N177" s="162"/>
      <c r="O177" s="162"/>
      <c r="P177" s="162"/>
      <c r="Q177" s="162"/>
      <c r="R177" s="163"/>
      <c r="S177" s="163"/>
      <c r="T177" s="163"/>
      <c r="U177" s="163"/>
      <c r="V177" s="163"/>
      <c r="W177" s="163"/>
      <c r="X177" s="163"/>
      <c r="Y177" s="152"/>
      <c r="Z177" s="152"/>
      <c r="AA177" s="152"/>
      <c r="AB177" s="152"/>
      <c r="AC177" s="152"/>
      <c r="AD177" s="152"/>
      <c r="AE177" s="152"/>
      <c r="AF177" s="152"/>
      <c r="AG177" s="152" t="s">
        <v>2390</v>
      </c>
      <c r="AH177" s="152">
        <v>0</v>
      </c>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ht="22.5" outlineLevel="1">
      <c r="A178" s="175">
        <v>45</v>
      </c>
      <c r="B178" s="176" t="s">
        <v>2569</v>
      </c>
      <c r="C178" s="185" t="s">
        <v>2570</v>
      </c>
      <c r="D178" s="177" t="s">
        <v>439</v>
      </c>
      <c r="E178" s="178">
        <v>241.3169</v>
      </c>
      <c r="F178" s="179"/>
      <c r="G178" s="180">
        <f>ROUND(E178*F178,2)</f>
        <v>0</v>
      </c>
      <c r="H178" s="179"/>
      <c r="I178" s="180">
        <f>ROUND(E178*H178,2)</f>
        <v>0</v>
      </c>
      <c r="J178" s="179"/>
      <c r="K178" s="180">
        <f>ROUND(E178*J178,2)</f>
        <v>0</v>
      </c>
      <c r="L178" s="180">
        <v>21</v>
      </c>
      <c r="M178" s="180">
        <f>G178*(1+L178/100)</f>
        <v>0</v>
      </c>
      <c r="N178" s="178">
        <v>0</v>
      </c>
      <c r="O178" s="178">
        <f>ROUND(E178*N178,2)</f>
        <v>0</v>
      </c>
      <c r="P178" s="178">
        <v>0</v>
      </c>
      <c r="Q178" s="178">
        <f>ROUND(E178*P178,2)</f>
        <v>0</v>
      </c>
      <c r="R178" s="180" t="s">
        <v>470</v>
      </c>
      <c r="S178" s="180" t="s">
        <v>371</v>
      </c>
      <c r="T178" s="181" t="s">
        <v>2386</v>
      </c>
      <c r="U178" s="163">
        <v>0.35</v>
      </c>
      <c r="V178" s="163">
        <f>ROUND(E178*U178,2)</f>
        <v>84.46</v>
      </c>
      <c r="W178" s="163"/>
      <c r="X178" s="163" t="s">
        <v>431</v>
      </c>
      <c r="Y178" s="152"/>
      <c r="Z178" s="152"/>
      <c r="AA178" s="152"/>
      <c r="AB178" s="152"/>
      <c r="AC178" s="152"/>
      <c r="AD178" s="152"/>
      <c r="AE178" s="152"/>
      <c r="AF178" s="152"/>
      <c r="AG178" s="152" t="s">
        <v>2387</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ht="22.5" outlineLevel="1">
      <c r="A179" s="159"/>
      <c r="B179" s="160"/>
      <c r="C179" s="273" t="s">
        <v>2565</v>
      </c>
      <c r="D179" s="274"/>
      <c r="E179" s="274"/>
      <c r="F179" s="274"/>
      <c r="G179" s="274"/>
      <c r="H179" s="163"/>
      <c r="I179" s="163"/>
      <c r="J179" s="163"/>
      <c r="K179" s="163"/>
      <c r="L179" s="163"/>
      <c r="M179" s="163"/>
      <c r="N179" s="162"/>
      <c r="O179" s="162"/>
      <c r="P179" s="162"/>
      <c r="Q179" s="162"/>
      <c r="R179" s="163"/>
      <c r="S179" s="163"/>
      <c r="T179" s="163"/>
      <c r="U179" s="163"/>
      <c r="V179" s="163"/>
      <c r="W179" s="163"/>
      <c r="X179" s="163"/>
      <c r="Y179" s="152"/>
      <c r="Z179" s="152"/>
      <c r="AA179" s="152"/>
      <c r="AB179" s="152"/>
      <c r="AC179" s="152"/>
      <c r="AD179" s="152"/>
      <c r="AE179" s="152"/>
      <c r="AF179" s="152"/>
      <c r="AG179" s="152" t="s">
        <v>444</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82" t="str">
        <f>C179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79" s="152"/>
      <c r="BC179" s="152"/>
      <c r="BD179" s="152"/>
      <c r="BE179" s="152"/>
      <c r="BF179" s="152"/>
      <c r="BG179" s="152"/>
      <c r="BH179" s="152"/>
    </row>
    <row r="180" spans="1:60" outlineLevel="1">
      <c r="A180" s="159"/>
      <c r="B180" s="160"/>
      <c r="C180" s="203" t="s">
        <v>2571</v>
      </c>
      <c r="D180" s="199"/>
      <c r="E180" s="200">
        <v>241.3169</v>
      </c>
      <c r="F180" s="163"/>
      <c r="G180" s="163"/>
      <c r="H180" s="163"/>
      <c r="I180" s="163"/>
      <c r="J180" s="163"/>
      <c r="K180" s="163"/>
      <c r="L180" s="163"/>
      <c r="M180" s="163"/>
      <c r="N180" s="162"/>
      <c r="O180" s="162"/>
      <c r="P180" s="162"/>
      <c r="Q180" s="162"/>
      <c r="R180" s="163"/>
      <c r="S180" s="163"/>
      <c r="T180" s="163"/>
      <c r="U180" s="163"/>
      <c r="V180" s="163"/>
      <c r="W180" s="163"/>
      <c r="X180" s="163"/>
      <c r="Y180" s="152"/>
      <c r="Z180" s="152"/>
      <c r="AA180" s="152"/>
      <c r="AB180" s="152"/>
      <c r="AC180" s="152"/>
      <c r="AD180" s="152"/>
      <c r="AE180" s="152"/>
      <c r="AF180" s="152"/>
      <c r="AG180" s="152" t="s">
        <v>2390</v>
      </c>
      <c r="AH180" s="152">
        <v>5</v>
      </c>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ht="33.75" outlineLevel="1">
      <c r="A181" s="175">
        <v>46</v>
      </c>
      <c r="B181" s="176" t="s">
        <v>2572</v>
      </c>
      <c r="C181" s="185" t="s">
        <v>2573</v>
      </c>
      <c r="D181" s="177" t="s">
        <v>439</v>
      </c>
      <c r="E181" s="178">
        <v>4.1950000000000003</v>
      </c>
      <c r="F181" s="179"/>
      <c r="G181" s="180">
        <f>ROUND(E181*F181,2)</f>
        <v>0</v>
      </c>
      <c r="H181" s="179"/>
      <c r="I181" s="180">
        <f>ROUND(E181*H181,2)</f>
        <v>0</v>
      </c>
      <c r="J181" s="179"/>
      <c r="K181" s="180">
        <f>ROUND(E181*J181,2)</f>
        <v>0</v>
      </c>
      <c r="L181" s="180">
        <v>21</v>
      </c>
      <c r="M181" s="180">
        <f>G181*(1+L181/100)</f>
        <v>0</v>
      </c>
      <c r="N181" s="178">
        <v>8.8400000000000006E-3</v>
      </c>
      <c r="O181" s="178">
        <f>ROUND(E181*N181,2)</f>
        <v>0.04</v>
      </c>
      <c r="P181" s="178">
        <v>0</v>
      </c>
      <c r="Q181" s="178">
        <f>ROUND(E181*P181,2)</f>
        <v>0</v>
      </c>
      <c r="R181" s="180" t="s">
        <v>470</v>
      </c>
      <c r="S181" s="180" t="s">
        <v>371</v>
      </c>
      <c r="T181" s="181" t="s">
        <v>2386</v>
      </c>
      <c r="U181" s="163">
        <v>1.179</v>
      </c>
      <c r="V181" s="163">
        <f>ROUND(E181*U181,2)</f>
        <v>4.95</v>
      </c>
      <c r="W181" s="163"/>
      <c r="X181" s="163" t="s">
        <v>431</v>
      </c>
      <c r="Y181" s="152"/>
      <c r="Z181" s="152"/>
      <c r="AA181" s="152"/>
      <c r="AB181" s="152"/>
      <c r="AC181" s="152"/>
      <c r="AD181" s="152"/>
      <c r="AE181" s="152"/>
      <c r="AF181" s="152"/>
      <c r="AG181" s="152" t="s">
        <v>2387</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c r="A182" s="159"/>
      <c r="B182" s="160"/>
      <c r="C182" s="203" t="s">
        <v>2574</v>
      </c>
      <c r="D182" s="199"/>
      <c r="E182" s="200">
        <v>1.0449999999999999</v>
      </c>
      <c r="F182" s="163"/>
      <c r="G182" s="163"/>
      <c r="H182" s="163"/>
      <c r="I182" s="163"/>
      <c r="J182" s="163"/>
      <c r="K182" s="163"/>
      <c r="L182" s="163"/>
      <c r="M182" s="163"/>
      <c r="N182" s="162"/>
      <c r="O182" s="162"/>
      <c r="P182" s="162"/>
      <c r="Q182" s="162"/>
      <c r="R182" s="163"/>
      <c r="S182" s="163"/>
      <c r="T182" s="163"/>
      <c r="U182" s="163"/>
      <c r="V182" s="163"/>
      <c r="W182" s="163"/>
      <c r="X182" s="163"/>
      <c r="Y182" s="152"/>
      <c r="Z182" s="152"/>
      <c r="AA182" s="152"/>
      <c r="AB182" s="152"/>
      <c r="AC182" s="152"/>
      <c r="AD182" s="152"/>
      <c r="AE182" s="152"/>
      <c r="AF182" s="152"/>
      <c r="AG182" s="152" t="s">
        <v>2390</v>
      </c>
      <c r="AH182" s="152">
        <v>0</v>
      </c>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c r="A183" s="159"/>
      <c r="B183" s="160"/>
      <c r="C183" s="203" t="s">
        <v>2575</v>
      </c>
      <c r="D183" s="199"/>
      <c r="E183" s="200">
        <v>3.15</v>
      </c>
      <c r="F183" s="163"/>
      <c r="G183" s="163"/>
      <c r="H183" s="163"/>
      <c r="I183" s="163"/>
      <c r="J183" s="163"/>
      <c r="K183" s="163"/>
      <c r="L183" s="163"/>
      <c r="M183" s="163"/>
      <c r="N183" s="162"/>
      <c r="O183" s="162"/>
      <c r="P183" s="162"/>
      <c r="Q183" s="162"/>
      <c r="R183" s="163"/>
      <c r="S183" s="163"/>
      <c r="T183" s="163"/>
      <c r="U183" s="163"/>
      <c r="V183" s="163"/>
      <c r="W183" s="163"/>
      <c r="X183" s="163"/>
      <c r="Y183" s="152"/>
      <c r="Z183" s="152"/>
      <c r="AA183" s="152"/>
      <c r="AB183" s="152"/>
      <c r="AC183" s="152"/>
      <c r="AD183" s="152"/>
      <c r="AE183" s="152"/>
      <c r="AF183" s="152"/>
      <c r="AG183" s="152" t="s">
        <v>2390</v>
      </c>
      <c r="AH183" s="152">
        <v>0</v>
      </c>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ht="33.75" outlineLevel="1">
      <c r="A184" s="175">
        <v>47</v>
      </c>
      <c r="B184" s="176" t="s">
        <v>2576</v>
      </c>
      <c r="C184" s="185" t="s">
        <v>2577</v>
      </c>
      <c r="D184" s="177" t="s">
        <v>439</v>
      </c>
      <c r="E184" s="178">
        <v>4.1950000000000003</v>
      </c>
      <c r="F184" s="179"/>
      <c r="G184" s="180">
        <f>ROUND(E184*F184,2)</f>
        <v>0</v>
      </c>
      <c r="H184" s="179"/>
      <c r="I184" s="180">
        <f>ROUND(E184*H184,2)</f>
        <v>0</v>
      </c>
      <c r="J184" s="179"/>
      <c r="K184" s="180">
        <f>ROUND(E184*J184,2)</f>
        <v>0</v>
      </c>
      <c r="L184" s="180">
        <v>21</v>
      </c>
      <c r="M184" s="180">
        <f>G184*(1+L184/100)</f>
        <v>0</v>
      </c>
      <c r="N184" s="178">
        <v>0</v>
      </c>
      <c r="O184" s="178">
        <f>ROUND(E184*N184,2)</f>
        <v>0</v>
      </c>
      <c r="P184" s="178">
        <v>0</v>
      </c>
      <c r="Q184" s="178">
        <f>ROUND(E184*P184,2)</f>
        <v>0</v>
      </c>
      <c r="R184" s="180" t="s">
        <v>470</v>
      </c>
      <c r="S184" s="180" t="s">
        <v>371</v>
      </c>
      <c r="T184" s="181" t="s">
        <v>2386</v>
      </c>
      <c r="U184" s="163">
        <v>0.497</v>
      </c>
      <c r="V184" s="163">
        <f>ROUND(E184*U184,2)</f>
        <v>2.08</v>
      </c>
      <c r="W184" s="163"/>
      <c r="X184" s="163" t="s">
        <v>431</v>
      </c>
      <c r="Y184" s="152"/>
      <c r="Z184" s="152"/>
      <c r="AA184" s="152"/>
      <c r="AB184" s="152"/>
      <c r="AC184" s="152"/>
      <c r="AD184" s="152"/>
      <c r="AE184" s="152"/>
      <c r="AF184" s="152"/>
      <c r="AG184" s="152" t="s">
        <v>2387</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1">
      <c r="A185" s="159"/>
      <c r="B185" s="160"/>
      <c r="C185" s="203" t="s">
        <v>2578</v>
      </c>
      <c r="D185" s="199"/>
      <c r="E185" s="200">
        <v>4.1950000000000003</v>
      </c>
      <c r="F185" s="163"/>
      <c r="G185" s="163"/>
      <c r="H185" s="163"/>
      <c r="I185" s="163"/>
      <c r="J185" s="163"/>
      <c r="K185" s="163"/>
      <c r="L185" s="163"/>
      <c r="M185" s="163"/>
      <c r="N185" s="162"/>
      <c r="O185" s="162"/>
      <c r="P185" s="162"/>
      <c r="Q185" s="162"/>
      <c r="R185" s="163"/>
      <c r="S185" s="163"/>
      <c r="T185" s="163"/>
      <c r="U185" s="163"/>
      <c r="V185" s="163"/>
      <c r="W185" s="163"/>
      <c r="X185" s="163"/>
      <c r="Y185" s="152"/>
      <c r="Z185" s="152"/>
      <c r="AA185" s="152"/>
      <c r="AB185" s="152"/>
      <c r="AC185" s="152"/>
      <c r="AD185" s="152"/>
      <c r="AE185" s="152"/>
      <c r="AF185" s="152"/>
      <c r="AG185" s="152" t="s">
        <v>2390</v>
      </c>
      <c r="AH185" s="152">
        <v>5</v>
      </c>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ht="22.5" outlineLevel="1">
      <c r="A186" s="175">
        <v>48</v>
      </c>
      <c r="B186" s="176" t="s">
        <v>2579</v>
      </c>
      <c r="C186" s="185" t="s">
        <v>2580</v>
      </c>
      <c r="D186" s="177" t="s">
        <v>459</v>
      </c>
      <c r="E186" s="178">
        <v>0.99314000000000002</v>
      </c>
      <c r="F186" s="179"/>
      <c r="G186" s="180">
        <f>ROUND(E186*F186,2)</f>
        <v>0</v>
      </c>
      <c r="H186" s="179"/>
      <c r="I186" s="180">
        <f>ROUND(E186*H186,2)</f>
        <v>0</v>
      </c>
      <c r="J186" s="179"/>
      <c r="K186" s="180">
        <f>ROUND(E186*J186,2)</f>
        <v>0</v>
      </c>
      <c r="L186" s="180">
        <v>21</v>
      </c>
      <c r="M186" s="180">
        <f>G186*(1+L186/100)</f>
        <v>0</v>
      </c>
      <c r="N186" s="178">
        <v>1.221E-2</v>
      </c>
      <c r="O186" s="178">
        <f>ROUND(E186*N186,2)</f>
        <v>0.01</v>
      </c>
      <c r="P186" s="178">
        <v>0</v>
      </c>
      <c r="Q186" s="178">
        <f>ROUND(E186*P186,2)</f>
        <v>0</v>
      </c>
      <c r="R186" s="180" t="s">
        <v>470</v>
      </c>
      <c r="S186" s="180" t="s">
        <v>371</v>
      </c>
      <c r="T186" s="181" t="s">
        <v>2386</v>
      </c>
      <c r="U186" s="163">
        <v>15.532999999999999</v>
      </c>
      <c r="V186" s="163">
        <f>ROUND(E186*U186,2)</f>
        <v>15.43</v>
      </c>
      <c r="W186" s="163"/>
      <c r="X186" s="163" t="s">
        <v>431</v>
      </c>
      <c r="Y186" s="152"/>
      <c r="Z186" s="152"/>
      <c r="AA186" s="152"/>
      <c r="AB186" s="152"/>
      <c r="AC186" s="152"/>
      <c r="AD186" s="152"/>
      <c r="AE186" s="152"/>
      <c r="AF186" s="152"/>
      <c r="AG186" s="152" t="s">
        <v>2387</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c r="A187" s="159"/>
      <c r="B187" s="160"/>
      <c r="C187" s="273" t="s">
        <v>2581</v>
      </c>
      <c r="D187" s="274"/>
      <c r="E187" s="274"/>
      <c r="F187" s="274"/>
      <c r="G187" s="274"/>
      <c r="H187" s="163"/>
      <c r="I187" s="163"/>
      <c r="J187" s="163"/>
      <c r="K187" s="163"/>
      <c r="L187" s="163"/>
      <c r="M187" s="163"/>
      <c r="N187" s="162"/>
      <c r="O187" s="162"/>
      <c r="P187" s="162"/>
      <c r="Q187" s="162"/>
      <c r="R187" s="163"/>
      <c r="S187" s="163"/>
      <c r="T187" s="163"/>
      <c r="U187" s="163"/>
      <c r="V187" s="163"/>
      <c r="W187" s="163"/>
      <c r="X187" s="163"/>
      <c r="Y187" s="152"/>
      <c r="Z187" s="152"/>
      <c r="AA187" s="152"/>
      <c r="AB187" s="152"/>
      <c r="AC187" s="152"/>
      <c r="AD187" s="152"/>
      <c r="AE187" s="152"/>
      <c r="AF187" s="152"/>
      <c r="AG187" s="152" t="s">
        <v>444</v>
      </c>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c r="A188" s="159"/>
      <c r="B188" s="160"/>
      <c r="C188" s="203" t="s">
        <v>2582</v>
      </c>
      <c r="D188" s="199"/>
      <c r="E188" s="200">
        <v>0.99314000000000002</v>
      </c>
      <c r="F188" s="163"/>
      <c r="G188" s="163"/>
      <c r="H188" s="163"/>
      <c r="I188" s="163"/>
      <c r="J188" s="163"/>
      <c r="K188" s="163"/>
      <c r="L188" s="163"/>
      <c r="M188" s="163"/>
      <c r="N188" s="162"/>
      <c r="O188" s="162"/>
      <c r="P188" s="162"/>
      <c r="Q188" s="162"/>
      <c r="R188" s="163"/>
      <c r="S188" s="163"/>
      <c r="T188" s="163"/>
      <c r="U188" s="163"/>
      <c r="V188" s="163"/>
      <c r="W188" s="163"/>
      <c r="X188" s="163"/>
      <c r="Y188" s="152"/>
      <c r="Z188" s="152"/>
      <c r="AA188" s="152"/>
      <c r="AB188" s="152"/>
      <c r="AC188" s="152"/>
      <c r="AD188" s="152"/>
      <c r="AE188" s="152"/>
      <c r="AF188" s="152"/>
      <c r="AG188" s="152" t="s">
        <v>2390</v>
      </c>
      <c r="AH188" s="152">
        <v>5</v>
      </c>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ht="22.5" outlineLevel="1">
      <c r="A189" s="175">
        <v>49</v>
      </c>
      <c r="B189" s="176" t="s">
        <v>2583</v>
      </c>
      <c r="C189" s="185" t="s">
        <v>2584</v>
      </c>
      <c r="D189" s="177" t="s">
        <v>429</v>
      </c>
      <c r="E189" s="178">
        <v>2.73</v>
      </c>
      <c r="F189" s="179"/>
      <c r="G189" s="180">
        <f>ROUND(E189*F189,2)</f>
        <v>0</v>
      </c>
      <c r="H189" s="179"/>
      <c r="I189" s="180">
        <f>ROUND(E189*H189,2)</f>
        <v>0</v>
      </c>
      <c r="J189" s="179"/>
      <c r="K189" s="180">
        <f>ROUND(E189*J189,2)</f>
        <v>0</v>
      </c>
      <c r="L189" s="180">
        <v>21</v>
      </c>
      <c r="M189" s="180">
        <f>G189*(1+L189/100)</f>
        <v>0</v>
      </c>
      <c r="N189" s="178">
        <v>2.53999</v>
      </c>
      <c r="O189" s="178">
        <f>ROUND(E189*N189,2)</f>
        <v>6.93</v>
      </c>
      <c r="P189" s="178">
        <v>0</v>
      </c>
      <c r="Q189" s="178">
        <f>ROUND(E189*P189,2)</f>
        <v>0</v>
      </c>
      <c r="R189" s="180" t="s">
        <v>470</v>
      </c>
      <c r="S189" s="180" t="s">
        <v>371</v>
      </c>
      <c r="T189" s="181" t="s">
        <v>2386</v>
      </c>
      <c r="U189" s="163">
        <v>2.3039999999999998</v>
      </c>
      <c r="V189" s="163">
        <f>ROUND(E189*U189,2)</f>
        <v>6.29</v>
      </c>
      <c r="W189" s="163"/>
      <c r="X189" s="163" t="s">
        <v>431</v>
      </c>
      <c r="Y189" s="152"/>
      <c r="Z189" s="152"/>
      <c r="AA189" s="152"/>
      <c r="AB189" s="152"/>
      <c r="AC189" s="152"/>
      <c r="AD189" s="152"/>
      <c r="AE189" s="152"/>
      <c r="AF189" s="152"/>
      <c r="AG189" s="152" t="s">
        <v>2387</v>
      </c>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1">
      <c r="A190" s="159"/>
      <c r="B190" s="160"/>
      <c r="C190" s="273" t="s">
        <v>2585</v>
      </c>
      <c r="D190" s="274"/>
      <c r="E190" s="274"/>
      <c r="F190" s="274"/>
      <c r="G190" s="274"/>
      <c r="H190" s="163"/>
      <c r="I190" s="163"/>
      <c r="J190" s="163"/>
      <c r="K190" s="163"/>
      <c r="L190" s="163"/>
      <c r="M190" s="163"/>
      <c r="N190" s="162"/>
      <c r="O190" s="162"/>
      <c r="P190" s="162"/>
      <c r="Q190" s="162"/>
      <c r="R190" s="163"/>
      <c r="S190" s="163"/>
      <c r="T190" s="163"/>
      <c r="U190" s="163"/>
      <c r="V190" s="163"/>
      <c r="W190" s="163"/>
      <c r="X190" s="163"/>
      <c r="Y190" s="152"/>
      <c r="Z190" s="152"/>
      <c r="AA190" s="152"/>
      <c r="AB190" s="152"/>
      <c r="AC190" s="152"/>
      <c r="AD190" s="152"/>
      <c r="AE190" s="152"/>
      <c r="AF190" s="152"/>
      <c r="AG190" s="152" t="s">
        <v>444</v>
      </c>
      <c r="AH190" s="152"/>
      <c r="AI190" s="152"/>
      <c r="AJ190" s="152"/>
      <c r="AK190" s="152"/>
      <c r="AL190" s="152"/>
      <c r="AM190" s="152"/>
      <c r="AN190" s="152"/>
      <c r="AO190" s="152"/>
      <c r="AP190" s="152"/>
      <c r="AQ190" s="152"/>
      <c r="AR190" s="152"/>
      <c r="AS190" s="152"/>
      <c r="AT190" s="152"/>
      <c r="AU190" s="152"/>
      <c r="AV190" s="152"/>
      <c r="AW190" s="152"/>
      <c r="AX190" s="152"/>
      <c r="AY190" s="152"/>
      <c r="AZ190" s="152"/>
      <c r="BA190" s="182" t="str">
        <f>C190</f>
        <v>táhel, rámových stojek, vzpěr (bez výztuže), s pomocným lešením o výšce podlahy do 1,90 m a pro zatížení do 1,5 kPa,</v>
      </c>
      <c r="BB190" s="152"/>
      <c r="BC190" s="152"/>
      <c r="BD190" s="152"/>
      <c r="BE190" s="152"/>
      <c r="BF190" s="152"/>
      <c r="BG190" s="152"/>
      <c r="BH190" s="152"/>
    </row>
    <row r="191" spans="1:60" outlineLevel="1">
      <c r="A191" s="159"/>
      <c r="B191" s="160"/>
      <c r="C191" s="203" t="s">
        <v>2586</v>
      </c>
      <c r="D191" s="199"/>
      <c r="E191" s="200">
        <v>0.45</v>
      </c>
      <c r="F191" s="163"/>
      <c r="G191" s="163"/>
      <c r="H191" s="163"/>
      <c r="I191" s="163"/>
      <c r="J191" s="163"/>
      <c r="K191" s="163"/>
      <c r="L191" s="163"/>
      <c r="M191" s="163"/>
      <c r="N191" s="162"/>
      <c r="O191" s="162"/>
      <c r="P191" s="162"/>
      <c r="Q191" s="162"/>
      <c r="R191" s="163"/>
      <c r="S191" s="163"/>
      <c r="T191" s="163"/>
      <c r="U191" s="163"/>
      <c r="V191" s="163"/>
      <c r="W191" s="163"/>
      <c r="X191" s="163"/>
      <c r="Y191" s="152"/>
      <c r="Z191" s="152"/>
      <c r="AA191" s="152"/>
      <c r="AB191" s="152"/>
      <c r="AC191" s="152"/>
      <c r="AD191" s="152"/>
      <c r="AE191" s="152"/>
      <c r="AF191" s="152"/>
      <c r="AG191" s="152" t="s">
        <v>2390</v>
      </c>
      <c r="AH191" s="152">
        <v>0</v>
      </c>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c r="A192" s="159"/>
      <c r="B192" s="160"/>
      <c r="C192" s="203" t="s">
        <v>2587</v>
      </c>
      <c r="D192" s="199"/>
      <c r="E192" s="200">
        <v>2.2799999999999998</v>
      </c>
      <c r="F192" s="163"/>
      <c r="G192" s="163"/>
      <c r="H192" s="163"/>
      <c r="I192" s="163"/>
      <c r="J192" s="163"/>
      <c r="K192" s="163"/>
      <c r="L192" s="163"/>
      <c r="M192" s="163"/>
      <c r="N192" s="162"/>
      <c r="O192" s="162"/>
      <c r="P192" s="162"/>
      <c r="Q192" s="162"/>
      <c r="R192" s="163"/>
      <c r="S192" s="163"/>
      <c r="T192" s="163"/>
      <c r="U192" s="163"/>
      <c r="V192" s="163"/>
      <c r="W192" s="163"/>
      <c r="X192" s="163"/>
      <c r="Y192" s="152"/>
      <c r="Z192" s="152"/>
      <c r="AA192" s="152"/>
      <c r="AB192" s="152"/>
      <c r="AC192" s="152"/>
      <c r="AD192" s="152"/>
      <c r="AE192" s="152"/>
      <c r="AF192" s="152"/>
      <c r="AG192" s="152" t="s">
        <v>2390</v>
      </c>
      <c r="AH192" s="152">
        <v>0</v>
      </c>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c r="A193" s="175">
        <v>50</v>
      </c>
      <c r="B193" s="176" t="s">
        <v>2588</v>
      </c>
      <c r="C193" s="185" t="s">
        <v>2589</v>
      </c>
      <c r="D193" s="177" t="s">
        <v>439</v>
      </c>
      <c r="E193" s="178">
        <v>27.6</v>
      </c>
      <c r="F193" s="179"/>
      <c r="G193" s="180">
        <f>ROUND(E193*F193,2)</f>
        <v>0</v>
      </c>
      <c r="H193" s="179"/>
      <c r="I193" s="180">
        <f>ROUND(E193*H193,2)</f>
        <v>0</v>
      </c>
      <c r="J193" s="179"/>
      <c r="K193" s="180">
        <f>ROUND(E193*J193,2)</f>
        <v>0</v>
      </c>
      <c r="L193" s="180">
        <v>21</v>
      </c>
      <c r="M193" s="180">
        <f>G193*(1+L193/100)</f>
        <v>0</v>
      </c>
      <c r="N193" s="178">
        <v>3.8080000000000003E-2</v>
      </c>
      <c r="O193" s="178">
        <f>ROUND(E193*N193,2)</f>
        <v>1.05</v>
      </c>
      <c r="P193" s="178">
        <v>0</v>
      </c>
      <c r="Q193" s="178">
        <f>ROUND(E193*P193,2)</f>
        <v>0</v>
      </c>
      <c r="R193" s="180" t="s">
        <v>470</v>
      </c>
      <c r="S193" s="180" t="s">
        <v>371</v>
      </c>
      <c r="T193" s="181" t="s">
        <v>2386</v>
      </c>
      <c r="U193" s="163">
        <v>0.7</v>
      </c>
      <c r="V193" s="163">
        <f>ROUND(E193*U193,2)</f>
        <v>19.32</v>
      </c>
      <c r="W193" s="163"/>
      <c r="X193" s="163" t="s">
        <v>431</v>
      </c>
      <c r="Y193" s="152"/>
      <c r="Z193" s="152"/>
      <c r="AA193" s="152"/>
      <c r="AB193" s="152"/>
      <c r="AC193" s="152"/>
      <c r="AD193" s="152"/>
      <c r="AE193" s="152"/>
      <c r="AF193" s="152"/>
      <c r="AG193" s="152" t="s">
        <v>2387</v>
      </c>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c r="A194" s="159"/>
      <c r="B194" s="160"/>
      <c r="C194" s="273" t="s">
        <v>2590</v>
      </c>
      <c r="D194" s="274"/>
      <c r="E194" s="274"/>
      <c r="F194" s="274"/>
      <c r="G194" s="274"/>
      <c r="H194" s="163"/>
      <c r="I194" s="163"/>
      <c r="J194" s="163"/>
      <c r="K194" s="163"/>
      <c r="L194" s="163"/>
      <c r="M194" s="163"/>
      <c r="N194" s="162"/>
      <c r="O194" s="162"/>
      <c r="P194" s="162"/>
      <c r="Q194" s="162"/>
      <c r="R194" s="163"/>
      <c r="S194" s="163"/>
      <c r="T194" s="163"/>
      <c r="U194" s="163"/>
      <c r="V194" s="163"/>
      <c r="W194" s="163"/>
      <c r="X194" s="163"/>
      <c r="Y194" s="152"/>
      <c r="Z194" s="152"/>
      <c r="AA194" s="152"/>
      <c r="AB194" s="152"/>
      <c r="AC194" s="152"/>
      <c r="AD194" s="152"/>
      <c r="AE194" s="152"/>
      <c r="AF194" s="152"/>
      <c r="AG194" s="152" t="s">
        <v>444</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82" t="str">
        <f>C194</f>
        <v>(pilířů), rámových stojek, táhel nebo vzpěr svislých nebo šikmých (odkloněných) o výšce do 4 m včetně vzepření</v>
      </c>
      <c r="BB194" s="152"/>
      <c r="BC194" s="152"/>
      <c r="BD194" s="152"/>
      <c r="BE194" s="152"/>
      <c r="BF194" s="152"/>
      <c r="BG194" s="152"/>
      <c r="BH194" s="152"/>
    </row>
    <row r="195" spans="1:60" outlineLevel="1">
      <c r="A195" s="159"/>
      <c r="B195" s="160"/>
      <c r="C195" s="203" t="s">
        <v>2591</v>
      </c>
      <c r="D195" s="199"/>
      <c r="E195" s="200">
        <v>23.04</v>
      </c>
      <c r="F195" s="163"/>
      <c r="G195" s="163"/>
      <c r="H195" s="163"/>
      <c r="I195" s="163"/>
      <c r="J195" s="163"/>
      <c r="K195" s="163"/>
      <c r="L195" s="163"/>
      <c r="M195" s="163"/>
      <c r="N195" s="162"/>
      <c r="O195" s="162"/>
      <c r="P195" s="162"/>
      <c r="Q195" s="162"/>
      <c r="R195" s="163"/>
      <c r="S195" s="163"/>
      <c r="T195" s="163"/>
      <c r="U195" s="163"/>
      <c r="V195" s="163"/>
      <c r="W195" s="163"/>
      <c r="X195" s="163"/>
      <c r="Y195" s="152"/>
      <c r="Z195" s="152"/>
      <c r="AA195" s="152"/>
      <c r="AB195" s="152"/>
      <c r="AC195" s="152"/>
      <c r="AD195" s="152"/>
      <c r="AE195" s="152"/>
      <c r="AF195" s="152"/>
      <c r="AG195" s="152" t="s">
        <v>2390</v>
      </c>
      <c r="AH195" s="152">
        <v>0</v>
      </c>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1">
      <c r="A196" s="159"/>
      <c r="B196" s="160"/>
      <c r="C196" s="203" t="s">
        <v>2592</v>
      </c>
      <c r="D196" s="199"/>
      <c r="E196" s="200">
        <v>4.5599999999999996</v>
      </c>
      <c r="F196" s="163"/>
      <c r="G196" s="163"/>
      <c r="H196" s="163"/>
      <c r="I196" s="163"/>
      <c r="J196" s="163"/>
      <c r="K196" s="163"/>
      <c r="L196" s="163"/>
      <c r="M196" s="163"/>
      <c r="N196" s="162"/>
      <c r="O196" s="162"/>
      <c r="P196" s="162"/>
      <c r="Q196" s="162"/>
      <c r="R196" s="163"/>
      <c r="S196" s="163"/>
      <c r="T196" s="163"/>
      <c r="U196" s="163"/>
      <c r="V196" s="163"/>
      <c r="W196" s="163"/>
      <c r="X196" s="163"/>
      <c r="Y196" s="152"/>
      <c r="Z196" s="152"/>
      <c r="AA196" s="152"/>
      <c r="AB196" s="152"/>
      <c r="AC196" s="152"/>
      <c r="AD196" s="152"/>
      <c r="AE196" s="152"/>
      <c r="AF196" s="152"/>
      <c r="AG196" s="152" t="s">
        <v>2390</v>
      </c>
      <c r="AH196" s="152">
        <v>0</v>
      </c>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c r="A197" s="175">
        <v>51</v>
      </c>
      <c r="B197" s="176" t="s">
        <v>2593</v>
      </c>
      <c r="C197" s="185" t="s">
        <v>2594</v>
      </c>
      <c r="D197" s="177" t="s">
        <v>439</v>
      </c>
      <c r="E197" s="178">
        <v>27.6</v>
      </c>
      <c r="F197" s="179"/>
      <c r="G197" s="180">
        <f>ROUND(E197*F197,2)</f>
        <v>0</v>
      </c>
      <c r="H197" s="179"/>
      <c r="I197" s="180">
        <f>ROUND(E197*H197,2)</f>
        <v>0</v>
      </c>
      <c r="J197" s="179"/>
      <c r="K197" s="180">
        <f>ROUND(E197*J197,2)</f>
        <v>0</v>
      </c>
      <c r="L197" s="180">
        <v>21</v>
      </c>
      <c r="M197" s="180">
        <f>G197*(1+L197/100)</f>
        <v>0</v>
      </c>
      <c r="N197" s="178">
        <v>0</v>
      </c>
      <c r="O197" s="178">
        <f>ROUND(E197*N197,2)</f>
        <v>0</v>
      </c>
      <c r="P197" s="178">
        <v>0</v>
      </c>
      <c r="Q197" s="178">
        <f>ROUND(E197*P197,2)</f>
        <v>0</v>
      </c>
      <c r="R197" s="180" t="s">
        <v>470</v>
      </c>
      <c r="S197" s="180" t="s">
        <v>371</v>
      </c>
      <c r="T197" s="181" t="s">
        <v>2386</v>
      </c>
      <c r="U197" s="163">
        <v>0.3</v>
      </c>
      <c r="V197" s="163">
        <f>ROUND(E197*U197,2)</f>
        <v>8.2799999999999994</v>
      </c>
      <c r="W197" s="163"/>
      <c r="X197" s="163" t="s">
        <v>431</v>
      </c>
      <c r="Y197" s="152"/>
      <c r="Z197" s="152"/>
      <c r="AA197" s="152"/>
      <c r="AB197" s="152"/>
      <c r="AC197" s="152"/>
      <c r="AD197" s="152"/>
      <c r="AE197" s="152"/>
      <c r="AF197" s="152"/>
      <c r="AG197" s="152" t="s">
        <v>2387</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c r="A198" s="159"/>
      <c r="B198" s="160"/>
      <c r="C198" s="273" t="s">
        <v>2590</v>
      </c>
      <c r="D198" s="274"/>
      <c r="E198" s="274"/>
      <c r="F198" s="274"/>
      <c r="G198" s="274"/>
      <c r="H198" s="163"/>
      <c r="I198" s="163"/>
      <c r="J198" s="163"/>
      <c r="K198" s="163"/>
      <c r="L198" s="163"/>
      <c r="M198" s="163"/>
      <c r="N198" s="162"/>
      <c r="O198" s="162"/>
      <c r="P198" s="162"/>
      <c r="Q198" s="162"/>
      <c r="R198" s="163"/>
      <c r="S198" s="163"/>
      <c r="T198" s="163"/>
      <c r="U198" s="163"/>
      <c r="V198" s="163"/>
      <c r="W198" s="163"/>
      <c r="X198" s="163"/>
      <c r="Y198" s="152"/>
      <c r="Z198" s="152"/>
      <c r="AA198" s="152"/>
      <c r="AB198" s="152"/>
      <c r="AC198" s="152"/>
      <c r="AD198" s="152"/>
      <c r="AE198" s="152"/>
      <c r="AF198" s="152"/>
      <c r="AG198" s="152" t="s">
        <v>444</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82" t="str">
        <f>C198</f>
        <v>(pilířů), rámových stojek, táhel nebo vzpěr svislých nebo šikmých (odkloněných) o výšce do 4 m včetně vzepření</v>
      </c>
      <c r="BB198" s="152"/>
      <c r="BC198" s="152"/>
      <c r="BD198" s="152"/>
      <c r="BE198" s="152"/>
      <c r="BF198" s="152"/>
      <c r="BG198" s="152"/>
      <c r="BH198" s="152"/>
    </row>
    <row r="199" spans="1:60" outlineLevel="1">
      <c r="A199" s="159"/>
      <c r="B199" s="160"/>
      <c r="C199" s="203" t="s">
        <v>2595</v>
      </c>
      <c r="D199" s="199"/>
      <c r="E199" s="200">
        <v>27.6</v>
      </c>
      <c r="F199" s="163"/>
      <c r="G199" s="163"/>
      <c r="H199" s="163"/>
      <c r="I199" s="163"/>
      <c r="J199" s="163"/>
      <c r="K199" s="163"/>
      <c r="L199" s="163"/>
      <c r="M199" s="163"/>
      <c r="N199" s="162"/>
      <c r="O199" s="162"/>
      <c r="P199" s="162"/>
      <c r="Q199" s="162"/>
      <c r="R199" s="163"/>
      <c r="S199" s="163"/>
      <c r="T199" s="163"/>
      <c r="U199" s="163"/>
      <c r="V199" s="163"/>
      <c r="W199" s="163"/>
      <c r="X199" s="163"/>
      <c r="Y199" s="152"/>
      <c r="Z199" s="152"/>
      <c r="AA199" s="152"/>
      <c r="AB199" s="152"/>
      <c r="AC199" s="152"/>
      <c r="AD199" s="152"/>
      <c r="AE199" s="152"/>
      <c r="AF199" s="152"/>
      <c r="AG199" s="152" t="s">
        <v>2390</v>
      </c>
      <c r="AH199" s="152">
        <v>5</v>
      </c>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c r="A200" s="175">
        <v>52</v>
      </c>
      <c r="B200" s="176" t="s">
        <v>2596</v>
      </c>
      <c r="C200" s="185" t="s">
        <v>2597</v>
      </c>
      <c r="D200" s="177" t="s">
        <v>459</v>
      </c>
      <c r="E200" s="178">
        <v>0.99314000000000002</v>
      </c>
      <c r="F200" s="179"/>
      <c r="G200" s="180">
        <f>ROUND(E200*F200,2)</f>
        <v>0</v>
      </c>
      <c r="H200" s="179"/>
      <c r="I200" s="180">
        <f>ROUND(E200*H200,2)</f>
        <v>0</v>
      </c>
      <c r="J200" s="179"/>
      <c r="K200" s="180">
        <f>ROUND(E200*J200,2)</f>
        <v>0</v>
      </c>
      <c r="L200" s="180">
        <v>21</v>
      </c>
      <c r="M200" s="180">
        <f>G200*(1+L200/100)</f>
        <v>0</v>
      </c>
      <c r="N200" s="178">
        <v>1</v>
      </c>
      <c r="O200" s="178">
        <f>ROUND(E200*N200,2)</f>
        <v>0.99</v>
      </c>
      <c r="P200" s="178">
        <v>0</v>
      </c>
      <c r="Q200" s="178">
        <f>ROUND(E200*P200,2)</f>
        <v>0</v>
      </c>
      <c r="R200" s="180" t="s">
        <v>731</v>
      </c>
      <c r="S200" s="180" t="s">
        <v>371</v>
      </c>
      <c r="T200" s="181" t="s">
        <v>2386</v>
      </c>
      <c r="U200" s="163">
        <v>0</v>
      </c>
      <c r="V200" s="163">
        <f>ROUND(E200*U200,2)</f>
        <v>0</v>
      </c>
      <c r="W200" s="163"/>
      <c r="X200" s="163" t="s">
        <v>464</v>
      </c>
      <c r="Y200" s="152"/>
      <c r="Z200" s="152"/>
      <c r="AA200" s="152"/>
      <c r="AB200" s="152"/>
      <c r="AC200" s="152"/>
      <c r="AD200" s="152"/>
      <c r="AE200" s="152"/>
      <c r="AF200" s="152"/>
      <c r="AG200" s="152" t="s">
        <v>2465</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c r="A201" s="159"/>
      <c r="B201" s="160"/>
      <c r="C201" s="262" t="s">
        <v>2598</v>
      </c>
      <c r="D201" s="263"/>
      <c r="E201" s="263"/>
      <c r="F201" s="263"/>
      <c r="G201" s="263"/>
      <c r="H201" s="163"/>
      <c r="I201" s="163"/>
      <c r="J201" s="163"/>
      <c r="K201" s="163"/>
      <c r="L201" s="163"/>
      <c r="M201" s="163"/>
      <c r="N201" s="162"/>
      <c r="O201" s="162"/>
      <c r="P201" s="162"/>
      <c r="Q201" s="162"/>
      <c r="R201" s="163"/>
      <c r="S201" s="163"/>
      <c r="T201" s="163"/>
      <c r="U201" s="163"/>
      <c r="V201" s="163"/>
      <c r="W201" s="163"/>
      <c r="X201" s="163"/>
      <c r="Y201" s="152"/>
      <c r="Z201" s="152"/>
      <c r="AA201" s="152"/>
      <c r="AB201" s="152"/>
      <c r="AC201" s="152"/>
      <c r="AD201" s="152"/>
      <c r="AE201" s="152"/>
      <c r="AF201" s="152"/>
      <c r="AG201" s="152" t="s">
        <v>375</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c r="A202" s="159"/>
      <c r="B202" s="160"/>
      <c r="C202" s="271" t="s">
        <v>2599</v>
      </c>
      <c r="D202" s="272"/>
      <c r="E202" s="272"/>
      <c r="F202" s="272"/>
      <c r="G202" s="272"/>
      <c r="H202" s="163"/>
      <c r="I202" s="163"/>
      <c r="J202" s="163"/>
      <c r="K202" s="163"/>
      <c r="L202" s="163"/>
      <c r="M202" s="163"/>
      <c r="N202" s="162"/>
      <c r="O202" s="162"/>
      <c r="P202" s="162"/>
      <c r="Q202" s="162"/>
      <c r="R202" s="163"/>
      <c r="S202" s="163"/>
      <c r="T202" s="163"/>
      <c r="U202" s="163"/>
      <c r="V202" s="163"/>
      <c r="W202" s="163"/>
      <c r="X202" s="163"/>
      <c r="Y202" s="152"/>
      <c r="Z202" s="152"/>
      <c r="AA202" s="152"/>
      <c r="AB202" s="152"/>
      <c r="AC202" s="152"/>
      <c r="AD202" s="152"/>
      <c r="AE202" s="152"/>
      <c r="AF202" s="152"/>
      <c r="AG202" s="152" t="s">
        <v>375</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c r="A203" s="159"/>
      <c r="B203" s="160"/>
      <c r="C203" s="203" t="s">
        <v>2600</v>
      </c>
      <c r="D203" s="199"/>
      <c r="E203" s="200">
        <v>0.27828000000000003</v>
      </c>
      <c r="F203" s="163"/>
      <c r="G203" s="163"/>
      <c r="H203" s="163"/>
      <c r="I203" s="163"/>
      <c r="J203" s="163"/>
      <c r="K203" s="163"/>
      <c r="L203" s="163"/>
      <c r="M203" s="163"/>
      <c r="N203" s="162"/>
      <c r="O203" s="162"/>
      <c r="P203" s="162"/>
      <c r="Q203" s="162"/>
      <c r="R203" s="163"/>
      <c r="S203" s="163"/>
      <c r="T203" s="163"/>
      <c r="U203" s="163"/>
      <c r="V203" s="163"/>
      <c r="W203" s="163"/>
      <c r="X203" s="163"/>
      <c r="Y203" s="152"/>
      <c r="Z203" s="152"/>
      <c r="AA203" s="152"/>
      <c r="AB203" s="152"/>
      <c r="AC203" s="152"/>
      <c r="AD203" s="152"/>
      <c r="AE203" s="152"/>
      <c r="AF203" s="152"/>
      <c r="AG203" s="152" t="s">
        <v>2390</v>
      </c>
      <c r="AH203" s="152">
        <v>0</v>
      </c>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c r="A204" s="159"/>
      <c r="B204" s="160"/>
      <c r="C204" s="203" t="s">
        <v>2601</v>
      </c>
      <c r="D204" s="199"/>
      <c r="E204" s="200">
        <v>0.29426000000000002</v>
      </c>
      <c r="F204" s="163"/>
      <c r="G204" s="163"/>
      <c r="H204" s="163"/>
      <c r="I204" s="163"/>
      <c r="J204" s="163"/>
      <c r="K204" s="163"/>
      <c r="L204" s="163"/>
      <c r="M204" s="163"/>
      <c r="N204" s="162"/>
      <c r="O204" s="162"/>
      <c r="P204" s="162"/>
      <c r="Q204" s="162"/>
      <c r="R204" s="163"/>
      <c r="S204" s="163"/>
      <c r="T204" s="163"/>
      <c r="U204" s="163"/>
      <c r="V204" s="163"/>
      <c r="W204" s="163"/>
      <c r="X204" s="163"/>
      <c r="Y204" s="152"/>
      <c r="Z204" s="152"/>
      <c r="AA204" s="152"/>
      <c r="AB204" s="152"/>
      <c r="AC204" s="152"/>
      <c r="AD204" s="152"/>
      <c r="AE204" s="152"/>
      <c r="AF204" s="152"/>
      <c r="AG204" s="152" t="s">
        <v>2390</v>
      </c>
      <c r="AH204" s="152">
        <v>0</v>
      </c>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c r="A205" s="159"/>
      <c r="B205" s="160"/>
      <c r="C205" s="203" t="s">
        <v>2602</v>
      </c>
      <c r="D205" s="199"/>
      <c r="E205" s="200">
        <v>0.42059000000000002</v>
      </c>
      <c r="F205" s="163"/>
      <c r="G205" s="163"/>
      <c r="H205" s="163"/>
      <c r="I205" s="163"/>
      <c r="J205" s="163"/>
      <c r="K205" s="163"/>
      <c r="L205" s="163"/>
      <c r="M205" s="163"/>
      <c r="N205" s="162"/>
      <c r="O205" s="162"/>
      <c r="P205" s="162"/>
      <c r="Q205" s="162"/>
      <c r="R205" s="163"/>
      <c r="S205" s="163"/>
      <c r="T205" s="163"/>
      <c r="U205" s="163"/>
      <c r="V205" s="163"/>
      <c r="W205" s="163"/>
      <c r="X205" s="163"/>
      <c r="Y205" s="152"/>
      <c r="Z205" s="152"/>
      <c r="AA205" s="152"/>
      <c r="AB205" s="152"/>
      <c r="AC205" s="152"/>
      <c r="AD205" s="152"/>
      <c r="AE205" s="152"/>
      <c r="AF205" s="152"/>
      <c r="AG205" s="152" t="s">
        <v>2390</v>
      </c>
      <c r="AH205" s="152">
        <v>0</v>
      </c>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c r="A206" s="169" t="s">
        <v>366</v>
      </c>
      <c r="B206" s="170" t="s">
        <v>55</v>
      </c>
      <c r="C206" s="184" t="s">
        <v>226</v>
      </c>
      <c r="D206" s="171"/>
      <c r="E206" s="172"/>
      <c r="F206" s="173"/>
      <c r="G206" s="173">
        <f>SUMIF(AG207:AG210,"&lt;&gt;NOR",G207:G210)</f>
        <v>0</v>
      </c>
      <c r="H206" s="173"/>
      <c r="I206" s="173">
        <f>SUM(I207:I210)</f>
        <v>0</v>
      </c>
      <c r="J206" s="173"/>
      <c r="K206" s="173">
        <f>SUM(K207:K210)</f>
        <v>0</v>
      </c>
      <c r="L206" s="173"/>
      <c r="M206" s="173">
        <f>SUM(M207:M210)</f>
        <v>0</v>
      </c>
      <c r="N206" s="172"/>
      <c r="O206" s="172">
        <f>SUM(O207:O210)</f>
        <v>3.84</v>
      </c>
      <c r="P206" s="172"/>
      <c r="Q206" s="172">
        <f>SUM(Q207:Q210)</f>
        <v>0</v>
      </c>
      <c r="R206" s="173"/>
      <c r="S206" s="173"/>
      <c r="T206" s="174"/>
      <c r="U206" s="168"/>
      <c r="V206" s="168">
        <f>SUM(V207:V210)</f>
        <v>2.23</v>
      </c>
      <c r="W206" s="168"/>
      <c r="X206" s="168"/>
      <c r="AG206" t="s">
        <v>367</v>
      </c>
    </row>
    <row r="207" spans="1:60" ht="33.75" outlineLevel="1">
      <c r="A207" s="175">
        <v>53</v>
      </c>
      <c r="B207" s="176" t="s">
        <v>2603</v>
      </c>
      <c r="C207" s="185" t="s">
        <v>2604</v>
      </c>
      <c r="D207" s="177" t="s">
        <v>429</v>
      </c>
      <c r="E207" s="178">
        <v>1.5366</v>
      </c>
      <c r="F207" s="179"/>
      <c r="G207" s="180">
        <f>ROUND(E207*F207,2)</f>
        <v>0</v>
      </c>
      <c r="H207" s="179"/>
      <c r="I207" s="180">
        <f>ROUND(E207*H207,2)</f>
        <v>0</v>
      </c>
      <c r="J207" s="179"/>
      <c r="K207" s="180">
        <f>ROUND(E207*J207,2)</f>
        <v>0</v>
      </c>
      <c r="L207" s="180">
        <v>21</v>
      </c>
      <c r="M207" s="180">
        <f>G207*(1+L207/100)</f>
        <v>0</v>
      </c>
      <c r="N207" s="178">
        <v>2.5</v>
      </c>
      <c r="O207" s="178">
        <f>ROUND(E207*N207,2)</f>
        <v>3.84</v>
      </c>
      <c r="P207" s="178">
        <v>0</v>
      </c>
      <c r="Q207" s="178">
        <f>ROUND(E207*P207,2)</f>
        <v>0</v>
      </c>
      <c r="R207" s="180" t="s">
        <v>1901</v>
      </c>
      <c r="S207" s="180" t="s">
        <v>371</v>
      </c>
      <c r="T207" s="181" t="s">
        <v>2386</v>
      </c>
      <c r="U207" s="163">
        <v>1.4490000000000001</v>
      </c>
      <c r="V207" s="163">
        <f>ROUND(E207*U207,2)</f>
        <v>2.23</v>
      </c>
      <c r="W207" s="163"/>
      <c r="X207" s="163" t="s">
        <v>431</v>
      </c>
      <c r="Y207" s="152"/>
      <c r="Z207" s="152"/>
      <c r="AA207" s="152"/>
      <c r="AB207" s="152"/>
      <c r="AC207" s="152"/>
      <c r="AD207" s="152"/>
      <c r="AE207" s="152"/>
      <c r="AF207" s="152"/>
      <c r="AG207" s="152" t="s">
        <v>2387</v>
      </c>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c r="A208" s="159"/>
      <c r="B208" s="160"/>
      <c r="C208" s="273" t="s">
        <v>2605</v>
      </c>
      <c r="D208" s="274"/>
      <c r="E208" s="274"/>
      <c r="F208" s="274"/>
      <c r="G208" s="274"/>
      <c r="H208" s="163"/>
      <c r="I208" s="163"/>
      <c r="J208" s="163"/>
      <c r="K208" s="163"/>
      <c r="L208" s="163"/>
      <c r="M208" s="163"/>
      <c r="N208" s="162"/>
      <c r="O208" s="162"/>
      <c r="P208" s="162"/>
      <c r="Q208" s="162"/>
      <c r="R208" s="163"/>
      <c r="S208" s="163"/>
      <c r="T208" s="163"/>
      <c r="U208" s="163"/>
      <c r="V208" s="163"/>
      <c r="W208" s="163"/>
      <c r="X208" s="163"/>
      <c r="Y208" s="152"/>
      <c r="Z208" s="152"/>
      <c r="AA208" s="152"/>
      <c r="AB208" s="152"/>
      <c r="AC208" s="152"/>
      <c r="AD208" s="152"/>
      <c r="AE208" s="152"/>
      <c r="AF208" s="152"/>
      <c r="AG208" s="152" t="s">
        <v>444</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c r="A209" s="159"/>
      <c r="B209" s="160"/>
      <c r="C209" s="203" t="s">
        <v>2606</v>
      </c>
      <c r="D209" s="199"/>
      <c r="E209" s="200">
        <v>1.5366</v>
      </c>
      <c r="F209" s="163"/>
      <c r="G209" s="163"/>
      <c r="H209" s="163"/>
      <c r="I209" s="163"/>
      <c r="J209" s="163"/>
      <c r="K209" s="163"/>
      <c r="L209" s="163"/>
      <c r="M209" s="163"/>
      <c r="N209" s="162"/>
      <c r="O209" s="162"/>
      <c r="P209" s="162"/>
      <c r="Q209" s="162"/>
      <c r="R209" s="163"/>
      <c r="S209" s="163"/>
      <c r="T209" s="163"/>
      <c r="U209" s="163"/>
      <c r="V209" s="163"/>
      <c r="W209" s="163"/>
      <c r="X209" s="163"/>
      <c r="Y209" s="152"/>
      <c r="Z209" s="152"/>
      <c r="AA209" s="152"/>
      <c r="AB209" s="152"/>
      <c r="AC209" s="152"/>
      <c r="AD209" s="152"/>
      <c r="AE209" s="152"/>
      <c r="AF209" s="152"/>
      <c r="AG209" s="152" t="s">
        <v>2390</v>
      </c>
      <c r="AH209" s="152">
        <v>0</v>
      </c>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1">
      <c r="A210" s="159"/>
      <c r="B210" s="160"/>
      <c r="C210" s="203" t="s">
        <v>2607</v>
      </c>
      <c r="D210" s="199"/>
      <c r="E210" s="200"/>
      <c r="F210" s="163"/>
      <c r="G210" s="163"/>
      <c r="H210" s="163"/>
      <c r="I210" s="163"/>
      <c r="J210" s="163"/>
      <c r="K210" s="163"/>
      <c r="L210" s="163"/>
      <c r="M210" s="163"/>
      <c r="N210" s="162"/>
      <c r="O210" s="162"/>
      <c r="P210" s="162"/>
      <c r="Q210" s="162"/>
      <c r="R210" s="163"/>
      <c r="S210" s="163"/>
      <c r="T210" s="163"/>
      <c r="U210" s="163"/>
      <c r="V210" s="163"/>
      <c r="W210" s="163"/>
      <c r="X210" s="163"/>
      <c r="Y210" s="152"/>
      <c r="Z210" s="152"/>
      <c r="AA210" s="152"/>
      <c r="AB210" s="152"/>
      <c r="AC210" s="152"/>
      <c r="AD210" s="152"/>
      <c r="AE210" s="152"/>
      <c r="AF210" s="152"/>
      <c r="AG210" s="152" t="s">
        <v>2390</v>
      </c>
      <c r="AH210" s="152">
        <v>0</v>
      </c>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c r="A211" s="169" t="s">
        <v>366</v>
      </c>
      <c r="B211" s="170" t="s">
        <v>235</v>
      </c>
      <c r="C211" s="184" t="s">
        <v>236</v>
      </c>
      <c r="D211" s="171"/>
      <c r="E211" s="172"/>
      <c r="F211" s="173"/>
      <c r="G211" s="173">
        <f>SUMIF(AG212:AG218,"&lt;&gt;NOR",G212:G218)</f>
        <v>0</v>
      </c>
      <c r="H211" s="173"/>
      <c r="I211" s="173">
        <f>SUM(I212:I218)</f>
        <v>0</v>
      </c>
      <c r="J211" s="173"/>
      <c r="K211" s="173">
        <f>SUM(K212:K218)</f>
        <v>0</v>
      </c>
      <c r="L211" s="173"/>
      <c r="M211" s="173">
        <f>SUM(M212:M218)</f>
        <v>0</v>
      </c>
      <c r="N211" s="172"/>
      <c r="O211" s="172">
        <f>SUM(O212:O218)</f>
        <v>0.43</v>
      </c>
      <c r="P211" s="172"/>
      <c r="Q211" s="172">
        <f>SUM(Q212:Q218)</f>
        <v>0</v>
      </c>
      <c r="R211" s="173"/>
      <c r="S211" s="173"/>
      <c r="T211" s="174"/>
      <c r="U211" s="168"/>
      <c r="V211" s="168">
        <f>SUM(V212:V218)</f>
        <v>29.97</v>
      </c>
      <c r="W211" s="168"/>
      <c r="X211" s="168"/>
      <c r="AG211" t="s">
        <v>367</v>
      </c>
    </row>
    <row r="212" spans="1:60" ht="22.5" outlineLevel="1">
      <c r="A212" s="175">
        <v>54</v>
      </c>
      <c r="B212" s="176" t="s">
        <v>2608</v>
      </c>
      <c r="C212" s="185" t="s">
        <v>2609</v>
      </c>
      <c r="D212" s="177" t="s">
        <v>439</v>
      </c>
      <c r="E212" s="178">
        <v>23.865130000000001</v>
      </c>
      <c r="F212" s="179"/>
      <c r="G212" s="180">
        <f>ROUND(E212*F212,2)</f>
        <v>0</v>
      </c>
      <c r="H212" s="179"/>
      <c r="I212" s="180">
        <f>ROUND(E212*H212,2)</f>
        <v>0</v>
      </c>
      <c r="J212" s="179"/>
      <c r="K212" s="180">
        <f>ROUND(E212*J212,2)</f>
        <v>0</v>
      </c>
      <c r="L212" s="180">
        <v>21</v>
      </c>
      <c r="M212" s="180">
        <f>G212*(1+L212/100)</f>
        <v>0</v>
      </c>
      <c r="N212" s="178">
        <v>1.8020000000000001E-2</v>
      </c>
      <c r="O212" s="178">
        <f>ROUND(E212*N212,2)</f>
        <v>0.43</v>
      </c>
      <c r="P212" s="178">
        <v>0</v>
      </c>
      <c r="Q212" s="178">
        <f>ROUND(E212*P212,2)</f>
        <v>0</v>
      </c>
      <c r="R212" s="180" t="s">
        <v>470</v>
      </c>
      <c r="S212" s="180" t="s">
        <v>371</v>
      </c>
      <c r="T212" s="181" t="s">
        <v>2386</v>
      </c>
      <c r="U212" s="163">
        <v>1.2558</v>
      </c>
      <c r="V212" s="163">
        <f>ROUND(E212*U212,2)</f>
        <v>29.97</v>
      </c>
      <c r="W212" s="163"/>
      <c r="X212" s="163" t="s">
        <v>431</v>
      </c>
      <c r="Y212" s="152"/>
      <c r="Z212" s="152"/>
      <c r="AA212" s="152"/>
      <c r="AB212" s="152"/>
      <c r="AC212" s="152"/>
      <c r="AD212" s="152"/>
      <c r="AE212" s="152"/>
      <c r="AF212" s="152"/>
      <c r="AG212" s="152" t="s">
        <v>2387</v>
      </c>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ht="22.5" outlineLevel="1">
      <c r="A213" s="159"/>
      <c r="B213" s="160"/>
      <c r="C213" s="273" t="s">
        <v>2610</v>
      </c>
      <c r="D213" s="274"/>
      <c r="E213" s="274"/>
      <c r="F213" s="274"/>
      <c r="G213" s="274"/>
      <c r="H213" s="163"/>
      <c r="I213" s="163"/>
      <c r="J213" s="163"/>
      <c r="K213" s="163"/>
      <c r="L213" s="163"/>
      <c r="M213" s="163"/>
      <c r="N213" s="162"/>
      <c r="O213" s="162"/>
      <c r="P213" s="162"/>
      <c r="Q213" s="162"/>
      <c r="R213" s="163"/>
      <c r="S213" s="163"/>
      <c r="T213" s="163"/>
      <c r="U213" s="163"/>
      <c r="V213" s="163"/>
      <c r="W213" s="163"/>
      <c r="X213" s="163"/>
      <c r="Y213" s="152"/>
      <c r="Z213" s="152"/>
      <c r="AA213" s="152"/>
      <c r="AB213" s="152"/>
      <c r="AC213" s="152"/>
      <c r="AD213" s="152"/>
      <c r="AE213" s="152"/>
      <c r="AF213" s="152"/>
      <c r="AG213" s="152" t="s">
        <v>444</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82" t="str">
        <f>C213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13" s="152"/>
      <c r="BC213" s="152"/>
      <c r="BD213" s="152"/>
      <c r="BE213" s="152"/>
      <c r="BF213" s="152"/>
      <c r="BG213" s="152"/>
      <c r="BH213" s="152"/>
    </row>
    <row r="214" spans="1:60" outlineLevel="1">
      <c r="A214" s="159"/>
      <c r="B214" s="160"/>
      <c r="C214" s="271" t="s">
        <v>2611</v>
      </c>
      <c r="D214" s="272"/>
      <c r="E214" s="272"/>
      <c r="F214" s="272"/>
      <c r="G214" s="272"/>
      <c r="H214" s="163"/>
      <c r="I214" s="163"/>
      <c r="J214" s="163"/>
      <c r="K214" s="163"/>
      <c r="L214" s="163"/>
      <c r="M214" s="163"/>
      <c r="N214" s="162"/>
      <c r="O214" s="162"/>
      <c r="P214" s="162"/>
      <c r="Q214" s="162"/>
      <c r="R214" s="163"/>
      <c r="S214" s="163"/>
      <c r="T214" s="163"/>
      <c r="U214" s="163"/>
      <c r="V214" s="163"/>
      <c r="W214" s="163"/>
      <c r="X214" s="163"/>
      <c r="Y214" s="152"/>
      <c r="Z214" s="152"/>
      <c r="AA214" s="152"/>
      <c r="AB214" s="152"/>
      <c r="AC214" s="152"/>
      <c r="AD214" s="152"/>
      <c r="AE214" s="152"/>
      <c r="AF214" s="152"/>
      <c r="AG214" s="152" t="s">
        <v>375</v>
      </c>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1">
      <c r="A215" s="159"/>
      <c r="B215" s="160"/>
      <c r="C215" s="203" t="s">
        <v>2612</v>
      </c>
      <c r="D215" s="199"/>
      <c r="E215" s="200">
        <v>22.069199999999999</v>
      </c>
      <c r="F215" s="163"/>
      <c r="G215" s="163"/>
      <c r="H215" s="163"/>
      <c r="I215" s="163"/>
      <c r="J215" s="163"/>
      <c r="K215" s="163"/>
      <c r="L215" s="163"/>
      <c r="M215" s="163"/>
      <c r="N215" s="162"/>
      <c r="O215" s="162"/>
      <c r="P215" s="162"/>
      <c r="Q215" s="162"/>
      <c r="R215" s="163"/>
      <c r="S215" s="163"/>
      <c r="T215" s="163"/>
      <c r="U215" s="163"/>
      <c r="V215" s="163"/>
      <c r="W215" s="163"/>
      <c r="X215" s="163"/>
      <c r="Y215" s="152"/>
      <c r="Z215" s="152"/>
      <c r="AA215" s="152"/>
      <c r="AB215" s="152"/>
      <c r="AC215" s="152"/>
      <c r="AD215" s="152"/>
      <c r="AE215" s="152"/>
      <c r="AF215" s="152"/>
      <c r="AG215" s="152" t="s">
        <v>2390</v>
      </c>
      <c r="AH215" s="152">
        <v>0</v>
      </c>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1">
      <c r="A216" s="159"/>
      <c r="B216" s="160"/>
      <c r="C216" s="203" t="s">
        <v>2613</v>
      </c>
      <c r="D216" s="199"/>
      <c r="E216" s="200">
        <v>0.38</v>
      </c>
      <c r="F216" s="163"/>
      <c r="G216" s="163"/>
      <c r="H216" s="163"/>
      <c r="I216" s="163"/>
      <c r="J216" s="163"/>
      <c r="K216" s="163"/>
      <c r="L216" s="163"/>
      <c r="M216" s="163"/>
      <c r="N216" s="162"/>
      <c r="O216" s="162"/>
      <c r="P216" s="162"/>
      <c r="Q216" s="162"/>
      <c r="R216" s="163"/>
      <c r="S216" s="163"/>
      <c r="T216" s="163"/>
      <c r="U216" s="163"/>
      <c r="V216" s="163"/>
      <c r="W216" s="163"/>
      <c r="X216" s="163"/>
      <c r="Y216" s="152"/>
      <c r="Z216" s="152"/>
      <c r="AA216" s="152"/>
      <c r="AB216" s="152"/>
      <c r="AC216" s="152"/>
      <c r="AD216" s="152"/>
      <c r="AE216" s="152"/>
      <c r="AF216" s="152"/>
      <c r="AG216" s="152" t="s">
        <v>2390</v>
      </c>
      <c r="AH216" s="152">
        <v>0</v>
      </c>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c r="A217" s="159"/>
      <c r="B217" s="160"/>
      <c r="C217" s="203" t="s">
        <v>2614</v>
      </c>
      <c r="D217" s="199"/>
      <c r="E217" s="200">
        <v>0.43492999999999998</v>
      </c>
      <c r="F217" s="163"/>
      <c r="G217" s="163"/>
      <c r="H217" s="163"/>
      <c r="I217" s="163"/>
      <c r="J217" s="163"/>
      <c r="K217" s="163"/>
      <c r="L217" s="163"/>
      <c r="M217" s="163"/>
      <c r="N217" s="162"/>
      <c r="O217" s="162"/>
      <c r="P217" s="162"/>
      <c r="Q217" s="162"/>
      <c r="R217" s="163"/>
      <c r="S217" s="163"/>
      <c r="T217" s="163"/>
      <c r="U217" s="163"/>
      <c r="V217" s="163"/>
      <c r="W217" s="163"/>
      <c r="X217" s="163"/>
      <c r="Y217" s="152"/>
      <c r="Z217" s="152"/>
      <c r="AA217" s="152"/>
      <c r="AB217" s="152"/>
      <c r="AC217" s="152"/>
      <c r="AD217" s="152"/>
      <c r="AE217" s="152"/>
      <c r="AF217" s="152"/>
      <c r="AG217" s="152" t="s">
        <v>2390</v>
      </c>
      <c r="AH217" s="152">
        <v>0</v>
      </c>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1">
      <c r="A218" s="159"/>
      <c r="B218" s="160"/>
      <c r="C218" s="203" t="s">
        <v>2615</v>
      </c>
      <c r="D218" s="199"/>
      <c r="E218" s="200">
        <v>0.98099999999999998</v>
      </c>
      <c r="F218" s="163"/>
      <c r="G218" s="163"/>
      <c r="H218" s="163"/>
      <c r="I218" s="163"/>
      <c r="J218" s="163"/>
      <c r="K218" s="163"/>
      <c r="L218" s="163"/>
      <c r="M218" s="163"/>
      <c r="N218" s="162"/>
      <c r="O218" s="162"/>
      <c r="P218" s="162"/>
      <c r="Q218" s="162"/>
      <c r="R218" s="163"/>
      <c r="S218" s="163"/>
      <c r="T218" s="163"/>
      <c r="U218" s="163"/>
      <c r="V218" s="163"/>
      <c r="W218" s="163"/>
      <c r="X218" s="163"/>
      <c r="Y218" s="152"/>
      <c r="Z218" s="152"/>
      <c r="AA218" s="152"/>
      <c r="AB218" s="152"/>
      <c r="AC218" s="152"/>
      <c r="AD218" s="152"/>
      <c r="AE218" s="152"/>
      <c r="AF218" s="152"/>
      <c r="AG218" s="152" t="s">
        <v>2390</v>
      </c>
      <c r="AH218" s="152">
        <v>0</v>
      </c>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c r="A219" s="169" t="s">
        <v>366</v>
      </c>
      <c r="B219" s="170" t="s">
        <v>237</v>
      </c>
      <c r="C219" s="184" t="s">
        <v>238</v>
      </c>
      <c r="D219" s="171"/>
      <c r="E219" s="172"/>
      <c r="F219" s="173"/>
      <c r="G219" s="173">
        <f>SUMIF(AG220:AG221,"&lt;&gt;NOR",G220:G221)</f>
        <v>0</v>
      </c>
      <c r="H219" s="173"/>
      <c r="I219" s="173">
        <f>SUM(I220:I221)</f>
        <v>0</v>
      </c>
      <c r="J219" s="173"/>
      <c r="K219" s="173">
        <f>SUM(K220:K221)</f>
        <v>0</v>
      </c>
      <c r="L219" s="173"/>
      <c r="M219" s="173">
        <f>SUM(M220:M221)</f>
        <v>0</v>
      </c>
      <c r="N219" s="172"/>
      <c r="O219" s="172">
        <f>SUM(O220:O221)</f>
        <v>9.75</v>
      </c>
      <c r="P219" s="172"/>
      <c r="Q219" s="172">
        <f>SUM(Q220:Q221)</f>
        <v>0</v>
      </c>
      <c r="R219" s="173"/>
      <c r="S219" s="173"/>
      <c r="T219" s="174"/>
      <c r="U219" s="168"/>
      <c r="V219" s="168">
        <f>SUM(V220:V221)</f>
        <v>12.18</v>
      </c>
      <c r="W219" s="168"/>
      <c r="X219" s="168"/>
      <c r="AG219" t="s">
        <v>367</v>
      </c>
    </row>
    <row r="220" spans="1:60" outlineLevel="1">
      <c r="A220" s="175">
        <v>55</v>
      </c>
      <c r="B220" s="176" t="s">
        <v>2616</v>
      </c>
      <c r="C220" s="185" t="s">
        <v>2617</v>
      </c>
      <c r="D220" s="177" t="s">
        <v>439</v>
      </c>
      <c r="E220" s="178">
        <v>121.82250000000001</v>
      </c>
      <c r="F220" s="179"/>
      <c r="G220" s="180">
        <f>ROUND(E220*F220,2)</f>
        <v>0</v>
      </c>
      <c r="H220" s="179"/>
      <c r="I220" s="180">
        <f>ROUND(E220*H220,2)</f>
        <v>0</v>
      </c>
      <c r="J220" s="179"/>
      <c r="K220" s="180">
        <f>ROUND(E220*J220,2)</f>
        <v>0</v>
      </c>
      <c r="L220" s="180">
        <v>21</v>
      </c>
      <c r="M220" s="180">
        <f>G220*(1+L220/100)</f>
        <v>0</v>
      </c>
      <c r="N220" s="178">
        <v>0.08</v>
      </c>
      <c r="O220" s="178">
        <f>ROUND(E220*N220,2)</f>
        <v>9.75</v>
      </c>
      <c r="P220" s="178">
        <v>0</v>
      </c>
      <c r="Q220" s="178">
        <f>ROUND(E220*P220,2)</f>
        <v>0</v>
      </c>
      <c r="R220" s="180" t="s">
        <v>470</v>
      </c>
      <c r="S220" s="180" t="s">
        <v>371</v>
      </c>
      <c r="T220" s="181" t="s">
        <v>2386</v>
      </c>
      <c r="U220" s="163">
        <v>0.1</v>
      </c>
      <c r="V220" s="163">
        <f>ROUND(E220*U220,2)</f>
        <v>12.18</v>
      </c>
      <c r="W220" s="163"/>
      <c r="X220" s="163" t="s">
        <v>431</v>
      </c>
      <c r="Y220" s="152"/>
      <c r="Z220" s="152"/>
      <c r="AA220" s="152"/>
      <c r="AB220" s="152"/>
      <c r="AC220" s="152"/>
      <c r="AD220" s="152"/>
      <c r="AE220" s="152"/>
      <c r="AF220" s="152"/>
      <c r="AG220" s="152" t="s">
        <v>2387</v>
      </c>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c r="A221" s="159"/>
      <c r="B221" s="160"/>
      <c r="C221" s="203" t="s">
        <v>2618</v>
      </c>
      <c r="D221" s="199"/>
      <c r="E221" s="200">
        <v>121.82250000000001</v>
      </c>
      <c r="F221" s="163"/>
      <c r="G221" s="163"/>
      <c r="H221" s="163"/>
      <c r="I221" s="163"/>
      <c r="J221" s="163"/>
      <c r="K221" s="163"/>
      <c r="L221" s="163"/>
      <c r="M221" s="163"/>
      <c r="N221" s="162"/>
      <c r="O221" s="162"/>
      <c r="P221" s="162"/>
      <c r="Q221" s="162"/>
      <c r="R221" s="163"/>
      <c r="S221" s="163"/>
      <c r="T221" s="163"/>
      <c r="U221" s="163"/>
      <c r="V221" s="163"/>
      <c r="W221" s="163"/>
      <c r="X221" s="163"/>
      <c r="Y221" s="152"/>
      <c r="Z221" s="152"/>
      <c r="AA221" s="152"/>
      <c r="AB221" s="152"/>
      <c r="AC221" s="152"/>
      <c r="AD221" s="152"/>
      <c r="AE221" s="152"/>
      <c r="AF221" s="152"/>
      <c r="AG221" s="152" t="s">
        <v>2390</v>
      </c>
      <c r="AH221" s="152">
        <v>5</v>
      </c>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c r="A222" s="169" t="s">
        <v>366</v>
      </c>
      <c r="B222" s="170" t="s">
        <v>240</v>
      </c>
      <c r="C222" s="184" t="s">
        <v>241</v>
      </c>
      <c r="D222" s="171"/>
      <c r="E222" s="172"/>
      <c r="F222" s="173"/>
      <c r="G222" s="173">
        <f>SUMIF(AG223:AG226,"&lt;&gt;NOR",G223:G226)</f>
        <v>0</v>
      </c>
      <c r="H222" s="173"/>
      <c r="I222" s="173">
        <f>SUM(I223:I226)</f>
        <v>0</v>
      </c>
      <c r="J222" s="173"/>
      <c r="K222" s="173">
        <f>SUM(K223:K226)</f>
        <v>0</v>
      </c>
      <c r="L222" s="173"/>
      <c r="M222" s="173">
        <f>SUM(M223:M226)</f>
        <v>0</v>
      </c>
      <c r="N222" s="172"/>
      <c r="O222" s="172">
        <f>SUM(O223:O226)</f>
        <v>0.01</v>
      </c>
      <c r="P222" s="172"/>
      <c r="Q222" s="172">
        <f>SUM(Q223:Q226)</f>
        <v>0</v>
      </c>
      <c r="R222" s="173"/>
      <c r="S222" s="173"/>
      <c r="T222" s="174"/>
      <c r="U222" s="168"/>
      <c r="V222" s="168">
        <f>SUM(V223:V226)</f>
        <v>3.6800000000000006</v>
      </c>
      <c r="W222" s="168"/>
      <c r="X222" s="168"/>
      <c r="AG222" t="s">
        <v>367</v>
      </c>
    </row>
    <row r="223" spans="1:60" outlineLevel="1">
      <c r="A223" s="175">
        <v>56</v>
      </c>
      <c r="B223" s="176" t="s">
        <v>2619</v>
      </c>
      <c r="C223" s="185" t="s">
        <v>2620</v>
      </c>
      <c r="D223" s="177" t="s">
        <v>524</v>
      </c>
      <c r="E223" s="178">
        <v>25.61</v>
      </c>
      <c r="F223" s="179"/>
      <c r="G223" s="180">
        <f>ROUND(E223*F223,2)</f>
        <v>0</v>
      </c>
      <c r="H223" s="179"/>
      <c r="I223" s="180">
        <f>ROUND(E223*H223,2)</f>
        <v>0</v>
      </c>
      <c r="J223" s="179"/>
      <c r="K223" s="180">
        <f>ROUND(E223*J223,2)</f>
        <v>0</v>
      </c>
      <c r="L223" s="180">
        <v>21</v>
      </c>
      <c r="M223" s="180">
        <f>G223*(1+L223/100)</f>
        <v>0</v>
      </c>
      <c r="N223" s="178">
        <v>0</v>
      </c>
      <c r="O223" s="178">
        <f>ROUND(E223*N223,2)</f>
        <v>0</v>
      </c>
      <c r="P223" s="178">
        <v>0</v>
      </c>
      <c r="Q223" s="178">
        <f>ROUND(E223*P223,2)</f>
        <v>0</v>
      </c>
      <c r="R223" s="180"/>
      <c r="S223" s="180" t="s">
        <v>371</v>
      </c>
      <c r="T223" s="181" t="s">
        <v>2386</v>
      </c>
      <c r="U223" s="163">
        <v>0.05</v>
      </c>
      <c r="V223" s="163">
        <f>ROUND(E223*U223,2)</f>
        <v>1.28</v>
      </c>
      <c r="W223" s="163"/>
      <c r="X223" s="163" t="s">
        <v>431</v>
      </c>
      <c r="Y223" s="152"/>
      <c r="Z223" s="152"/>
      <c r="AA223" s="152"/>
      <c r="AB223" s="152"/>
      <c r="AC223" s="152"/>
      <c r="AD223" s="152"/>
      <c r="AE223" s="152"/>
      <c r="AF223" s="152"/>
      <c r="AG223" s="152" t="s">
        <v>2387</v>
      </c>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1">
      <c r="A224" s="159"/>
      <c r="B224" s="160"/>
      <c r="C224" s="203" t="s">
        <v>2621</v>
      </c>
      <c r="D224" s="199"/>
      <c r="E224" s="200">
        <v>25.61</v>
      </c>
      <c r="F224" s="163"/>
      <c r="G224" s="163"/>
      <c r="H224" s="163"/>
      <c r="I224" s="163"/>
      <c r="J224" s="163"/>
      <c r="K224" s="163"/>
      <c r="L224" s="163"/>
      <c r="M224" s="163"/>
      <c r="N224" s="162"/>
      <c r="O224" s="162"/>
      <c r="P224" s="162"/>
      <c r="Q224" s="162"/>
      <c r="R224" s="163"/>
      <c r="S224" s="163"/>
      <c r="T224" s="163"/>
      <c r="U224" s="163"/>
      <c r="V224" s="163"/>
      <c r="W224" s="163"/>
      <c r="X224" s="163"/>
      <c r="Y224" s="152"/>
      <c r="Z224" s="152"/>
      <c r="AA224" s="152"/>
      <c r="AB224" s="152"/>
      <c r="AC224" s="152"/>
      <c r="AD224" s="152"/>
      <c r="AE224" s="152"/>
      <c r="AF224" s="152"/>
      <c r="AG224" s="152" t="s">
        <v>2390</v>
      </c>
      <c r="AH224" s="152">
        <v>5</v>
      </c>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c r="A225" s="189">
        <v>57</v>
      </c>
      <c r="B225" s="190" t="s">
        <v>2622</v>
      </c>
      <c r="C225" s="197" t="s">
        <v>2623</v>
      </c>
      <c r="D225" s="191" t="s">
        <v>508</v>
      </c>
      <c r="E225" s="192">
        <v>2</v>
      </c>
      <c r="F225" s="193"/>
      <c r="G225" s="194">
        <f>ROUND(E225*F225,2)</f>
        <v>0</v>
      </c>
      <c r="H225" s="193"/>
      <c r="I225" s="194">
        <f>ROUND(E225*H225,2)</f>
        <v>0</v>
      </c>
      <c r="J225" s="193"/>
      <c r="K225" s="194">
        <f>ROUND(E225*J225,2)</f>
        <v>0</v>
      </c>
      <c r="L225" s="194">
        <v>21</v>
      </c>
      <c r="M225" s="194">
        <f>G225*(1+L225/100)</f>
        <v>0</v>
      </c>
      <c r="N225" s="192">
        <v>0</v>
      </c>
      <c r="O225" s="192">
        <f>ROUND(E225*N225,2)</f>
        <v>0</v>
      </c>
      <c r="P225" s="192">
        <v>0</v>
      </c>
      <c r="Q225" s="192">
        <f>ROUND(E225*P225,2)</f>
        <v>0</v>
      </c>
      <c r="R225" s="194" t="s">
        <v>1901</v>
      </c>
      <c r="S225" s="194" t="s">
        <v>371</v>
      </c>
      <c r="T225" s="195" t="s">
        <v>2386</v>
      </c>
      <c r="U225" s="163">
        <v>0.52</v>
      </c>
      <c r="V225" s="163">
        <f>ROUND(E225*U225,2)</f>
        <v>1.04</v>
      </c>
      <c r="W225" s="163"/>
      <c r="X225" s="163" t="s">
        <v>431</v>
      </c>
      <c r="Y225" s="152"/>
      <c r="Z225" s="152"/>
      <c r="AA225" s="152"/>
      <c r="AB225" s="152"/>
      <c r="AC225" s="152"/>
      <c r="AD225" s="152"/>
      <c r="AE225" s="152"/>
      <c r="AF225" s="152"/>
      <c r="AG225" s="152" t="s">
        <v>2387</v>
      </c>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c r="A226" s="189">
        <v>58</v>
      </c>
      <c r="B226" s="190" t="s">
        <v>2624</v>
      </c>
      <c r="C226" s="197" t="s">
        <v>2625</v>
      </c>
      <c r="D226" s="191" t="s">
        <v>508</v>
      </c>
      <c r="E226" s="192">
        <v>2</v>
      </c>
      <c r="F226" s="193"/>
      <c r="G226" s="194">
        <f>ROUND(E226*F226,2)</f>
        <v>0</v>
      </c>
      <c r="H226" s="193"/>
      <c r="I226" s="194">
        <f>ROUND(E226*H226,2)</f>
        <v>0</v>
      </c>
      <c r="J226" s="193"/>
      <c r="K226" s="194">
        <f>ROUND(E226*J226,2)</f>
        <v>0</v>
      </c>
      <c r="L226" s="194">
        <v>21</v>
      </c>
      <c r="M226" s="194">
        <f>G226*(1+L226/100)</f>
        <v>0</v>
      </c>
      <c r="N226" s="192">
        <v>4.6800000000000001E-3</v>
      </c>
      <c r="O226" s="192">
        <f>ROUND(E226*N226,2)</f>
        <v>0.01</v>
      </c>
      <c r="P226" s="192">
        <v>0</v>
      </c>
      <c r="Q226" s="192">
        <f>ROUND(E226*P226,2)</f>
        <v>0</v>
      </c>
      <c r="R226" s="194" t="s">
        <v>1901</v>
      </c>
      <c r="S226" s="194" t="s">
        <v>371</v>
      </c>
      <c r="T226" s="195" t="s">
        <v>2386</v>
      </c>
      <c r="U226" s="163">
        <v>0.68</v>
      </c>
      <c r="V226" s="163">
        <f>ROUND(E226*U226,2)</f>
        <v>1.36</v>
      </c>
      <c r="W226" s="163"/>
      <c r="X226" s="163" t="s">
        <v>431</v>
      </c>
      <c r="Y226" s="152"/>
      <c r="Z226" s="152"/>
      <c r="AA226" s="152"/>
      <c r="AB226" s="152"/>
      <c r="AC226" s="152"/>
      <c r="AD226" s="152"/>
      <c r="AE226" s="152"/>
      <c r="AF226" s="152"/>
      <c r="AG226" s="152" t="s">
        <v>2387</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c r="A227" s="169" t="s">
        <v>366</v>
      </c>
      <c r="B227" s="170" t="s">
        <v>67</v>
      </c>
      <c r="C227" s="184" t="s">
        <v>247</v>
      </c>
      <c r="D227" s="171"/>
      <c r="E227" s="172"/>
      <c r="F227" s="173"/>
      <c r="G227" s="173">
        <f>SUMIF(AG228:AG236,"&lt;&gt;NOR",G228:G236)</f>
        <v>0</v>
      </c>
      <c r="H227" s="173"/>
      <c r="I227" s="173">
        <f>SUM(I228:I236)</f>
        <v>0</v>
      </c>
      <c r="J227" s="173"/>
      <c r="K227" s="173">
        <f>SUM(K228:K236)</f>
        <v>0</v>
      </c>
      <c r="L227" s="173"/>
      <c r="M227" s="173">
        <f>SUM(M228:M236)</f>
        <v>0</v>
      </c>
      <c r="N227" s="172"/>
      <c r="O227" s="172">
        <f>SUM(O228:O236)</f>
        <v>0</v>
      </c>
      <c r="P227" s="172"/>
      <c r="Q227" s="172">
        <f>SUM(Q228:Q236)</f>
        <v>0</v>
      </c>
      <c r="R227" s="173"/>
      <c r="S227" s="173"/>
      <c r="T227" s="174"/>
      <c r="U227" s="168"/>
      <c r="V227" s="168">
        <f>SUM(V228:V236)</f>
        <v>21</v>
      </c>
      <c r="W227" s="168"/>
      <c r="X227" s="168"/>
      <c r="AG227" t="s">
        <v>367</v>
      </c>
    </row>
    <row r="228" spans="1:60" ht="22.5" outlineLevel="1">
      <c r="A228" s="175">
        <v>59</v>
      </c>
      <c r="B228" s="176" t="s">
        <v>2626</v>
      </c>
      <c r="C228" s="185" t="s">
        <v>2627</v>
      </c>
      <c r="D228" s="177" t="s">
        <v>429</v>
      </c>
      <c r="E228" s="178">
        <v>2.5715400000000002</v>
      </c>
      <c r="F228" s="179"/>
      <c r="G228" s="180">
        <f>ROUND(E228*F228,2)</f>
        <v>0</v>
      </c>
      <c r="H228" s="179"/>
      <c r="I228" s="180">
        <f>ROUND(E228*H228,2)</f>
        <v>0</v>
      </c>
      <c r="J228" s="179"/>
      <c r="K228" s="180">
        <f>ROUND(E228*J228,2)</f>
        <v>0</v>
      </c>
      <c r="L228" s="180">
        <v>21</v>
      </c>
      <c r="M228" s="180">
        <f>G228*(1+L228/100)</f>
        <v>0</v>
      </c>
      <c r="N228" s="178">
        <v>0</v>
      </c>
      <c r="O228" s="178">
        <f>ROUND(E228*N228,2)</f>
        <v>0</v>
      </c>
      <c r="P228" s="178">
        <v>0</v>
      </c>
      <c r="Q228" s="178">
        <f>ROUND(E228*P228,2)</f>
        <v>0</v>
      </c>
      <c r="R228" s="180" t="s">
        <v>440</v>
      </c>
      <c r="S228" s="180" t="s">
        <v>371</v>
      </c>
      <c r="T228" s="181" t="s">
        <v>2386</v>
      </c>
      <c r="U228" s="163">
        <v>1.4</v>
      </c>
      <c r="V228" s="163">
        <f>ROUND(E228*U228,2)</f>
        <v>3.6</v>
      </c>
      <c r="W228" s="163"/>
      <c r="X228" s="163" t="s">
        <v>431</v>
      </c>
      <c r="Y228" s="152"/>
      <c r="Z228" s="152"/>
      <c r="AA228" s="152"/>
      <c r="AB228" s="152"/>
      <c r="AC228" s="152"/>
      <c r="AD228" s="152"/>
      <c r="AE228" s="152"/>
      <c r="AF228" s="152"/>
      <c r="AG228" s="152" t="s">
        <v>2387</v>
      </c>
      <c r="AH228" s="152"/>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1">
      <c r="A229" s="159"/>
      <c r="B229" s="160"/>
      <c r="C229" s="273" t="s">
        <v>2628</v>
      </c>
      <c r="D229" s="274"/>
      <c r="E229" s="274"/>
      <c r="F229" s="274"/>
      <c r="G229" s="274"/>
      <c r="H229" s="163"/>
      <c r="I229" s="163"/>
      <c r="J229" s="163"/>
      <c r="K229" s="163"/>
      <c r="L229" s="163"/>
      <c r="M229" s="163"/>
      <c r="N229" s="162"/>
      <c r="O229" s="162"/>
      <c r="P229" s="162"/>
      <c r="Q229" s="162"/>
      <c r="R229" s="163"/>
      <c r="S229" s="163"/>
      <c r="T229" s="163"/>
      <c r="U229" s="163"/>
      <c r="V229" s="163"/>
      <c r="W229" s="163"/>
      <c r="X229" s="163"/>
      <c r="Y229" s="152"/>
      <c r="Z229" s="152"/>
      <c r="AA229" s="152"/>
      <c r="AB229" s="152"/>
      <c r="AC229" s="152"/>
      <c r="AD229" s="152"/>
      <c r="AE229" s="152"/>
      <c r="AF229" s="152"/>
      <c r="AG229" s="152" t="s">
        <v>444</v>
      </c>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ht="22.5" outlineLevel="1">
      <c r="A230" s="159"/>
      <c r="B230" s="160"/>
      <c r="C230" s="203" t="s">
        <v>2629</v>
      </c>
      <c r="D230" s="199"/>
      <c r="E230" s="200">
        <v>1.9595400000000001</v>
      </c>
      <c r="F230" s="163"/>
      <c r="G230" s="163"/>
      <c r="H230" s="163"/>
      <c r="I230" s="163"/>
      <c r="J230" s="163"/>
      <c r="K230" s="163"/>
      <c r="L230" s="163"/>
      <c r="M230" s="163"/>
      <c r="N230" s="162"/>
      <c r="O230" s="162"/>
      <c r="P230" s="162"/>
      <c r="Q230" s="162"/>
      <c r="R230" s="163"/>
      <c r="S230" s="163"/>
      <c r="T230" s="163"/>
      <c r="U230" s="163"/>
      <c r="V230" s="163"/>
      <c r="W230" s="163"/>
      <c r="X230" s="163"/>
      <c r="Y230" s="152"/>
      <c r="Z230" s="152"/>
      <c r="AA230" s="152"/>
      <c r="AB230" s="152"/>
      <c r="AC230" s="152"/>
      <c r="AD230" s="152"/>
      <c r="AE230" s="152"/>
      <c r="AF230" s="152"/>
      <c r="AG230" s="152" t="s">
        <v>2390</v>
      </c>
      <c r="AH230" s="152">
        <v>0</v>
      </c>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1">
      <c r="A231" s="159"/>
      <c r="B231" s="160"/>
      <c r="C231" s="203" t="s">
        <v>2630</v>
      </c>
      <c r="D231" s="199"/>
      <c r="E231" s="200">
        <v>0.49518000000000001</v>
      </c>
      <c r="F231" s="163"/>
      <c r="G231" s="163"/>
      <c r="H231" s="163"/>
      <c r="I231" s="163"/>
      <c r="J231" s="163"/>
      <c r="K231" s="163"/>
      <c r="L231" s="163"/>
      <c r="M231" s="163"/>
      <c r="N231" s="162"/>
      <c r="O231" s="162"/>
      <c r="P231" s="162"/>
      <c r="Q231" s="162"/>
      <c r="R231" s="163"/>
      <c r="S231" s="163"/>
      <c r="T231" s="163"/>
      <c r="U231" s="163"/>
      <c r="V231" s="163"/>
      <c r="W231" s="163"/>
      <c r="X231" s="163"/>
      <c r="Y231" s="152"/>
      <c r="Z231" s="152"/>
      <c r="AA231" s="152"/>
      <c r="AB231" s="152"/>
      <c r="AC231" s="152"/>
      <c r="AD231" s="152"/>
      <c r="AE231" s="152"/>
      <c r="AF231" s="152"/>
      <c r="AG231" s="152" t="s">
        <v>2390</v>
      </c>
      <c r="AH231" s="152">
        <v>0</v>
      </c>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1">
      <c r="A232" s="159"/>
      <c r="B232" s="160"/>
      <c r="C232" s="203" t="s">
        <v>2631</v>
      </c>
      <c r="D232" s="199"/>
      <c r="E232" s="200">
        <v>0.11681999999999999</v>
      </c>
      <c r="F232" s="163"/>
      <c r="G232" s="163"/>
      <c r="H232" s="163"/>
      <c r="I232" s="163"/>
      <c r="J232" s="163"/>
      <c r="K232" s="163"/>
      <c r="L232" s="163"/>
      <c r="M232" s="163"/>
      <c r="N232" s="162"/>
      <c r="O232" s="162"/>
      <c r="P232" s="162"/>
      <c r="Q232" s="162"/>
      <c r="R232" s="163"/>
      <c r="S232" s="163"/>
      <c r="T232" s="163"/>
      <c r="U232" s="163"/>
      <c r="V232" s="163"/>
      <c r="W232" s="163"/>
      <c r="X232" s="163"/>
      <c r="Y232" s="152"/>
      <c r="Z232" s="152"/>
      <c r="AA232" s="152"/>
      <c r="AB232" s="152"/>
      <c r="AC232" s="152"/>
      <c r="AD232" s="152"/>
      <c r="AE232" s="152"/>
      <c r="AF232" s="152"/>
      <c r="AG232" s="152" t="s">
        <v>2390</v>
      </c>
      <c r="AH232" s="152">
        <v>0</v>
      </c>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1">
      <c r="A233" s="175">
        <v>60</v>
      </c>
      <c r="B233" s="176" t="s">
        <v>2632</v>
      </c>
      <c r="C233" s="185" t="s">
        <v>2633</v>
      </c>
      <c r="D233" s="177" t="s">
        <v>524</v>
      </c>
      <c r="E233" s="178">
        <v>5.31</v>
      </c>
      <c r="F233" s="179"/>
      <c r="G233" s="180">
        <f>ROUND(E233*F233,2)</f>
        <v>0</v>
      </c>
      <c r="H233" s="179"/>
      <c r="I233" s="180">
        <f>ROUND(E233*H233,2)</f>
        <v>0</v>
      </c>
      <c r="J233" s="179"/>
      <c r="K233" s="180">
        <f>ROUND(E233*J233,2)</f>
        <v>0</v>
      </c>
      <c r="L233" s="180">
        <v>21</v>
      </c>
      <c r="M233" s="180">
        <f>G233*(1+L233/100)</f>
        <v>0</v>
      </c>
      <c r="N233" s="178">
        <v>0</v>
      </c>
      <c r="O233" s="178">
        <f>ROUND(E233*N233,2)</f>
        <v>0</v>
      </c>
      <c r="P233" s="178">
        <v>4.6000000000000001E-4</v>
      </c>
      <c r="Q233" s="178">
        <f>ROUND(E233*P233,2)</f>
        <v>0</v>
      </c>
      <c r="R233" s="180" t="s">
        <v>644</v>
      </c>
      <c r="S233" s="180" t="s">
        <v>371</v>
      </c>
      <c r="T233" s="181" t="s">
        <v>2386</v>
      </c>
      <c r="U233" s="163">
        <v>1.5</v>
      </c>
      <c r="V233" s="163">
        <f>ROUND(E233*U233,2)</f>
        <v>7.97</v>
      </c>
      <c r="W233" s="163"/>
      <c r="X233" s="163" t="s">
        <v>431</v>
      </c>
      <c r="Y233" s="152"/>
      <c r="Z233" s="152"/>
      <c r="AA233" s="152"/>
      <c r="AB233" s="152"/>
      <c r="AC233" s="152"/>
      <c r="AD233" s="152"/>
      <c r="AE233" s="152"/>
      <c r="AF233" s="152"/>
      <c r="AG233" s="152" t="s">
        <v>2387</v>
      </c>
      <c r="AH233" s="152"/>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ht="22.5" outlineLevel="1">
      <c r="A234" s="159"/>
      <c r="B234" s="160"/>
      <c r="C234" s="203" t="s">
        <v>2634</v>
      </c>
      <c r="D234" s="199"/>
      <c r="E234" s="200">
        <v>5.31</v>
      </c>
      <c r="F234" s="163"/>
      <c r="G234" s="163"/>
      <c r="H234" s="163"/>
      <c r="I234" s="163"/>
      <c r="J234" s="163"/>
      <c r="K234" s="163"/>
      <c r="L234" s="163"/>
      <c r="M234" s="163"/>
      <c r="N234" s="162"/>
      <c r="O234" s="162"/>
      <c r="P234" s="162"/>
      <c r="Q234" s="162"/>
      <c r="R234" s="163"/>
      <c r="S234" s="163"/>
      <c r="T234" s="163"/>
      <c r="U234" s="163"/>
      <c r="V234" s="163"/>
      <c r="W234" s="163"/>
      <c r="X234" s="163"/>
      <c r="Y234" s="152"/>
      <c r="Z234" s="152"/>
      <c r="AA234" s="152"/>
      <c r="AB234" s="152"/>
      <c r="AC234" s="152"/>
      <c r="AD234" s="152"/>
      <c r="AE234" s="152"/>
      <c r="AF234" s="152"/>
      <c r="AG234" s="152" t="s">
        <v>2390</v>
      </c>
      <c r="AH234" s="152">
        <v>0</v>
      </c>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1">
      <c r="A235" s="175">
        <v>61</v>
      </c>
      <c r="B235" s="176" t="s">
        <v>2635</v>
      </c>
      <c r="C235" s="185" t="s">
        <v>2636</v>
      </c>
      <c r="D235" s="177" t="s">
        <v>524</v>
      </c>
      <c r="E235" s="178">
        <v>2.3580000000000001</v>
      </c>
      <c r="F235" s="179"/>
      <c r="G235" s="180">
        <f>ROUND(E235*F235,2)</f>
        <v>0</v>
      </c>
      <c r="H235" s="179"/>
      <c r="I235" s="180">
        <f>ROUND(E235*H235,2)</f>
        <v>0</v>
      </c>
      <c r="J235" s="179"/>
      <c r="K235" s="180">
        <f>ROUND(E235*J235,2)</f>
        <v>0</v>
      </c>
      <c r="L235" s="180">
        <v>21</v>
      </c>
      <c r="M235" s="180">
        <f>G235*(1+L235/100)</f>
        <v>0</v>
      </c>
      <c r="N235" s="178">
        <v>0</v>
      </c>
      <c r="O235" s="178">
        <f>ROUND(E235*N235,2)</f>
        <v>0</v>
      </c>
      <c r="P235" s="178">
        <v>4.6000000000000001E-4</v>
      </c>
      <c r="Q235" s="178">
        <f>ROUND(E235*P235,2)</f>
        <v>0</v>
      </c>
      <c r="R235" s="180" t="s">
        <v>644</v>
      </c>
      <c r="S235" s="180" t="s">
        <v>371</v>
      </c>
      <c r="T235" s="181" t="s">
        <v>2386</v>
      </c>
      <c r="U235" s="163">
        <v>4</v>
      </c>
      <c r="V235" s="163">
        <f>ROUND(E235*U235,2)</f>
        <v>9.43</v>
      </c>
      <c r="W235" s="163"/>
      <c r="X235" s="163" t="s">
        <v>431</v>
      </c>
      <c r="Y235" s="152"/>
      <c r="Z235" s="152"/>
      <c r="AA235" s="152"/>
      <c r="AB235" s="152"/>
      <c r="AC235" s="152"/>
      <c r="AD235" s="152"/>
      <c r="AE235" s="152"/>
      <c r="AF235" s="152"/>
      <c r="AG235" s="152" t="s">
        <v>2387</v>
      </c>
      <c r="AH235" s="152"/>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outlineLevel="1">
      <c r="A236" s="159"/>
      <c r="B236" s="160"/>
      <c r="C236" s="203" t="s">
        <v>2637</v>
      </c>
      <c r="D236" s="199"/>
      <c r="E236" s="200">
        <v>2.3580000000000001</v>
      </c>
      <c r="F236" s="163"/>
      <c r="G236" s="163"/>
      <c r="H236" s="163"/>
      <c r="I236" s="163"/>
      <c r="J236" s="163"/>
      <c r="K236" s="163"/>
      <c r="L236" s="163"/>
      <c r="M236" s="163"/>
      <c r="N236" s="162"/>
      <c r="O236" s="162"/>
      <c r="P236" s="162"/>
      <c r="Q236" s="162"/>
      <c r="R236" s="163"/>
      <c r="S236" s="163"/>
      <c r="T236" s="163"/>
      <c r="U236" s="163"/>
      <c r="V236" s="163"/>
      <c r="W236" s="163"/>
      <c r="X236" s="163"/>
      <c r="Y236" s="152"/>
      <c r="Z236" s="152"/>
      <c r="AA236" s="152"/>
      <c r="AB236" s="152"/>
      <c r="AC236" s="152"/>
      <c r="AD236" s="152"/>
      <c r="AE236" s="152"/>
      <c r="AF236" s="152"/>
      <c r="AG236" s="152" t="s">
        <v>2390</v>
      </c>
      <c r="AH236" s="152">
        <v>0</v>
      </c>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c r="A237" s="169" t="s">
        <v>366</v>
      </c>
      <c r="B237" s="170" t="s">
        <v>249</v>
      </c>
      <c r="C237" s="184" t="s">
        <v>250</v>
      </c>
      <c r="D237" s="171"/>
      <c r="E237" s="172"/>
      <c r="F237" s="173"/>
      <c r="G237" s="173">
        <f>SUMIF(AG238:AG239,"&lt;&gt;NOR",G238:G239)</f>
        <v>0</v>
      </c>
      <c r="H237" s="173"/>
      <c r="I237" s="173">
        <f>SUM(I238:I239)</f>
        <v>0</v>
      </c>
      <c r="J237" s="173"/>
      <c r="K237" s="173">
        <f>SUM(K238:K239)</f>
        <v>0</v>
      </c>
      <c r="L237" s="173"/>
      <c r="M237" s="173">
        <f>SUM(M238:M239)</f>
        <v>0</v>
      </c>
      <c r="N237" s="172"/>
      <c r="O237" s="172">
        <f>SUM(O238:O239)</f>
        <v>0</v>
      </c>
      <c r="P237" s="172"/>
      <c r="Q237" s="172">
        <f>SUM(Q238:Q239)</f>
        <v>0</v>
      </c>
      <c r="R237" s="173"/>
      <c r="S237" s="173"/>
      <c r="T237" s="174"/>
      <c r="U237" s="168"/>
      <c r="V237" s="168">
        <f>SUM(V238:V239)</f>
        <v>274.35000000000002</v>
      </c>
      <c r="W237" s="168"/>
      <c r="X237" s="168"/>
      <c r="AG237" t="s">
        <v>367</v>
      </c>
    </row>
    <row r="238" spans="1:60" outlineLevel="1">
      <c r="A238" s="175">
        <v>62</v>
      </c>
      <c r="B238" s="176" t="s">
        <v>2638</v>
      </c>
      <c r="C238" s="185" t="s">
        <v>2639</v>
      </c>
      <c r="D238" s="177" t="s">
        <v>459</v>
      </c>
      <c r="E238" s="178">
        <v>322.00569000000002</v>
      </c>
      <c r="F238" s="179"/>
      <c r="G238" s="180">
        <f>ROUND(E238*F238,2)</f>
        <v>0</v>
      </c>
      <c r="H238" s="179"/>
      <c r="I238" s="180">
        <f>ROUND(E238*H238,2)</f>
        <v>0</v>
      </c>
      <c r="J238" s="179"/>
      <c r="K238" s="180">
        <f>ROUND(E238*J238,2)</f>
        <v>0</v>
      </c>
      <c r="L238" s="180">
        <v>21</v>
      </c>
      <c r="M238" s="180">
        <f>G238*(1+L238/100)</f>
        <v>0</v>
      </c>
      <c r="N238" s="178">
        <v>0</v>
      </c>
      <c r="O238" s="178">
        <f>ROUND(E238*N238,2)</f>
        <v>0</v>
      </c>
      <c r="P238" s="178">
        <v>0</v>
      </c>
      <c r="Q238" s="178">
        <f>ROUND(E238*P238,2)</f>
        <v>0</v>
      </c>
      <c r="R238" s="180" t="s">
        <v>470</v>
      </c>
      <c r="S238" s="180" t="s">
        <v>371</v>
      </c>
      <c r="T238" s="181" t="s">
        <v>2386</v>
      </c>
      <c r="U238" s="163">
        <v>0.85199999999999998</v>
      </c>
      <c r="V238" s="163">
        <f>ROUND(E238*U238,2)</f>
        <v>274.35000000000002</v>
      </c>
      <c r="W238" s="163"/>
      <c r="X238" s="163" t="s">
        <v>254</v>
      </c>
      <c r="Y238" s="152"/>
      <c r="Z238" s="152"/>
      <c r="AA238" s="152"/>
      <c r="AB238" s="152"/>
      <c r="AC238" s="152"/>
      <c r="AD238" s="152"/>
      <c r="AE238" s="152"/>
      <c r="AF238" s="152"/>
      <c r="AG238" s="152" t="s">
        <v>724</v>
      </c>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ht="22.5" outlineLevel="1">
      <c r="A239" s="159"/>
      <c r="B239" s="160"/>
      <c r="C239" s="273" t="s">
        <v>2640</v>
      </c>
      <c r="D239" s="274"/>
      <c r="E239" s="274"/>
      <c r="F239" s="274"/>
      <c r="G239" s="274"/>
      <c r="H239" s="163"/>
      <c r="I239" s="163"/>
      <c r="J239" s="163"/>
      <c r="K239" s="163"/>
      <c r="L239" s="163"/>
      <c r="M239" s="163"/>
      <c r="N239" s="162"/>
      <c r="O239" s="162"/>
      <c r="P239" s="162"/>
      <c r="Q239" s="162"/>
      <c r="R239" s="163"/>
      <c r="S239" s="163"/>
      <c r="T239" s="163"/>
      <c r="U239" s="163"/>
      <c r="V239" s="163"/>
      <c r="W239" s="163"/>
      <c r="X239" s="163"/>
      <c r="Y239" s="152"/>
      <c r="Z239" s="152"/>
      <c r="AA239" s="152"/>
      <c r="AB239" s="152"/>
      <c r="AC239" s="152"/>
      <c r="AD239" s="152"/>
      <c r="AE239" s="152"/>
      <c r="AF239" s="152"/>
      <c r="AG239" s="152" t="s">
        <v>444</v>
      </c>
      <c r="AH239" s="152"/>
      <c r="AI239" s="152"/>
      <c r="AJ239" s="152"/>
      <c r="AK239" s="152"/>
      <c r="AL239" s="152"/>
      <c r="AM239" s="152"/>
      <c r="AN239" s="152"/>
      <c r="AO239" s="152"/>
      <c r="AP239" s="152"/>
      <c r="AQ239" s="152"/>
      <c r="AR239" s="152"/>
      <c r="AS239" s="152"/>
      <c r="AT239" s="152"/>
      <c r="AU239" s="152"/>
      <c r="AV239" s="152"/>
      <c r="AW239" s="152"/>
      <c r="AX239" s="152"/>
      <c r="AY239" s="152"/>
      <c r="AZ239" s="152"/>
      <c r="BA239" s="182" t="str">
        <f>C239</f>
        <v>přesun hmot pro budovy občanské výstavby (JKSO 801), budovy pro bydlení (JKSO 803) budovy pro výrobu a služby (JKSO 812) s nosnou svislou konstrukcí zděnou z cihel nebo tvárnic nebo kovovou</v>
      </c>
      <c r="BB239" s="152"/>
      <c r="BC239" s="152"/>
      <c r="BD239" s="152"/>
      <c r="BE239" s="152"/>
      <c r="BF239" s="152"/>
      <c r="BG239" s="152"/>
      <c r="BH239" s="152"/>
    </row>
    <row r="240" spans="1:60">
      <c r="A240" s="169" t="s">
        <v>366</v>
      </c>
      <c r="B240" s="170" t="s">
        <v>267</v>
      </c>
      <c r="C240" s="184" t="s">
        <v>268</v>
      </c>
      <c r="D240" s="171"/>
      <c r="E240" s="172"/>
      <c r="F240" s="173"/>
      <c r="G240" s="173">
        <f>SUMIF(AG241:AG254,"&lt;&gt;NOR",G241:G254)</f>
        <v>0</v>
      </c>
      <c r="H240" s="173"/>
      <c r="I240" s="173">
        <f>SUM(I241:I254)</f>
        <v>0</v>
      </c>
      <c r="J240" s="173"/>
      <c r="K240" s="173">
        <f>SUM(K241:K254)</f>
        <v>0</v>
      </c>
      <c r="L240" s="173"/>
      <c r="M240" s="173">
        <f>SUM(M241:M254)</f>
        <v>0</v>
      </c>
      <c r="N240" s="172"/>
      <c r="O240" s="172">
        <f>SUM(O241:O254)</f>
        <v>0.23</v>
      </c>
      <c r="P240" s="172"/>
      <c r="Q240" s="172">
        <f>SUM(Q241:Q254)</f>
        <v>0</v>
      </c>
      <c r="R240" s="173"/>
      <c r="S240" s="173"/>
      <c r="T240" s="174"/>
      <c r="U240" s="168"/>
      <c r="V240" s="168">
        <f>SUM(V241:V254)</f>
        <v>11.5</v>
      </c>
      <c r="W240" s="168"/>
      <c r="X240" s="168"/>
      <c r="AG240" t="s">
        <v>367</v>
      </c>
    </row>
    <row r="241" spans="1:60" outlineLevel="1">
      <c r="A241" s="175">
        <v>63</v>
      </c>
      <c r="B241" s="176" t="s">
        <v>2641</v>
      </c>
      <c r="C241" s="185" t="s">
        <v>2642</v>
      </c>
      <c r="D241" s="177" t="s">
        <v>439</v>
      </c>
      <c r="E241" s="178">
        <v>17.783090000000001</v>
      </c>
      <c r="F241" s="179"/>
      <c r="G241" s="180">
        <f>ROUND(E241*F241,2)</f>
        <v>0</v>
      </c>
      <c r="H241" s="179"/>
      <c r="I241" s="180">
        <f>ROUND(E241*H241,2)</f>
        <v>0</v>
      </c>
      <c r="J241" s="179"/>
      <c r="K241" s="180">
        <f>ROUND(E241*J241,2)</f>
        <v>0</v>
      </c>
      <c r="L241" s="180">
        <v>21</v>
      </c>
      <c r="M241" s="180">
        <f>G241*(1+L241/100)</f>
        <v>0</v>
      </c>
      <c r="N241" s="178">
        <v>3.3E-4</v>
      </c>
      <c r="O241" s="178">
        <f>ROUND(E241*N241,2)</f>
        <v>0.01</v>
      </c>
      <c r="P241" s="178">
        <v>0</v>
      </c>
      <c r="Q241" s="178">
        <f>ROUND(E241*P241,2)</f>
        <v>0</v>
      </c>
      <c r="R241" s="180" t="s">
        <v>727</v>
      </c>
      <c r="S241" s="180" t="s">
        <v>371</v>
      </c>
      <c r="T241" s="181" t="s">
        <v>2386</v>
      </c>
      <c r="U241" s="163">
        <v>2.75E-2</v>
      </c>
      <c r="V241" s="163">
        <f>ROUND(E241*U241,2)</f>
        <v>0.49</v>
      </c>
      <c r="W241" s="163"/>
      <c r="X241" s="163" t="s">
        <v>431</v>
      </c>
      <c r="Y241" s="152"/>
      <c r="Z241" s="152"/>
      <c r="AA241" s="152"/>
      <c r="AB241" s="152"/>
      <c r="AC241" s="152"/>
      <c r="AD241" s="152"/>
      <c r="AE241" s="152"/>
      <c r="AF241" s="152"/>
      <c r="AG241" s="152" t="s">
        <v>2387</v>
      </c>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1">
      <c r="A242" s="159"/>
      <c r="B242" s="160"/>
      <c r="C242" s="203" t="s">
        <v>2643</v>
      </c>
      <c r="D242" s="199"/>
      <c r="E242" s="200">
        <v>17.783090000000001</v>
      </c>
      <c r="F242" s="163"/>
      <c r="G242" s="163"/>
      <c r="H242" s="163"/>
      <c r="I242" s="163"/>
      <c r="J242" s="163"/>
      <c r="K242" s="163"/>
      <c r="L242" s="163"/>
      <c r="M242" s="163"/>
      <c r="N242" s="162"/>
      <c r="O242" s="162"/>
      <c r="P242" s="162"/>
      <c r="Q242" s="162"/>
      <c r="R242" s="163"/>
      <c r="S242" s="163"/>
      <c r="T242" s="163"/>
      <c r="U242" s="163"/>
      <c r="V242" s="163"/>
      <c r="W242" s="163"/>
      <c r="X242" s="163"/>
      <c r="Y242" s="152"/>
      <c r="Z242" s="152"/>
      <c r="AA242" s="152"/>
      <c r="AB242" s="152"/>
      <c r="AC242" s="152"/>
      <c r="AD242" s="152"/>
      <c r="AE242" s="152"/>
      <c r="AF242" s="152"/>
      <c r="AG242" s="152" t="s">
        <v>2390</v>
      </c>
      <c r="AH242" s="152">
        <v>0</v>
      </c>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outlineLevel="1">
      <c r="A243" s="175">
        <v>64</v>
      </c>
      <c r="B243" s="176" t="s">
        <v>2644</v>
      </c>
      <c r="C243" s="185" t="s">
        <v>2645</v>
      </c>
      <c r="D243" s="177" t="s">
        <v>439</v>
      </c>
      <c r="E243" s="178">
        <v>18.826499999999999</v>
      </c>
      <c r="F243" s="179"/>
      <c r="G243" s="180">
        <f>ROUND(E243*F243,2)</f>
        <v>0</v>
      </c>
      <c r="H243" s="179"/>
      <c r="I243" s="180">
        <f>ROUND(E243*H243,2)</f>
        <v>0</v>
      </c>
      <c r="J243" s="179"/>
      <c r="K243" s="180">
        <f>ROUND(E243*J243,2)</f>
        <v>0</v>
      </c>
      <c r="L243" s="180">
        <v>21</v>
      </c>
      <c r="M243" s="180">
        <f>G243*(1+L243/100)</f>
        <v>0</v>
      </c>
      <c r="N243" s="178">
        <v>5.1999999999999995E-4</v>
      </c>
      <c r="O243" s="178">
        <f>ROUND(E243*N243,2)</f>
        <v>0.01</v>
      </c>
      <c r="P243" s="178">
        <v>0</v>
      </c>
      <c r="Q243" s="178">
        <f>ROUND(E243*P243,2)</f>
        <v>0</v>
      </c>
      <c r="R243" s="180" t="s">
        <v>727</v>
      </c>
      <c r="S243" s="180" t="s">
        <v>371</v>
      </c>
      <c r="T243" s="181" t="s">
        <v>2386</v>
      </c>
      <c r="U243" s="163">
        <v>4.9000000000000002E-2</v>
      </c>
      <c r="V243" s="163">
        <f>ROUND(E243*U243,2)</f>
        <v>0.92</v>
      </c>
      <c r="W243" s="163"/>
      <c r="X243" s="163" t="s">
        <v>431</v>
      </c>
      <c r="Y243" s="152"/>
      <c r="Z243" s="152"/>
      <c r="AA243" s="152"/>
      <c r="AB243" s="152"/>
      <c r="AC243" s="152"/>
      <c r="AD243" s="152"/>
      <c r="AE243" s="152"/>
      <c r="AF243" s="152"/>
      <c r="AG243" s="152" t="s">
        <v>2387</v>
      </c>
      <c r="AH243" s="152"/>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outlineLevel="1">
      <c r="A244" s="159"/>
      <c r="B244" s="160"/>
      <c r="C244" s="203" t="s">
        <v>2646</v>
      </c>
      <c r="D244" s="199"/>
      <c r="E244" s="200">
        <v>7.3118999999999996</v>
      </c>
      <c r="F244" s="163"/>
      <c r="G244" s="163"/>
      <c r="H244" s="163"/>
      <c r="I244" s="163"/>
      <c r="J244" s="163"/>
      <c r="K244" s="163"/>
      <c r="L244" s="163"/>
      <c r="M244" s="163"/>
      <c r="N244" s="162"/>
      <c r="O244" s="162"/>
      <c r="P244" s="162"/>
      <c r="Q244" s="162"/>
      <c r="R244" s="163"/>
      <c r="S244" s="163"/>
      <c r="T244" s="163"/>
      <c r="U244" s="163"/>
      <c r="V244" s="163"/>
      <c r="W244" s="163"/>
      <c r="X244" s="163"/>
      <c r="Y244" s="152"/>
      <c r="Z244" s="152"/>
      <c r="AA244" s="152"/>
      <c r="AB244" s="152"/>
      <c r="AC244" s="152"/>
      <c r="AD244" s="152"/>
      <c r="AE244" s="152"/>
      <c r="AF244" s="152"/>
      <c r="AG244" s="152" t="s">
        <v>2390</v>
      </c>
      <c r="AH244" s="152">
        <v>0</v>
      </c>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outlineLevel="1">
      <c r="A245" s="159"/>
      <c r="B245" s="160"/>
      <c r="C245" s="203" t="s">
        <v>2647</v>
      </c>
      <c r="D245" s="199"/>
      <c r="E245" s="200">
        <v>11.5146</v>
      </c>
      <c r="F245" s="163"/>
      <c r="G245" s="163"/>
      <c r="H245" s="163"/>
      <c r="I245" s="163"/>
      <c r="J245" s="163"/>
      <c r="K245" s="163"/>
      <c r="L245" s="163"/>
      <c r="M245" s="163"/>
      <c r="N245" s="162"/>
      <c r="O245" s="162"/>
      <c r="P245" s="162"/>
      <c r="Q245" s="162"/>
      <c r="R245" s="163"/>
      <c r="S245" s="163"/>
      <c r="T245" s="163"/>
      <c r="U245" s="163"/>
      <c r="V245" s="163"/>
      <c r="W245" s="163"/>
      <c r="X245" s="163"/>
      <c r="Y245" s="152"/>
      <c r="Z245" s="152"/>
      <c r="AA245" s="152"/>
      <c r="AB245" s="152"/>
      <c r="AC245" s="152"/>
      <c r="AD245" s="152"/>
      <c r="AE245" s="152"/>
      <c r="AF245" s="152"/>
      <c r="AG245" s="152" t="s">
        <v>2390</v>
      </c>
      <c r="AH245" s="152">
        <v>0</v>
      </c>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ht="22.5" outlineLevel="1">
      <c r="A246" s="175">
        <v>65</v>
      </c>
      <c r="B246" s="176" t="s">
        <v>2648</v>
      </c>
      <c r="C246" s="185" t="s">
        <v>2649</v>
      </c>
      <c r="D246" s="177" t="s">
        <v>439</v>
      </c>
      <c r="E246" s="178">
        <v>17.783090000000001</v>
      </c>
      <c r="F246" s="179"/>
      <c r="G246" s="180">
        <f>ROUND(E246*F246,2)</f>
        <v>0</v>
      </c>
      <c r="H246" s="179"/>
      <c r="I246" s="180">
        <f>ROUND(E246*H246,2)</f>
        <v>0</v>
      </c>
      <c r="J246" s="179"/>
      <c r="K246" s="180">
        <f>ROUND(E246*J246,2)</f>
        <v>0</v>
      </c>
      <c r="L246" s="180">
        <v>21</v>
      </c>
      <c r="M246" s="180">
        <f>G246*(1+L246/100)</f>
        <v>0</v>
      </c>
      <c r="N246" s="178">
        <v>5.5900000000000004E-3</v>
      </c>
      <c r="O246" s="178">
        <f>ROUND(E246*N246,2)</f>
        <v>0.1</v>
      </c>
      <c r="P246" s="178">
        <v>0</v>
      </c>
      <c r="Q246" s="178">
        <f>ROUND(E246*P246,2)</f>
        <v>0</v>
      </c>
      <c r="R246" s="180" t="s">
        <v>727</v>
      </c>
      <c r="S246" s="180" t="s">
        <v>371</v>
      </c>
      <c r="T246" s="181" t="s">
        <v>2386</v>
      </c>
      <c r="U246" s="163">
        <v>0.22991</v>
      </c>
      <c r="V246" s="163">
        <f>ROUND(E246*U246,2)</f>
        <v>4.09</v>
      </c>
      <c r="W246" s="163"/>
      <c r="X246" s="163" t="s">
        <v>431</v>
      </c>
      <c r="Y246" s="152"/>
      <c r="Z246" s="152"/>
      <c r="AA246" s="152"/>
      <c r="AB246" s="152"/>
      <c r="AC246" s="152"/>
      <c r="AD246" s="152"/>
      <c r="AE246" s="152"/>
      <c r="AF246" s="152"/>
      <c r="AG246" s="152" t="s">
        <v>2387</v>
      </c>
      <c r="AH246" s="152"/>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1">
      <c r="A247" s="159"/>
      <c r="B247" s="160"/>
      <c r="C247" s="262" t="s">
        <v>2650</v>
      </c>
      <c r="D247" s="263"/>
      <c r="E247" s="263"/>
      <c r="F247" s="263"/>
      <c r="G247" s="263"/>
      <c r="H247" s="163"/>
      <c r="I247" s="163"/>
      <c r="J247" s="163"/>
      <c r="K247" s="163"/>
      <c r="L247" s="163"/>
      <c r="M247" s="163"/>
      <c r="N247" s="162"/>
      <c r="O247" s="162"/>
      <c r="P247" s="162"/>
      <c r="Q247" s="162"/>
      <c r="R247" s="163"/>
      <c r="S247" s="163"/>
      <c r="T247" s="163"/>
      <c r="U247" s="163"/>
      <c r="V247" s="163"/>
      <c r="W247" s="163"/>
      <c r="X247" s="163"/>
      <c r="Y247" s="152"/>
      <c r="Z247" s="152"/>
      <c r="AA247" s="152"/>
      <c r="AB247" s="152"/>
      <c r="AC247" s="152"/>
      <c r="AD247" s="152"/>
      <c r="AE247" s="152"/>
      <c r="AF247" s="152"/>
      <c r="AG247" s="152" t="s">
        <v>375</v>
      </c>
      <c r="AH247" s="152"/>
      <c r="AI247" s="152"/>
      <c r="AJ247" s="152"/>
      <c r="AK247" s="152"/>
      <c r="AL247" s="152"/>
      <c r="AM247" s="152"/>
      <c r="AN247" s="152"/>
      <c r="AO247" s="152"/>
      <c r="AP247" s="152"/>
      <c r="AQ247" s="152"/>
      <c r="AR247" s="152"/>
      <c r="AS247" s="152"/>
      <c r="AT247" s="152"/>
      <c r="AU247" s="152"/>
      <c r="AV247" s="152"/>
      <c r="AW247" s="152"/>
      <c r="AX247" s="152"/>
      <c r="AY247" s="152"/>
      <c r="AZ247" s="152"/>
      <c r="BA247" s="182" t="str">
        <f>C247</f>
        <v>Provedení očištění povrchu a natavení jedné vrstvy modifikovaného asfaltového pásu včetně dodávky materiálů.</v>
      </c>
      <c r="BB247" s="152"/>
      <c r="BC247" s="152"/>
      <c r="BD247" s="152"/>
      <c r="BE247" s="152"/>
      <c r="BF247" s="152"/>
      <c r="BG247" s="152"/>
      <c r="BH247" s="152"/>
    </row>
    <row r="248" spans="1:60" outlineLevel="1">
      <c r="A248" s="159"/>
      <c r="B248" s="160"/>
      <c r="C248" s="203" t="s">
        <v>2651</v>
      </c>
      <c r="D248" s="199"/>
      <c r="E248" s="200">
        <v>17.783090000000001</v>
      </c>
      <c r="F248" s="163"/>
      <c r="G248" s="163"/>
      <c r="H248" s="163"/>
      <c r="I248" s="163"/>
      <c r="J248" s="163"/>
      <c r="K248" s="163"/>
      <c r="L248" s="163"/>
      <c r="M248" s="163"/>
      <c r="N248" s="162"/>
      <c r="O248" s="162"/>
      <c r="P248" s="162"/>
      <c r="Q248" s="162"/>
      <c r="R248" s="163"/>
      <c r="S248" s="163"/>
      <c r="T248" s="163"/>
      <c r="U248" s="163"/>
      <c r="V248" s="163"/>
      <c r="W248" s="163"/>
      <c r="X248" s="163"/>
      <c r="Y248" s="152"/>
      <c r="Z248" s="152"/>
      <c r="AA248" s="152"/>
      <c r="AB248" s="152"/>
      <c r="AC248" s="152"/>
      <c r="AD248" s="152"/>
      <c r="AE248" s="152"/>
      <c r="AF248" s="152"/>
      <c r="AG248" s="152" t="s">
        <v>2390</v>
      </c>
      <c r="AH248" s="152">
        <v>5</v>
      </c>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ht="22.5" outlineLevel="1">
      <c r="A249" s="175">
        <v>66</v>
      </c>
      <c r="B249" s="176" t="s">
        <v>2652</v>
      </c>
      <c r="C249" s="185" t="s">
        <v>2653</v>
      </c>
      <c r="D249" s="177" t="s">
        <v>439</v>
      </c>
      <c r="E249" s="178">
        <v>18.826499999999999</v>
      </c>
      <c r="F249" s="179"/>
      <c r="G249" s="180">
        <f>ROUND(E249*F249,2)</f>
        <v>0</v>
      </c>
      <c r="H249" s="179"/>
      <c r="I249" s="180">
        <f>ROUND(E249*H249,2)</f>
        <v>0</v>
      </c>
      <c r="J249" s="179"/>
      <c r="K249" s="180">
        <f>ROUND(E249*J249,2)</f>
        <v>0</v>
      </c>
      <c r="L249" s="180">
        <v>21</v>
      </c>
      <c r="M249" s="180">
        <f>G249*(1+L249/100)</f>
        <v>0</v>
      </c>
      <c r="N249" s="178">
        <v>5.9800000000000001E-3</v>
      </c>
      <c r="O249" s="178">
        <f>ROUND(E249*N249,2)</f>
        <v>0.11</v>
      </c>
      <c r="P249" s="178">
        <v>0</v>
      </c>
      <c r="Q249" s="178">
        <f>ROUND(E249*P249,2)</f>
        <v>0</v>
      </c>
      <c r="R249" s="180" t="s">
        <v>727</v>
      </c>
      <c r="S249" s="180" t="s">
        <v>371</v>
      </c>
      <c r="T249" s="181" t="s">
        <v>2386</v>
      </c>
      <c r="U249" s="163">
        <v>0.26600000000000001</v>
      </c>
      <c r="V249" s="163">
        <f>ROUND(E249*U249,2)</f>
        <v>5.01</v>
      </c>
      <c r="W249" s="163"/>
      <c r="X249" s="163" t="s">
        <v>431</v>
      </c>
      <c r="Y249" s="152"/>
      <c r="Z249" s="152"/>
      <c r="AA249" s="152"/>
      <c r="AB249" s="152"/>
      <c r="AC249" s="152"/>
      <c r="AD249" s="152"/>
      <c r="AE249" s="152"/>
      <c r="AF249" s="152"/>
      <c r="AG249" s="152" t="s">
        <v>2387</v>
      </c>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outlineLevel="1">
      <c r="A250" s="159"/>
      <c r="B250" s="160"/>
      <c r="C250" s="203" t="s">
        <v>2654</v>
      </c>
      <c r="D250" s="199"/>
      <c r="E250" s="200">
        <v>18.826499999999999</v>
      </c>
      <c r="F250" s="163"/>
      <c r="G250" s="163"/>
      <c r="H250" s="163"/>
      <c r="I250" s="163"/>
      <c r="J250" s="163"/>
      <c r="K250" s="163"/>
      <c r="L250" s="163"/>
      <c r="M250" s="163"/>
      <c r="N250" s="162"/>
      <c r="O250" s="162"/>
      <c r="P250" s="162"/>
      <c r="Q250" s="162"/>
      <c r="R250" s="163"/>
      <c r="S250" s="163"/>
      <c r="T250" s="163"/>
      <c r="U250" s="163"/>
      <c r="V250" s="163"/>
      <c r="W250" s="163"/>
      <c r="X250" s="163"/>
      <c r="Y250" s="152"/>
      <c r="Z250" s="152"/>
      <c r="AA250" s="152"/>
      <c r="AB250" s="152"/>
      <c r="AC250" s="152"/>
      <c r="AD250" s="152"/>
      <c r="AE250" s="152"/>
      <c r="AF250" s="152"/>
      <c r="AG250" s="152" t="s">
        <v>2390</v>
      </c>
      <c r="AH250" s="152">
        <v>5</v>
      </c>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1">
      <c r="A251" s="175">
        <v>67</v>
      </c>
      <c r="B251" s="176" t="s">
        <v>2655</v>
      </c>
      <c r="C251" s="185" t="s">
        <v>2656</v>
      </c>
      <c r="D251" s="177" t="s">
        <v>524</v>
      </c>
      <c r="E251" s="178">
        <v>12.525</v>
      </c>
      <c r="F251" s="179"/>
      <c r="G251" s="180">
        <f>ROUND(E251*F251,2)</f>
        <v>0</v>
      </c>
      <c r="H251" s="179"/>
      <c r="I251" s="180">
        <f>ROUND(E251*H251,2)</f>
        <v>0</v>
      </c>
      <c r="J251" s="179"/>
      <c r="K251" s="180">
        <f>ROUND(E251*J251,2)</f>
        <v>0</v>
      </c>
      <c r="L251" s="180">
        <v>21</v>
      </c>
      <c r="M251" s="180">
        <f>G251*(1+L251/100)</f>
        <v>0</v>
      </c>
      <c r="N251" s="178">
        <v>0</v>
      </c>
      <c r="O251" s="178">
        <f>ROUND(E251*N251,2)</f>
        <v>0</v>
      </c>
      <c r="P251" s="178">
        <v>0</v>
      </c>
      <c r="Q251" s="178">
        <f>ROUND(E251*P251,2)</f>
        <v>0</v>
      </c>
      <c r="R251" s="180" t="s">
        <v>1681</v>
      </c>
      <c r="S251" s="180" t="s">
        <v>2386</v>
      </c>
      <c r="T251" s="181" t="s">
        <v>2386</v>
      </c>
      <c r="U251" s="163">
        <v>0.05</v>
      </c>
      <c r="V251" s="163">
        <f>ROUND(E251*U251,2)</f>
        <v>0.63</v>
      </c>
      <c r="W251" s="163"/>
      <c r="X251" s="163" t="s">
        <v>431</v>
      </c>
      <c r="Y251" s="152"/>
      <c r="Z251" s="152"/>
      <c r="AA251" s="152"/>
      <c r="AB251" s="152"/>
      <c r="AC251" s="152"/>
      <c r="AD251" s="152"/>
      <c r="AE251" s="152"/>
      <c r="AF251" s="152"/>
      <c r="AG251" s="152" t="s">
        <v>2387</v>
      </c>
      <c r="AH251" s="152"/>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outlineLevel="1">
      <c r="A252" s="159"/>
      <c r="B252" s="160"/>
      <c r="C252" s="203" t="s">
        <v>2657</v>
      </c>
      <c r="D252" s="199"/>
      <c r="E252" s="200">
        <v>12.525</v>
      </c>
      <c r="F252" s="163"/>
      <c r="G252" s="163"/>
      <c r="H252" s="163"/>
      <c r="I252" s="163"/>
      <c r="J252" s="163"/>
      <c r="K252" s="163"/>
      <c r="L252" s="163"/>
      <c r="M252" s="163"/>
      <c r="N252" s="162"/>
      <c r="O252" s="162"/>
      <c r="P252" s="162"/>
      <c r="Q252" s="162"/>
      <c r="R252" s="163"/>
      <c r="S252" s="163"/>
      <c r="T252" s="163"/>
      <c r="U252" s="163"/>
      <c r="V252" s="163"/>
      <c r="W252" s="163"/>
      <c r="X252" s="163"/>
      <c r="Y252" s="152"/>
      <c r="Z252" s="152"/>
      <c r="AA252" s="152"/>
      <c r="AB252" s="152"/>
      <c r="AC252" s="152"/>
      <c r="AD252" s="152"/>
      <c r="AE252" s="152"/>
      <c r="AF252" s="152"/>
      <c r="AG252" s="152" t="s">
        <v>2390</v>
      </c>
      <c r="AH252" s="152">
        <v>0</v>
      </c>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outlineLevel="1">
      <c r="A253" s="175">
        <v>68</v>
      </c>
      <c r="B253" s="176" t="s">
        <v>2658</v>
      </c>
      <c r="C253" s="185" t="s">
        <v>2659</v>
      </c>
      <c r="D253" s="177" t="s">
        <v>459</v>
      </c>
      <c r="E253" s="178">
        <v>0.22764999999999999</v>
      </c>
      <c r="F253" s="179"/>
      <c r="G253" s="180">
        <f>ROUND(E253*F253,2)</f>
        <v>0</v>
      </c>
      <c r="H253" s="179"/>
      <c r="I253" s="180">
        <f>ROUND(E253*H253,2)</f>
        <v>0</v>
      </c>
      <c r="J253" s="179"/>
      <c r="K253" s="180">
        <f>ROUND(E253*J253,2)</f>
        <v>0</v>
      </c>
      <c r="L253" s="180">
        <v>21</v>
      </c>
      <c r="M253" s="180">
        <f>G253*(1+L253/100)</f>
        <v>0</v>
      </c>
      <c r="N253" s="178">
        <v>0</v>
      </c>
      <c r="O253" s="178">
        <f>ROUND(E253*N253,2)</f>
        <v>0</v>
      </c>
      <c r="P253" s="178">
        <v>0</v>
      </c>
      <c r="Q253" s="178">
        <f>ROUND(E253*P253,2)</f>
        <v>0</v>
      </c>
      <c r="R253" s="180" t="s">
        <v>727</v>
      </c>
      <c r="S253" s="180" t="s">
        <v>371</v>
      </c>
      <c r="T253" s="181" t="s">
        <v>2386</v>
      </c>
      <c r="U253" s="163">
        <v>1.5980000000000001</v>
      </c>
      <c r="V253" s="163">
        <f>ROUND(E253*U253,2)</f>
        <v>0.36</v>
      </c>
      <c r="W253" s="163"/>
      <c r="X253" s="163" t="s">
        <v>254</v>
      </c>
      <c r="Y253" s="152"/>
      <c r="Z253" s="152"/>
      <c r="AA253" s="152"/>
      <c r="AB253" s="152"/>
      <c r="AC253" s="152"/>
      <c r="AD253" s="152"/>
      <c r="AE253" s="152"/>
      <c r="AF253" s="152"/>
      <c r="AG253" s="152" t="s">
        <v>724</v>
      </c>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1">
      <c r="A254" s="159"/>
      <c r="B254" s="160"/>
      <c r="C254" s="273" t="s">
        <v>742</v>
      </c>
      <c r="D254" s="274"/>
      <c r="E254" s="274"/>
      <c r="F254" s="274"/>
      <c r="G254" s="274"/>
      <c r="H254" s="163"/>
      <c r="I254" s="163"/>
      <c r="J254" s="163"/>
      <c r="K254" s="163"/>
      <c r="L254" s="163"/>
      <c r="M254" s="163"/>
      <c r="N254" s="162"/>
      <c r="O254" s="162"/>
      <c r="P254" s="162"/>
      <c r="Q254" s="162"/>
      <c r="R254" s="163"/>
      <c r="S254" s="163"/>
      <c r="T254" s="163"/>
      <c r="U254" s="163"/>
      <c r="V254" s="163"/>
      <c r="W254" s="163"/>
      <c r="X254" s="163"/>
      <c r="Y254" s="152"/>
      <c r="Z254" s="152"/>
      <c r="AA254" s="152"/>
      <c r="AB254" s="152"/>
      <c r="AC254" s="152"/>
      <c r="AD254" s="152"/>
      <c r="AE254" s="152"/>
      <c r="AF254" s="152"/>
      <c r="AG254" s="152" t="s">
        <v>444</v>
      </c>
      <c r="AH254" s="152"/>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c r="A255" s="169" t="s">
        <v>366</v>
      </c>
      <c r="B255" s="170" t="s">
        <v>271</v>
      </c>
      <c r="C255" s="184" t="s">
        <v>272</v>
      </c>
      <c r="D255" s="171"/>
      <c r="E255" s="172"/>
      <c r="F255" s="173"/>
      <c r="G255" s="173">
        <f>SUMIF(AG256:AG272,"&lt;&gt;NOR",G256:G272)</f>
        <v>0</v>
      </c>
      <c r="H255" s="173"/>
      <c r="I255" s="173">
        <f>SUM(I256:I272)</f>
        <v>0</v>
      </c>
      <c r="J255" s="173"/>
      <c r="K255" s="173">
        <f>SUM(K256:K272)</f>
        <v>0</v>
      </c>
      <c r="L255" s="173"/>
      <c r="M255" s="173">
        <f>SUM(M256:M272)</f>
        <v>0</v>
      </c>
      <c r="N255" s="172"/>
      <c r="O255" s="172">
        <f>SUM(O256:O272)</f>
        <v>0.08</v>
      </c>
      <c r="P255" s="172"/>
      <c r="Q255" s="172">
        <f>SUM(Q256:Q272)</f>
        <v>0</v>
      </c>
      <c r="R255" s="173"/>
      <c r="S255" s="173"/>
      <c r="T255" s="174"/>
      <c r="U255" s="168"/>
      <c r="V255" s="168">
        <f>SUM(V256:V272)</f>
        <v>5.6000000000000005</v>
      </c>
      <c r="W255" s="168"/>
      <c r="X255" s="168"/>
      <c r="AG255" t="s">
        <v>367</v>
      </c>
    </row>
    <row r="256" spans="1:60" outlineLevel="1">
      <c r="A256" s="175">
        <v>69</v>
      </c>
      <c r="B256" s="176" t="s">
        <v>2660</v>
      </c>
      <c r="C256" s="185" t="s">
        <v>2661</v>
      </c>
      <c r="D256" s="177" t="s">
        <v>439</v>
      </c>
      <c r="E256" s="178">
        <v>14.973000000000001</v>
      </c>
      <c r="F256" s="179"/>
      <c r="G256" s="180">
        <f>ROUND(E256*F256,2)</f>
        <v>0</v>
      </c>
      <c r="H256" s="179"/>
      <c r="I256" s="180">
        <f>ROUND(E256*H256,2)</f>
        <v>0</v>
      </c>
      <c r="J256" s="179"/>
      <c r="K256" s="180">
        <f>ROUND(E256*J256,2)</f>
        <v>0</v>
      </c>
      <c r="L256" s="180">
        <v>21</v>
      </c>
      <c r="M256" s="180">
        <f>G256*(1+L256/100)</f>
        <v>0</v>
      </c>
      <c r="N256" s="178">
        <v>3.0000000000000001E-3</v>
      </c>
      <c r="O256" s="178">
        <f>ROUND(E256*N256,2)</f>
        <v>0.04</v>
      </c>
      <c r="P256" s="178">
        <v>0</v>
      </c>
      <c r="Q256" s="178">
        <f>ROUND(E256*P256,2)</f>
        <v>0</v>
      </c>
      <c r="R256" s="180" t="s">
        <v>766</v>
      </c>
      <c r="S256" s="180" t="s">
        <v>371</v>
      </c>
      <c r="T256" s="181" t="s">
        <v>2386</v>
      </c>
      <c r="U256" s="163">
        <v>0.28000000000000003</v>
      </c>
      <c r="V256" s="163">
        <f>ROUND(E256*U256,2)</f>
        <v>4.1900000000000004</v>
      </c>
      <c r="W256" s="163"/>
      <c r="X256" s="163" t="s">
        <v>431</v>
      </c>
      <c r="Y256" s="152"/>
      <c r="Z256" s="152"/>
      <c r="AA256" s="152"/>
      <c r="AB256" s="152"/>
      <c r="AC256" s="152"/>
      <c r="AD256" s="152"/>
      <c r="AE256" s="152"/>
      <c r="AF256" s="152"/>
      <c r="AG256" s="152" t="s">
        <v>2387</v>
      </c>
      <c r="AH256" s="152"/>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outlineLevel="1">
      <c r="A257" s="159"/>
      <c r="B257" s="160"/>
      <c r="C257" s="262" t="s">
        <v>2662</v>
      </c>
      <c r="D257" s="263"/>
      <c r="E257" s="263"/>
      <c r="F257" s="263"/>
      <c r="G257" s="263"/>
      <c r="H257" s="163"/>
      <c r="I257" s="163"/>
      <c r="J257" s="163"/>
      <c r="K257" s="163"/>
      <c r="L257" s="163"/>
      <c r="M257" s="163"/>
      <c r="N257" s="162"/>
      <c r="O257" s="162"/>
      <c r="P257" s="162"/>
      <c r="Q257" s="162"/>
      <c r="R257" s="163"/>
      <c r="S257" s="163"/>
      <c r="T257" s="163"/>
      <c r="U257" s="163"/>
      <c r="V257" s="163"/>
      <c r="W257" s="163"/>
      <c r="X257" s="163"/>
      <c r="Y257" s="152"/>
      <c r="Z257" s="152"/>
      <c r="AA257" s="152"/>
      <c r="AB257" s="152"/>
      <c r="AC257" s="152"/>
      <c r="AD257" s="152"/>
      <c r="AE257" s="152"/>
      <c r="AF257" s="152"/>
      <c r="AG257" s="152" t="s">
        <v>375</v>
      </c>
      <c r="AH257" s="152"/>
      <c r="AI257" s="152"/>
      <c r="AJ257" s="152"/>
      <c r="AK257" s="152"/>
      <c r="AL257" s="152"/>
      <c r="AM257" s="152"/>
      <c r="AN257" s="152"/>
      <c r="AO257" s="152"/>
      <c r="AP257" s="152"/>
      <c r="AQ257" s="152"/>
      <c r="AR257" s="152"/>
      <c r="AS257" s="152"/>
      <c r="AT257" s="152"/>
      <c r="AU257" s="152"/>
      <c r="AV257" s="152"/>
      <c r="AW257" s="152"/>
      <c r="AX257" s="152"/>
      <c r="AY257" s="152"/>
      <c r="AZ257" s="152"/>
      <c r="BA257" s="182" t="str">
        <f>C257</f>
        <v>Očištění povrchu stěny od prachu, nařezání izolačních desek na požadovaný rozměr, nanesení lepicího tmelu, osazení desek.</v>
      </c>
      <c r="BB257" s="152"/>
      <c r="BC257" s="152"/>
      <c r="BD257" s="152"/>
      <c r="BE257" s="152"/>
      <c r="BF257" s="152"/>
      <c r="BG257" s="152"/>
      <c r="BH257" s="152"/>
    </row>
    <row r="258" spans="1:60" outlineLevel="1">
      <c r="A258" s="159"/>
      <c r="B258" s="160"/>
      <c r="C258" s="203" t="s">
        <v>2663</v>
      </c>
      <c r="D258" s="199"/>
      <c r="E258" s="200">
        <v>0.56000000000000005</v>
      </c>
      <c r="F258" s="163"/>
      <c r="G258" s="163"/>
      <c r="H258" s="163"/>
      <c r="I258" s="163"/>
      <c r="J258" s="163"/>
      <c r="K258" s="163"/>
      <c r="L258" s="163"/>
      <c r="M258" s="163"/>
      <c r="N258" s="162"/>
      <c r="O258" s="162"/>
      <c r="P258" s="162"/>
      <c r="Q258" s="162"/>
      <c r="R258" s="163"/>
      <c r="S258" s="163"/>
      <c r="T258" s="163"/>
      <c r="U258" s="163"/>
      <c r="V258" s="163"/>
      <c r="W258" s="163"/>
      <c r="X258" s="163"/>
      <c r="Y258" s="152"/>
      <c r="Z258" s="152"/>
      <c r="AA258" s="152"/>
      <c r="AB258" s="152"/>
      <c r="AC258" s="152"/>
      <c r="AD258" s="152"/>
      <c r="AE258" s="152"/>
      <c r="AF258" s="152"/>
      <c r="AG258" s="152" t="s">
        <v>2390</v>
      </c>
      <c r="AH258" s="152">
        <v>0</v>
      </c>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1">
      <c r="A259" s="159"/>
      <c r="B259" s="160"/>
      <c r="C259" s="203" t="s">
        <v>2664</v>
      </c>
      <c r="D259" s="199"/>
      <c r="E259" s="200">
        <v>1.752</v>
      </c>
      <c r="F259" s="163"/>
      <c r="G259" s="163"/>
      <c r="H259" s="163"/>
      <c r="I259" s="163"/>
      <c r="J259" s="163"/>
      <c r="K259" s="163"/>
      <c r="L259" s="163"/>
      <c r="M259" s="163"/>
      <c r="N259" s="162"/>
      <c r="O259" s="162"/>
      <c r="P259" s="162"/>
      <c r="Q259" s="162"/>
      <c r="R259" s="163"/>
      <c r="S259" s="163"/>
      <c r="T259" s="163"/>
      <c r="U259" s="163"/>
      <c r="V259" s="163"/>
      <c r="W259" s="163"/>
      <c r="X259" s="163"/>
      <c r="Y259" s="152"/>
      <c r="Z259" s="152"/>
      <c r="AA259" s="152"/>
      <c r="AB259" s="152"/>
      <c r="AC259" s="152"/>
      <c r="AD259" s="152"/>
      <c r="AE259" s="152"/>
      <c r="AF259" s="152"/>
      <c r="AG259" s="152" t="s">
        <v>2390</v>
      </c>
      <c r="AH259" s="152">
        <v>0</v>
      </c>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outlineLevel="1">
      <c r="A260" s="159"/>
      <c r="B260" s="160"/>
      <c r="C260" s="203" t="s">
        <v>2665</v>
      </c>
      <c r="D260" s="199"/>
      <c r="E260" s="200">
        <v>2.14</v>
      </c>
      <c r="F260" s="163"/>
      <c r="G260" s="163"/>
      <c r="H260" s="163"/>
      <c r="I260" s="163"/>
      <c r="J260" s="163"/>
      <c r="K260" s="163"/>
      <c r="L260" s="163"/>
      <c r="M260" s="163"/>
      <c r="N260" s="162"/>
      <c r="O260" s="162"/>
      <c r="P260" s="162"/>
      <c r="Q260" s="162"/>
      <c r="R260" s="163"/>
      <c r="S260" s="163"/>
      <c r="T260" s="163"/>
      <c r="U260" s="163"/>
      <c r="V260" s="163"/>
      <c r="W260" s="163"/>
      <c r="X260" s="163"/>
      <c r="Y260" s="152"/>
      <c r="Z260" s="152"/>
      <c r="AA260" s="152"/>
      <c r="AB260" s="152"/>
      <c r="AC260" s="152"/>
      <c r="AD260" s="152"/>
      <c r="AE260" s="152"/>
      <c r="AF260" s="152"/>
      <c r="AG260" s="152" t="s">
        <v>2390</v>
      </c>
      <c r="AH260" s="152">
        <v>0</v>
      </c>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outlineLevel="1">
      <c r="A261" s="159"/>
      <c r="B261" s="160"/>
      <c r="C261" s="203" t="s">
        <v>2666</v>
      </c>
      <c r="D261" s="199"/>
      <c r="E261" s="200">
        <v>10.521000000000001</v>
      </c>
      <c r="F261" s="163"/>
      <c r="G261" s="163"/>
      <c r="H261" s="163"/>
      <c r="I261" s="163"/>
      <c r="J261" s="163"/>
      <c r="K261" s="163"/>
      <c r="L261" s="163"/>
      <c r="M261" s="163"/>
      <c r="N261" s="162"/>
      <c r="O261" s="162"/>
      <c r="P261" s="162"/>
      <c r="Q261" s="162"/>
      <c r="R261" s="163"/>
      <c r="S261" s="163"/>
      <c r="T261" s="163"/>
      <c r="U261" s="163"/>
      <c r="V261" s="163"/>
      <c r="W261" s="163"/>
      <c r="X261" s="163"/>
      <c r="Y261" s="152"/>
      <c r="Z261" s="152"/>
      <c r="AA261" s="152"/>
      <c r="AB261" s="152"/>
      <c r="AC261" s="152"/>
      <c r="AD261" s="152"/>
      <c r="AE261" s="152"/>
      <c r="AF261" s="152"/>
      <c r="AG261" s="152" t="s">
        <v>2390</v>
      </c>
      <c r="AH261" s="152">
        <v>0</v>
      </c>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ht="22.5" outlineLevel="1">
      <c r="A262" s="175">
        <v>70</v>
      </c>
      <c r="B262" s="176" t="s">
        <v>2667</v>
      </c>
      <c r="C262" s="185" t="s">
        <v>2668</v>
      </c>
      <c r="D262" s="177" t="s">
        <v>439</v>
      </c>
      <c r="E262" s="178">
        <v>18.2</v>
      </c>
      <c r="F262" s="179"/>
      <c r="G262" s="180">
        <f>ROUND(E262*F262,2)</f>
        <v>0</v>
      </c>
      <c r="H262" s="179"/>
      <c r="I262" s="180">
        <f>ROUND(E262*H262,2)</f>
        <v>0</v>
      </c>
      <c r="J262" s="179"/>
      <c r="K262" s="180">
        <f>ROUND(E262*J262,2)</f>
        <v>0</v>
      </c>
      <c r="L262" s="180">
        <v>21</v>
      </c>
      <c r="M262" s="180">
        <f>G262*(1+L262/100)</f>
        <v>0</v>
      </c>
      <c r="N262" s="178">
        <v>1.0000000000000001E-5</v>
      </c>
      <c r="O262" s="178">
        <f>ROUND(E262*N262,2)</f>
        <v>0</v>
      </c>
      <c r="P262" s="178">
        <v>0</v>
      </c>
      <c r="Q262" s="178">
        <f>ROUND(E262*P262,2)</f>
        <v>0</v>
      </c>
      <c r="R262" s="180" t="s">
        <v>766</v>
      </c>
      <c r="S262" s="180" t="s">
        <v>371</v>
      </c>
      <c r="T262" s="181" t="s">
        <v>2386</v>
      </c>
      <c r="U262" s="163">
        <v>7.0000000000000007E-2</v>
      </c>
      <c r="V262" s="163">
        <f>ROUND(E262*U262,2)</f>
        <v>1.27</v>
      </c>
      <c r="W262" s="163"/>
      <c r="X262" s="163" t="s">
        <v>431</v>
      </c>
      <c r="Y262" s="152"/>
      <c r="Z262" s="152"/>
      <c r="AA262" s="152"/>
      <c r="AB262" s="152"/>
      <c r="AC262" s="152"/>
      <c r="AD262" s="152"/>
      <c r="AE262" s="152"/>
      <c r="AF262" s="152"/>
      <c r="AG262" s="152" t="s">
        <v>2387</v>
      </c>
      <c r="AH262" s="152"/>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outlineLevel="1">
      <c r="A263" s="159"/>
      <c r="B263" s="160"/>
      <c r="C263" s="203" t="s">
        <v>2669</v>
      </c>
      <c r="D263" s="199"/>
      <c r="E263" s="200">
        <v>18.2</v>
      </c>
      <c r="F263" s="163"/>
      <c r="G263" s="163"/>
      <c r="H263" s="163"/>
      <c r="I263" s="163"/>
      <c r="J263" s="163"/>
      <c r="K263" s="163"/>
      <c r="L263" s="163"/>
      <c r="M263" s="163"/>
      <c r="N263" s="162"/>
      <c r="O263" s="162"/>
      <c r="P263" s="162"/>
      <c r="Q263" s="162"/>
      <c r="R263" s="163"/>
      <c r="S263" s="163"/>
      <c r="T263" s="163"/>
      <c r="U263" s="163"/>
      <c r="V263" s="163"/>
      <c r="W263" s="163"/>
      <c r="X263" s="163"/>
      <c r="Y263" s="152"/>
      <c r="Z263" s="152"/>
      <c r="AA263" s="152"/>
      <c r="AB263" s="152"/>
      <c r="AC263" s="152"/>
      <c r="AD263" s="152"/>
      <c r="AE263" s="152"/>
      <c r="AF263" s="152"/>
      <c r="AG263" s="152" t="s">
        <v>2390</v>
      </c>
      <c r="AH263" s="152">
        <v>0</v>
      </c>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ht="22.5" outlineLevel="1">
      <c r="A264" s="175">
        <v>71</v>
      </c>
      <c r="B264" s="176" t="s">
        <v>2670</v>
      </c>
      <c r="C264" s="185" t="s">
        <v>2671</v>
      </c>
      <c r="D264" s="177" t="s">
        <v>429</v>
      </c>
      <c r="E264" s="178">
        <v>1.0744800000000001</v>
      </c>
      <c r="F264" s="179"/>
      <c r="G264" s="180">
        <f>ROUND(E264*F264,2)</f>
        <v>0</v>
      </c>
      <c r="H264" s="179"/>
      <c r="I264" s="180">
        <f>ROUND(E264*H264,2)</f>
        <v>0</v>
      </c>
      <c r="J264" s="179"/>
      <c r="K264" s="180">
        <f>ROUND(E264*J264,2)</f>
        <v>0</v>
      </c>
      <c r="L264" s="180">
        <v>21</v>
      </c>
      <c r="M264" s="180">
        <f>G264*(1+L264/100)</f>
        <v>0</v>
      </c>
      <c r="N264" s="178">
        <v>3.5000000000000003E-2</v>
      </c>
      <c r="O264" s="178">
        <f>ROUND(E264*N264,2)</f>
        <v>0.04</v>
      </c>
      <c r="P264" s="178">
        <v>0</v>
      </c>
      <c r="Q264" s="178">
        <f>ROUND(E264*P264,2)</f>
        <v>0</v>
      </c>
      <c r="R264" s="180" t="s">
        <v>731</v>
      </c>
      <c r="S264" s="180" t="s">
        <v>371</v>
      </c>
      <c r="T264" s="181" t="s">
        <v>2386</v>
      </c>
      <c r="U264" s="163">
        <v>0</v>
      </c>
      <c r="V264" s="163">
        <f>ROUND(E264*U264,2)</f>
        <v>0</v>
      </c>
      <c r="W264" s="163"/>
      <c r="X264" s="163" t="s">
        <v>464</v>
      </c>
      <c r="Y264" s="152"/>
      <c r="Z264" s="152"/>
      <c r="AA264" s="152"/>
      <c r="AB264" s="152"/>
      <c r="AC264" s="152"/>
      <c r="AD264" s="152"/>
      <c r="AE264" s="152"/>
      <c r="AF264" s="152"/>
      <c r="AG264" s="152" t="s">
        <v>2465</v>
      </c>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1">
      <c r="A265" s="159"/>
      <c r="B265" s="160"/>
      <c r="C265" s="203" t="s">
        <v>2672</v>
      </c>
      <c r="D265" s="199"/>
      <c r="E265" s="200"/>
      <c r="F265" s="163"/>
      <c r="G265" s="163"/>
      <c r="H265" s="163"/>
      <c r="I265" s="163"/>
      <c r="J265" s="163"/>
      <c r="K265" s="163"/>
      <c r="L265" s="163"/>
      <c r="M265" s="163"/>
      <c r="N265" s="162"/>
      <c r="O265" s="162"/>
      <c r="P265" s="162"/>
      <c r="Q265" s="162"/>
      <c r="R265" s="163"/>
      <c r="S265" s="163"/>
      <c r="T265" s="163"/>
      <c r="U265" s="163"/>
      <c r="V265" s="163"/>
      <c r="W265" s="163"/>
      <c r="X265" s="163"/>
      <c r="Y265" s="152"/>
      <c r="Z265" s="152"/>
      <c r="AA265" s="152"/>
      <c r="AB265" s="152"/>
      <c r="AC265" s="152"/>
      <c r="AD265" s="152"/>
      <c r="AE265" s="152"/>
      <c r="AF265" s="152"/>
      <c r="AG265" s="152" t="s">
        <v>2390</v>
      </c>
      <c r="AH265" s="152">
        <v>0</v>
      </c>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outlineLevel="1">
      <c r="A266" s="159"/>
      <c r="B266" s="160"/>
      <c r="C266" s="203" t="s">
        <v>2673</v>
      </c>
      <c r="D266" s="199"/>
      <c r="E266" s="200">
        <v>0.24528</v>
      </c>
      <c r="F266" s="163"/>
      <c r="G266" s="163"/>
      <c r="H266" s="163"/>
      <c r="I266" s="163"/>
      <c r="J266" s="163"/>
      <c r="K266" s="163"/>
      <c r="L266" s="163"/>
      <c r="M266" s="163"/>
      <c r="N266" s="162"/>
      <c r="O266" s="162"/>
      <c r="P266" s="162"/>
      <c r="Q266" s="162"/>
      <c r="R266" s="163"/>
      <c r="S266" s="163"/>
      <c r="T266" s="163"/>
      <c r="U266" s="163"/>
      <c r="V266" s="163"/>
      <c r="W266" s="163"/>
      <c r="X266" s="163"/>
      <c r="Y266" s="152"/>
      <c r="Z266" s="152"/>
      <c r="AA266" s="152"/>
      <c r="AB266" s="152"/>
      <c r="AC266" s="152"/>
      <c r="AD266" s="152"/>
      <c r="AE266" s="152"/>
      <c r="AF266" s="152"/>
      <c r="AG266" s="152" t="s">
        <v>2390</v>
      </c>
      <c r="AH266" s="152">
        <v>0</v>
      </c>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outlineLevel="1">
      <c r="A267" s="159"/>
      <c r="B267" s="160"/>
      <c r="C267" s="203" t="s">
        <v>2674</v>
      </c>
      <c r="D267" s="199"/>
      <c r="E267" s="200">
        <v>5.6000000000000001E-2</v>
      </c>
      <c r="F267" s="163"/>
      <c r="G267" s="163"/>
      <c r="H267" s="163"/>
      <c r="I267" s="163"/>
      <c r="J267" s="163"/>
      <c r="K267" s="163"/>
      <c r="L267" s="163"/>
      <c r="M267" s="163"/>
      <c r="N267" s="162"/>
      <c r="O267" s="162"/>
      <c r="P267" s="162"/>
      <c r="Q267" s="162"/>
      <c r="R267" s="163"/>
      <c r="S267" s="163"/>
      <c r="T267" s="163"/>
      <c r="U267" s="163"/>
      <c r="V267" s="163"/>
      <c r="W267" s="163"/>
      <c r="X267" s="163"/>
      <c r="Y267" s="152"/>
      <c r="Z267" s="152"/>
      <c r="AA267" s="152"/>
      <c r="AB267" s="152"/>
      <c r="AC267" s="152"/>
      <c r="AD267" s="152"/>
      <c r="AE267" s="152"/>
      <c r="AF267" s="152"/>
      <c r="AG267" s="152" t="s">
        <v>2390</v>
      </c>
      <c r="AH267" s="152">
        <v>0</v>
      </c>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outlineLevel="1">
      <c r="A268" s="159"/>
      <c r="B268" s="160"/>
      <c r="C268" s="203" t="s">
        <v>2675</v>
      </c>
      <c r="D268" s="199"/>
      <c r="E268" s="200">
        <v>0.107</v>
      </c>
      <c r="F268" s="163"/>
      <c r="G268" s="163"/>
      <c r="H268" s="163"/>
      <c r="I268" s="163"/>
      <c r="J268" s="163"/>
      <c r="K268" s="163"/>
      <c r="L268" s="163"/>
      <c r="M268" s="163"/>
      <c r="N268" s="162"/>
      <c r="O268" s="162"/>
      <c r="P268" s="162"/>
      <c r="Q268" s="162"/>
      <c r="R268" s="163"/>
      <c r="S268" s="163"/>
      <c r="T268" s="163"/>
      <c r="U268" s="163"/>
      <c r="V268" s="163"/>
      <c r="W268" s="163"/>
      <c r="X268" s="163"/>
      <c r="Y268" s="152"/>
      <c r="Z268" s="152"/>
      <c r="AA268" s="152"/>
      <c r="AB268" s="152"/>
      <c r="AC268" s="152"/>
      <c r="AD268" s="152"/>
      <c r="AE268" s="152"/>
      <c r="AF268" s="152"/>
      <c r="AG268" s="152" t="s">
        <v>2390</v>
      </c>
      <c r="AH268" s="152">
        <v>0</v>
      </c>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outlineLevel="1">
      <c r="A269" s="159"/>
      <c r="B269" s="160"/>
      <c r="C269" s="203" t="s">
        <v>2676</v>
      </c>
      <c r="D269" s="199"/>
      <c r="E269" s="200">
        <v>0.52605000000000002</v>
      </c>
      <c r="F269" s="163"/>
      <c r="G269" s="163"/>
      <c r="H269" s="163"/>
      <c r="I269" s="163"/>
      <c r="J269" s="163"/>
      <c r="K269" s="163"/>
      <c r="L269" s="163"/>
      <c r="M269" s="163"/>
      <c r="N269" s="162"/>
      <c r="O269" s="162"/>
      <c r="P269" s="162"/>
      <c r="Q269" s="162"/>
      <c r="R269" s="163"/>
      <c r="S269" s="163"/>
      <c r="T269" s="163"/>
      <c r="U269" s="163"/>
      <c r="V269" s="163"/>
      <c r="W269" s="163"/>
      <c r="X269" s="163"/>
      <c r="Y269" s="152"/>
      <c r="Z269" s="152"/>
      <c r="AA269" s="152"/>
      <c r="AB269" s="152"/>
      <c r="AC269" s="152"/>
      <c r="AD269" s="152"/>
      <c r="AE269" s="152"/>
      <c r="AF269" s="152"/>
      <c r="AG269" s="152" t="s">
        <v>2390</v>
      </c>
      <c r="AH269" s="152">
        <v>0</v>
      </c>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outlineLevel="1">
      <c r="A270" s="159"/>
      <c r="B270" s="160"/>
      <c r="C270" s="204" t="s">
        <v>2677</v>
      </c>
      <c r="D270" s="201"/>
      <c r="E270" s="202">
        <v>0.14015</v>
      </c>
      <c r="F270" s="163"/>
      <c r="G270" s="163"/>
      <c r="H270" s="163"/>
      <c r="I270" s="163"/>
      <c r="J270" s="163"/>
      <c r="K270" s="163"/>
      <c r="L270" s="163"/>
      <c r="M270" s="163"/>
      <c r="N270" s="162"/>
      <c r="O270" s="162"/>
      <c r="P270" s="162"/>
      <c r="Q270" s="162"/>
      <c r="R270" s="163"/>
      <c r="S270" s="163"/>
      <c r="T270" s="163"/>
      <c r="U270" s="163"/>
      <c r="V270" s="163"/>
      <c r="W270" s="163"/>
      <c r="X270" s="163"/>
      <c r="Y270" s="152"/>
      <c r="Z270" s="152"/>
      <c r="AA270" s="152"/>
      <c r="AB270" s="152"/>
      <c r="AC270" s="152"/>
      <c r="AD270" s="152"/>
      <c r="AE270" s="152"/>
      <c r="AF270" s="152"/>
      <c r="AG270" s="152" t="s">
        <v>2390</v>
      </c>
      <c r="AH270" s="152">
        <v>4</v>
      </c>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1">
      <c r="A271" s="175">
        <v>72</v>
      </c>
      <c r="B271" s="176" t="s">
        <v>2678</v>
      </c>
      <c r="C271" s="185" t="s">
        <v>2679</v>
      </c>
      <c r="D271" s="177" t="s">
        <v>459</v>
      </c>
      <c r="E271" s="178">
        <v>8.2710000000000006E-2</v>
      </c>
      <c r="F271" s="179"/>
      <c r="G271" s="180">
        <f>ROUND(E271*F271,2)</f>
        <v>0</v>
      </c>
      <c r="H271" s="179"/>
      <c r="I271" s="180">
        <f>ROUND(E271*H271,2)</f>
        <v>0</v>
      </c>
      <c r="J271" s="179"/>
      <c r="K271" s="180">
        <f>ROUND(E271*J271,2)</f>
        <v>0</v>
      </c>
      <c r="L271" s="180">
        <v>21</v>
      </c>
      <c r="M271" s="180">
        <f>G271*(1+L271/100)</f>
        <v>0</v>
      </c>
      <c r="N271" s="178">
        <v>0</v>
      </c>
      <c r="O271" s="178">
        <f>ROUND(E271*N271,2)</f>
        <v>0</v>
      </c>
      <c r="P271" s="178">
        <v>0</v>
      </c>
      <c r="Q271" s="178">
        <f>ROUND(E271*P271,2)</f>
        <v>0</v>
      </c>
      <c r="R271" s="180" t="s">
        <v>766</v>
      </c>
      <c r="S271" s="180" t="s">
        <v>371</v>
      </c>
      <c r="T271" s="181" t="s">
        <v>2386</v>
      </c>
      <c r="U271" s="163">
        <v>1.74</v>
      </c>
      <c r="V271" s="163">
        <f>ROUND(E271*U271,2)</f>
        <v>0.14000000000000001</v>
      </c>
      <c r="W271" s="163"/>
      <c r="X271" s="163" t="s">
        <v>254</v>
      </c>
      <c r="Y271" s="152"/>
      <c r="Z271" s="152"/>
      <c r="AA271" s="152"/>
      <c r="AB271" s="152"/>
      <c r="AC271" s="152"/>
      <c r="AD271" s="152"/>
      <c r="AE271" s="152"/>
      <c r="AF271" s="152"/>
      <c r="AG271" s="152" t="s">
        <v>724</v>
      </c>
      <c r="AH271" s="152"/>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outlineLevel="1">
      <c r="A272" s="159"/>
      <c r="B272" s="160"/>
      <c r="C272" s="273" t="s">
        <v>763</v>
      </c>
      <c r="D272" s="274"/>
      <c r="E272" s="274"/>
      <c r="F272" s="274"/>
      <c r="G272" s="274"/>
      <c r="H272" s="163"/>
      <c r="I272" s="163"/>
      <c r="J272" s="163"/>
      <c r="K272" s="163"/>
      <c r="L272" s="163"/>
      <c r="M272" s="163"/>
      <c r="N272" s="162"/>
      <c r="O272" s="162"/>
      <c r="P272" s="162"/>
      <c r="Q272" s="162"/>
      <c r="R272" s="163"/>
      <c r="S272" s="163"/>
      <c r="T272" s="163"/>
      <c r="U272" s="163"/>
      <c r="V272" s="163"/>
      <c r="W272" s="163"/>
      <c r="X272" s="163"/>
      <c r="Y272" s="152"/>
      <c r="Z272" s="152"/>
      <c r="AA272" s="152"/>
      <c r="AB272" s="152"/>
      <c r="AC272" s="152"/>
      <c r="AD272" s="152"/>
      <c r="AE272" s="152"/>
      <c r="AF272" s="152"/>
      <c r="AG272" s="152" t="s">
        <v>444</v>
      </c>
      <c r="AH272" s="152"/>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c r="A273" s="169" t="s">
        <v>366</v>
      </c>
      <c r="B273" s="170" t="s">
        <v>307</v>
      </c>
      <c r="C273" s="184" t="s">
        <v>308</v>
      </c>
      <c r="D273" s="171"/>
      <c r="E273" s="172"/>
      <c r="F273" s="173"/>
      <c r="G273" s="173">
        <f>SUMIF(AG274:AG277,"&lt;&gt;NOR",G274:G277)</f>
        <v>0</v>
      </c>
      <c r="H273" s="173"/>
      <c r="I273" s="173">
        <f>SUM(I274:I277)</f>
        <v>0</v>
      </c>
      <c r="J273" s="173"/>
      <c r="K273" s="173">
        <f>SUM(K274:K277)</f>
        <v>0</v>
      </c>
      <c r="L273" s="173"/>
      <c r="M273" s="173">
        <f>SUM(M274:M277)</f>
        <v>0</v>
      </c>
      <c r="N273" s="172"/>
      <c r="O273" s="172">
        <f>SUM(O274:O277)</f>
        <v>0.01</v>
      </c>
      <c r="P273" s="172"/>
      <c r="Q273" s="172">
        <f>SUM(Q274:Q277)</f>
        <v>0.11</v>
      </c>
      <c r="R273" s="173"/>
      <c r="S273" s="173"/>
      <c r="T273" s="174"/>
      <c r="U273" s="168"/>
      <c r="V273" s="168">
        <f>SUM(V274:V277)</f>
        <v>11.1</v>
      </c>
      <c r="W273" s="168"/>
      <c r="X273" s="168"/>
      <c r="AG273" t="s">
        <v>367</v>
      </c>
    </row>
    <row r="274" spans="1:60" outlineLevel="1">
      <c r="A274" s="175">
        <v>73</v>
      </c>
      <c r="B274" s="176" t="s">
        <v>2680</v>
      </c>
      <c r="C274" s="185" t="s">
        <v>2681</v>
      </c>
      <c r="D274" s="177" t="s">
        <v>1775</v>
      </c>
      <c r="E274" s="178">
        <v>114.25</v>
      </c>
      <c r="F274" s="179"/>
      <c r="G274" s="180">
        <f>ROUND(E274*F274,2)</f>
        <v>0</v>
      </c>
      <c r="H274" s="179"/>
      <c r="I274" s="180">
        <f>ROUND(E274*H274,2)</f>
        <v>0</v>
      </c>
      <c r="J274" s="179"/>
      <c r="K274" s="180">
        <f>ROUND(E274*J274,2)</f>
        <v>0</v>
      </c>
      <c r="L274" s="180">
        <v>21</v>
      </c>
      <c r="M274" s="180">
        <f>G274*(1+L274/100)</f>
        <v>0</v>
      </c>
      <c r="N274" s="178">
        <v>6.0000000000000002E-5</v>
      </c>
      <c r="O274" s="178">
        <f>ROUND(E274*N274,2)</f>
        <v>0.01</v>
      </c>
      <c r="P274" s="178">
        <v>1E-3</v>
      </c>
      <c r="Q274" s="178">
        <f>ROUND(E274*P274,2)</f>
        <v>0.11</v>
      </c>
      <c r="R274" s="180" t="s">
        <v>1647</v>
      </c>
      <c r="S274" s="180" t="s">
        <v>371</v>
      </c>
      <c r="T274" s="181" t="s">
        <v>2386</v>
      </c>
      <c r="U274" s="163">
        <v>9.7000000000000003E-2</v>
      </c>
      <c r="V274" s="163">
        <f>ROUND(E274*U274,2)</f>
        <v>11.08</v>
      </c>
      <c r="W274" s="163"/>
      <c r="X274" s="163" t="s">
        <v>431</v>
      </c>
      <c r="Y274" s="152"/>
      <c r="Z274" s="152"/>
      <c r="AA274" s="152"/>
      <c r="AB274" s="152"/>
      <c r="AC274" s="152"/>
      <c r="AD274" s="152"/>
      <c r="AE274" s="152"/>
      <c r="AF274" s="152"/>
      <c r="AG274" s="152" t="s">
        <v>2387</v>
      </c>
      <c r="AH274" s="152"/>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outlineLevel="1">
      <c r="A275" s="159"/>
      <c r="B275" s="160"/>
      <c r="C275" s="203" t="s">
        <v>2682</v>
      </c>
      <c r="D275" s="199"/>
      <c r="E275" s="200">
        <v>114.25</v>
      </c>
      <c r="F275" s="163"/>
      <c r="G275" s="163"/>
      <c r="H275" s="163"/>
      <c r="I275" s="163"/>
      <c r="J275" s="163"/>
      <c r="K275" s="163"/>
      <c r="L275" s="163"/>
      <c r="M275" s="163"/>
      <c r="N275" s="162"/>
      <c r="O275" s="162"/>
      <c r="P275" s="162"/>
      <c r="Q275" s="162"/>
      <c r="R275" s="163"/>
      <c r="S275" s="163"/>
      <c r="T275" s="163"/>
      <c r="U275" s="163"/>
      <c r="V275" s="163"/>
      <c r="W275" s="163"/>
      <c r="X275" s="163"/>
      <c r="Y275" s="152"/>
      <c r="Z275" s="152"/>
      <c r="AA275" s="152"/>
      <c r="AB275" s="152"/>
      <c r="AC275" s="152"/>
      <c r="AD275" s="152"/>
      <c r="AE275" s="152"/>
      <c r="AF275" s="152"/>
      <c r="AG275" s="152" t="s">
        <v>2390</v>
      </c>
      <c r="AH275" s="152">
        <v>0</v>
      </c>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row>
    <row r="276" spans="1:60" outlineLevel="1">
      <c r="A276" s="175">
        <v>74</v>
      </c>
      <c r="B276" s="176" t="s">
        <v>2683</v>
      </c>
      <c r="C276" s="185" t="s">
        <v>2684</v>
      </c>
      <c r="D276" s="177" t="s">
        <v>459</v>
      </c>
      <c r="E276" s="178">
        <v>6.8599999999999998E-3</v>
      </c>
      <c r="F276" s="179"/>
      <c r="G276" s="180">
        <f>ROUND(E276*F276,2)</f>
        <v>0</v>
      </c>
      <c r="H276" s="179"/>
      <c r="I276" s="180">
        <f>ROUND(E276*H276,2)</f>
        <v>0</v>
      </c>
      <c r="J276" s="179"/>
      <c r="K276" s="180">
        <f>ROUND(E276*J276,2)</f>
        <v>0</v>
      </c>
      <c r="L276" s="180">
        <v>21</v>
      </c>
      <c r="M276" s="180">
        <f>G276*(1+L276/100)</f>
        <v>0</v>
      </c>
      <c r="N276" s="178">
        <v>0</v>
      </c>
      <c r="O276" s="178">
        <f>ROUND(E276*N276,2)</f>
        <v>0</v>
      </c>
      <c r="P276" s="178">
        <v>0</v>
      </c>
      <c r="Q276" s="178">
        <f>ROUND(E276*P276,2)</f>
        <v>0</v>
      </c>
      <c r="R276" s="180" t="s">
        <v>1647</v>
      </c>
      <c r="S276" s="180" t="s">
        <v>371</v>
      </c>
      <c r="T276" s="181" t="s">
        <v>2386</v>
      </c>
      <c r="U276" s="163">
        <v>3.327</v>
      </c>
      <c r="V276" s="163">
        <f>ROUND(E276*U276,2)</f>
        <v>0.02</v>
      </c>
      <c r="W276" s="163"/>
      <c r="X276" s="163" t="s">
        <v>254</v>
      </c>
      <c r="Y276" s="152"/>
      <c r="Z276" s="152"/>
      <c r="AA276" s="152"/>
      <c r="AB276" s="152"/>
      <c r="AC276" s="152"/>
      <c r="AD276" s="152"/>
      <c r="AE276" s="152"/>
      <c r="AF276" s="152"/>
      <c r="AG276" s="152" t="s">
        <v>724</v>
      </c>
      <c r="AH276" s="152"/>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outlineLevel="1">
      <c r="A277" s="159"/>
      <c r="B277" s="160"/>
      <c r="C277" s="273" t="s">
        <v>763</v>
      </c>
      <c r="D277" s="274"/>
      <c r="E277" s="274"/>
      <c r="F277" s="274"/>
      <c r="G277" s="274"/>
      <c r="H277" s="163"/>
      <c r="I277" s="163"/>
      <c r="J277" s="163"/>
      <c r="K277" s="163"/>
      <c r="L277" s="163"/>
      <c r="M277" s="163"/>
      <c r="N277" s="162"/>
      <c r="O277" s="162"/>
      <c r="P277" s="162"/>
      <c r="Q277" s="162"/>
      <c r="R277" s="163"/>
      <c r="S277" s="163"/>
      <c r="T277" s="163"/>
      <c r="U277" s="163"/>
      <c r="V277" s="163"/>
      <c r="W277" s="163"/>
      <c r="X277" s="163"/>
      <c r="Y277" s="152"/>
      <c r="Z277" s="152"/>
      <c r="AA277" s="152"/>
      <c r="AB277" s="152"/>
      <c r="AC277" s="152"/>
      <c r="AD277" s="152"/>
      <c r="AE277" s="152"/>
      <c r="AF277" s="152"/>
      <c r="AG277" s="152" t="s">
        <v>444</v>
      </c>
      <c r="AH277" s="152"/>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c r="A278" s="169" t="s">
        <v>366</v>
      </c>
      <c r="B278" s="170" t="s">
        <v>315</v>
      </c>
      <c r="C278" s="184" t="s">
        <v>317</v>
      </c>
      <c r="D278" s="171"/>
      <c r="E278" s="172"/>
      <c r="F278" s="173"/>
      <c r="G278" s="173">
        <f>SUMIF(AG279:AG292,"&lt;&gt;NOR",G279:G292)</f>
        <v>0</v>
      </c>
      <c r="H278" s="173"/>
      <c r="I278" s="173">
        <f>SUM(I279:I292)</f>
        <v>0</v>
      </c>
      <c r="J278" s="173"/>
      <c r="K278" s="173">
        <f>SUM(K279:K292)</f>
        <v>0</v>
      </c>
      <c r="L278" s="173"/>
      <c r="M278" s="173">
        <f>SUM(M279:M292)</f>
        <v>0</v>
      </c>
      <c r="N278" s="172"/>
      <c r="O278" s="172">
        <f>SUM(O279:O292)</f>
        <v>0.01</v>
      </c>
      <c r="P278" s="172"/>
      <c r="Q278" s="172">
        <f>SUM(Q279:Q292)</f>
        <v>0</v>
      </c>
      <c r="R278" s="173"/>
      <c r="S278" s="173"/>
      <c r="T278" s="174"/>
      <c r="U278" s="168"/>
      <c r="V278" s="168">
        <f>SUM(V279:V292)</f>
        <v>10.45</v>
      </c>
      <c r="W278" s="168"/>
      <c r="X278" s="168"/>
      <c r="AG278" t="s">
        <v>367</v>
      </c>
    </row>
    <row r="279" spans="1:60" outlineLevel="1">
      <c r="A279" s="175">
        <v>75</v>
      </c>
      <c r="B279" s="176" t="s">
        <v>2685</v>
      </c>
      <c r="C279" s="185" t="s">
        <v>2686</v>
      </c>
      <c r="D279" s="177" t="s">
        <v>439</v>
      </c>
      <c r="E279" s="178">
        <v>22.5639</v>
      </c>
      <c r="F279" s="179"/>
      <c r="G279" s="180">
        <f>ROUND(E279*F279,2)</f>
        <v>0</v>
      </c>
      <c r="H279" s="179"/>
      <c r="I279" s="180">
        <f>ROUND(E279*H279,2)</f>
        <v>0</v>
      </c>
      <c r="J279" s="179"/>
      <c r="K279" s="180">
        <f>ROUND(E279*J279,2)</f>
        <v>0</v>
      </c>
      <c r="L279" s="180">
        <v>21</v>
      </c>
      <c r="M279" s="180">
        <f>G279*(1+L279/100)</f>
        <v>0</v>
      </c>
      <c r="N279" s="178">
        <v>2.7999999999999998E-4</v>
      </c>
      <c r="O279" s="178">
        <f>ROUND(E279*N279,2)</f>
        <v>0.01</v>
      </c>
      <c r="P279" s="178">
        <v>0</v>
      </c>
      <c r="Q279" s="178">
        <f>ROUND(E279*P279,2)</f>
        <v>0</v>
      </c>
      <c r="R279" s="180" t="s">
        <v>2687</v>
      </c>
      <c r="S279" s="180" t="s">
        <v>371</v>
      </c>
      <c r="T279" s="181" t="s">
        <v>2386</v>
      </c>
      <c r="U279" s="163">
        <v>0.307</v>
      </c>
      <c r="V279" s="163">
        <f>ROUND(E279*U279,2)</f>
        <v>6.93</v>
      </c>
      <c r="W279" s="163"/>
      <c r="X279" s="163" t="s">
        <v>431</v>
      </c>
      <c r="Y279" s="152"/>
      <c r="Z279" s="152"/>
      <c r="AA279" s="152"/>
      <c r="AB279" s="152"/>
      <c r="AC279" s="152"/>
      <c r="AD279" s="152"/>
      <c r="AE279" s="152"/>
      <c r="AF279" s="152"/>
      <c r="AG279" s="152" t="s">
        <v>2387</v>
      </c>
      <c r="AH279" s="152"/>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outlineLevel="1">
      <c r="A280" s="159"/>
      <c r="B280" s="160"/>
      <c r="C280" s="262" t="s">
        <v>2688</v>
      </c>
      <c r="D280" s="263"/>
      <c r="E280" s="263"/>
      <c r="F280" s="263"/>
      <c r="G280" s="263"/>
      <c r="H280" s="163"/>
      <c r="I280" s="163"/>
      <c r="J280" s="163"/>
      <c r="K280" s="163"/>
      <c r="L280" s="163"/>
      <c r="M280" s="163"/>
      <c r="N280" s="162"/>
      <c r="O280" s="162"/>
      <c r="P280" s="162"/>
      <c r="Q280" s="162"/>
      <c r="R280" s="163"/>
      <c r="S280" s="163"/>
      <c r="T280" s="163"/>
      <c r="U280" s="163"/>
      <c r="V280" s="163"/>
      <c r="W280" s="163"/>
      <c r="X280" s="163"/>
      <c r="Y280" s="152"/>
      <c r="Z280" s="152"/>
      <c r="AA280" s="152"/>
      <c r="AB280" s="152"/>
      <c r="AC280" s="152"/>
      <c r="AD280" s="152"/>
      <c r="AE280" s="152"/>
      <c r="AF280" s="152"/>
      <c r="AG280" s="152" t="s">
        <v>375</v>
      </c>
      <c r="AH280" s="152"/>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row>
    <row r="281" spans="1:60" outlineLevel="1">
      <c r="A281" s="159"/>
      <c r="B281" s="160"/>
      <c r="C281" s="203" t="s">
        <v>2689</v>
      </c>
      <c r="D281" s="199"/>
      <c r="E281" s="200">
        <v>22.5639</v>
      </c>
      <c r="F281" s="163"/>
      <c r="G281" s="163"/>
      <c r="H281" s="163"/>
      <c r="I281" s="163"/>
      <c r="J281" s="163"/>
      <c r="K281" s="163"/>
      <c r="L281" s="163"/>
      <c r="M281" s="163"/>
      <c r="N281" s="162"/>
      <c r="O281" s="162"/>
      <c r="P281" s="162"/>
      <c r="Q281" s="162"/>
      <c r="R281" s="163"/>
      <c r="S281" s="163"/>
      <c r="T281" s="163"/>
      <c r="U281" s="163"/>
      <c r="V281" s="163"/>
      <c r="W281" s="163"/>
      <c r="X281" s="163"/>
      <c r="Y281" s="152"/>
      <c r="Z281" s="152"/>
      <c r="AA281" s="152"/>
      <c r="AB281" s="152"/>
      <c r="AC281" s="152"/>
      <c r="AD281" s="152"/>
      <c r="AE281" s="152"/>
      <c r="AF281" s="152"/>
      <c r="AG281" s="152" t="s">
        <v>2390</v>
      </c>
      <c r="AH281" s="152">
        <v>5</v>
      </c>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row>
    <row r="282" spans="1:60" outlineLevel="1">
      <c r="A282" s="175">
        <v>76</v>
      </c>
      <c r="B282" s="176" t="s">
        <v>2690</v>
      </c>
      <c r="C282" s="185" t="s">
        <v>2691</v>
      </c>
      <c r="D282" s="177" t="s">
        <v>439</v>
      </c>
      <c r="E282" s="178">
        <v>22.5639</v>
      </c>
      <c r="F282" s="179"/>
      <c r="G282" s="180">
        <f>ROUND(E282*F282,2)</f>
        <v>0</v>
      </c>
      <c r="H282" s="179"/>
      <c r="I282" s="180">
        <f>ROUND(E282*H282,2)</f>
        <v>0</v>
      </c>
      <c r="J282" s="179"/>
      <c r="K282" s="180">
        <f>ROUND(E282*J282,2)</f>
        <v>0</v>
      </c>
      <c r="L282" s="180">
        <v>21</v>
      </c>
      <c r="M282" s="180">
        <f>G282*(1+L282/100)</f>
        <v>0</v>
      </c>
      <c r="N282" s="178">
        <v>8.0000000000000007E-5</v>
      </c>
      <c r="O282" s="178">
        <f>ROUND(E282*N282,2)</f>
        <v>0</v>
      </c>
      <c r="P282" s="178">
        <v>0</v>
      </c>
      <c r="Q282" s="178">
        <f>ROUND(E282*P282,2)</f>
        <v>0</v>
      </c>
      <c r="R282" s="180" t="s">
        <v>2687</v>
      </c>
      <c r="S282" s="180" t="s">
        <v>371</v>
      </c>
      <c r="T282" s="181" t="s">
        <v>2386</v>
      </c>
      <c r="U282" s="163">
        <v>0.156</v>
      </c>
      <c r="V282" s="163">
        <f>ROUND(E282*U282,2)</f>
        <v>3.52</v>
      </c>
      <c r="W282" s="163"/>
      <c r="X282" s="163" t="s">
        <v>431</v>
      </c>
      <c r="Y282" s="152"/>
      <c r="Z282" s="152"/>
      <c r="AA282" s="152"/>
      <c r="AB282" s="152"/>
      <c r="AC282" s="152"/>
      <c r="AD282" s="152"/>
      <c r="AE282" s="152"/>
      <c r="AF282" s="152"/>
      <c r="AG282" s="152" t="s">
        <v>2387</v>
      </c>
      <c r="AH282" s="152"/>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outlineLevel="1">
      <c r="A283" s="159"/>
      <c r="B283" s="160"/>
      <c r="C283" s="203" t="s">
        <v>2692</v>
      </c>
      <c r="D283" s="199"/>
      <c r="E283" s="200">
        <v>6.3225499999999997</v>
      </c>
      <c r="F283" s="163"/>
      <c r="G283" s="163"/>
      <c r="H283" s="163"/>
      <c r="I283" s="163"/>
      <c r="J283" s="163"/>
      <c r="K283" s="163"/>
      <c r="L283" s="163"/>
      <c r="M283" s="163"/>
      <c r="N283" s="162"/>
      <c r="O283" s="162"/>
      <c r="P283" s="162"/>
      <c r="Q283" s="162"/>
      <c r="R283" s="163"/>
      <c r="S283" s="163"/>
      <c r="T283" s="163"/>
      <c r="U283" s="163"/>
      <c r="V283" s="163"/>
      <c r="W283" s="163"/>
      <c r="X283" s="163"/>
      <c r="Y283" s="152"/>
      <c r="Z283" s="152"/>
      <c r="AA283" s="152"/>
      <c r="AB283" s="152"/>
      <c r="AC283" s="152"/>
      <c r="AD283" s="152"/>
      <c r="AE283" s="152"/>
      <c r="AF283" s="152"/>
      <c r="AG283" s="152" t="s">
        <v>2390</v>
      </c>
      <c r="AH283" s="152">
        <v>0</v>
      </c>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row>
    <row r="284" spans="1:60" outlineLevel="1">
      <c r="A284" s="159"/>
      <c r="B284" s="160"/>
      <c r="C284" s="203" t="s">
        <v>2693</v>
      </c>
      <c r="D284" s="199"/>
      <c r="E284" s="200">
        <v>6.6856</v>
      </c>
      <c r="F284" s="163"/>
      <c r="G284" s="163"/>
      <c r="H284" s="163"/>
      <c r="I284" s="163"/>
      <c r="J284" s="163"/>
      <c r="K284" s="163"/>
      <c r="L284" s="163"/>
      <c r="M284" s="163"/>
      <c r="N284" s="162"/>
      <c r="O284" s="162"/>
      <c r="P284" s="162"/>
      <c r="Q284" s="162"/>
      <c r="R284" s="163"/>
      <c r="S284" s="163"/>
      <c r="T284" s="163"/>
      <c r="U284" s="163"/>
      <c r="V284" s="163"/>
      <c r="W284" s="163"/>
      <c r="X284" s="163"/>
      <c r="Y284" s="152"/>
      <c r="Z284" s="152"/>
      <c r="AA284" s="152"/>
      <c r="AB284" s="152"/>
      <c r="AC284" s="152"/>
      <c r="AD284" s="152"/>
      <c r="AE284" s="152"/>
      <c r="AF284" s="152"/>
      <c r="AG284" s="152" t="s">
        <v>2390</v>
      </c>
      <c r="AH284" s="152">
        <v>0</v>
      </c>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outlineLevel="1">
      <c r="A285" s="159"/>
      <c r="B285" s="160"/>
      <c r="C285" s="203" t="s">
        <v>2694</v>
      </c>
      <c r="D285" s="199"/>
      <c r="E285" s="200">
        <v>9.5557499999999997</v>
      </c>
      <c r="F285" s="163"/>
      <c r="G285" s="163"/>
      <c r="H285" s="163"/>
      <c r="I285" s="163"/>
      <c r="J285" s="163"/>
      <c r="K285" s="163"/>
      <c r="L285" s="163"/>
      <c r="M285" s="163"/>
      <c r="N285" s="162"/>
      <c r="O285" s="162"/>
      <c r="P285" s="162"/>
      <c r="Q285" s="162"/>
      <c r="R285" s="163"/>
      <c r="S285" s="163"/>
      <c r="T285" s="163"/>
      <c r="U285" s="163"/>
      <c r="V285" s="163"/>
      <c r="W285" s="163"/>
      <c r="X285" s="163"/>
      <c r="Y285" s="152"/>
      <c r="Z285" s="152"/>
      <c r="AA285" s="152"/>
      <c r="AB285" s="152"/>
      <c r="AC285" s="152"/>
      <c r="AD285" s="152"/>
      <c r="AE285" s="152"/>
      <c r="AF285" s="152"/>
      <c r="AG285" s="152" t="s">
        <v>2390</v>
      </c>
      <c r="AH285" s="152">
        <v>0</v>
      </c>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row>
    <row r="286" spans="1:60" outlineLevel="1">
      <c r="A286" s="175">
        <v>77</v>
      </c>
      <c r="B286" s="176" t="s">
        <v>2695</v>
      </c>
      <c r="C286" s="185" t="s">
        <v>2696</v>
      </c>
      <c r="D286" s="177" t="s">
        <v>1775</v>
      </c>
      <c r="E286" s="178">
        <v>572.54849999999999</v>
      </c>
      <c r="F286" s="179"/>
      <c r="G286" s="180">
        <f>ROUND(E286*F286,2)</f>
        <v>0</v>
      </c>
      <c r="H286" s="179"/>
      <c r="I286" s="180">
        <f>ROUND(E286*H286,2)</f>
        <v>0</v>
      </c>
      <c r="J286" s="179"/>
      <c r="K286" s="180">
        <f>ROUND(E286*J286,2)</f>
        <v>0</v>
      </c>
      <c r="L286" s="180">
        <v>21</v>
      </c>
      <c r="M286" s="180">
        <f>G286*(1+L286/100)</f>
        <v>0</v>
      </c>
      <c r="N286" s="178">
        <v>0</v>
      </c>
      <c r="O286" s="178">
        <f>ROUND(E286*N286,2)</f>
        <v>0</v>
      </c>
      <c r="P286" s="178">
        <v>0</v>
      </c>
      <c r="Q286" s="178">
        <f>ROUND(E286*P286,2)</f>
        <v>0</v>
      </c>
      <c r="R286" s="180"/>
      <c r="S286" s="180" t="s">
        <v>430</v>
      </c>
      <c r="T286" s="181" t="s">
        <v>372</v>
      </c>
      <c r="U286" s="163">
        <v>0</v>
      </c>
      <c r="V286" s="163">
        <f>ROUND(E286*U286,2)</f>
        <v>0</v>
      </c>
      <c r="W286" s="163"/>
      <c r="X286" s="163" t="s">
        <v>431</v>
      </c>
      <c r="Y286" s="152"/>
      <c r="Z286" s="152"/>
      <c r="AA286" s="152"/>
      <c r="AB286" s="152"/>
      <c r="AC286" s="152"/>
      <c r="AD286" s="152"/>
      <c r="AE286" s="152"/>
      <c r="AF286" s="152"/>
      <c r="AG286" s="152" t="s">
        <v>2387</v>
      </c>
      <c r="AH286" s="152"/>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outlineLevel="1">
      <c r="A287" s="159"/>
      <c r="B287" s="160"/>
      <c r="C287" s="262" t="s">
        <v>2697</v>
      </c>
      <c r="D287" s="263"/>
      <c r="E287" s="263"/>
      <c r="F287" s="263"/>
      <c r="G287" s="263"/>
      <c r="H287" s="163"/>
      <c r="I287" s="163"/>
      <c r="J287" s="163"/>
      <c r="K287" s="163"/>
      <c r="L287" s="163"/>
      <c r="M287" s="163"/>
      <c r="N287" s="162"/>
      <c r="O287" s="162"/>
      <c r="P287" s="162"/>
      <c r="Q287" s="162"/>
      <c r="R287" s="163"/>
      <c r="S287" s="163"/>
      <c r="T287" s="163"/>
      <c r="U287" s="163"/>
      <c r="V287" s="163"/>
      <c r="W287" s="163"/>
      <c r="X287" s="163"/>
      <c r="Y287" s="152"/>
      <c r="Z287" s="152"/>
      <c r="AA287" s="152"/>
      <c r="AB287" s="152"/>
      <c r="AC287" s="152"/>
      <c r="AD287" s="152"/>
      <c r="AE287" s="152"/>
      <c r="AF287" s="152"/>
      <c r="AG287" s="152" t="s">
        <v>375</v>
      </c>
      <c r="AH287" s="152"/>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outlineLevel="1">
      <c r="A288" s="159"/>
      <c r="B288" s="160"/>
      <c r="C288" s="203" t="s">
        <v>2698</v>
      </c>
      <c r="D288" s="199"/>
      <c r="E288" s="200">
        <v>278.28449999999998</v>
      </c>
      <c r="F288" s="163"/>
      <c r="G288" s="163"/>
      <c r="H288" s="163"/>
      <c r="I288" s="163"/>
      <c r="J288" s="163"/>
      <c r="K288" s="163"/>
      <c r="L288" s="163"/>
      <c r="M288" s="163"/>
      <c r="N288" s="162"/>
      <c r="O288" s="162"/>
      <c r="P288" s="162"/>
      <c r="Q288" s="162"/>
      <c r="R288" s="163"/>
      <c r="S288" s="163"/>
      <c r="T288" s="163"/>
      <c r="U288" s="163"/>
      <c r="V288" s="163"/>
      <c r="W288" s="163"/>
      <c r="X288" s="163"/>
      <c r="Y288" s="152"/>
      <c r="Z288" s="152"/>
      <c r="AA288" s="152"/>
      <c r="AB288" s="152"/>
      <c r="AC288" s="152"/>
      <c r="AD288" s="152"/>
      <c r="AE288" s="152"/>
      <c r="AF288" s="152"/>
      <c r="AG288" s="152" t="s">
        <v>2390</v>
      </c>
      <c r="AH288" s="152">
        <v>0</v>
      </c>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outlineLevel="1">
      <c r="A289" s="159"/>
      <c r="B289" s="160"/>
      <c r="C289" s="203" t="s">
        <v>2699</v>
      </c>
      <c r="D289" s="199"/>
      <c r="E289" s="200">
        <v>294.26400000000001</v>
      </c>
      <c r="F289" s="163"/>
      <c r="G289" s="163"/>
      <c r="H289" s="163"/>
      <c r="I289" s="163"/>
      <c r="J289" s="163"/>
      <c r="K289" s="163"/>
      <c r="L289" s="163"/>
      <c r="M289" s="163"/>
      <c r="N289" s="162"/>
      <c r="O289" s="162"/>
      <c r="P289" s="162"/>
      <c r="Q289" s="162"/>
      <c r="R289" s="163"/>
      <c r="S289" s="163"/>
      <c r="T289" s="163"/>
      <c r="U289" s="163"/>
      <c r="V289" s="163"/>
      <c r="W289" s="163"/>
      <c r="X289" s="163"/>
      <c r="Y289" s="152"/>
      <c r="Z289" s="152"/>
      <c r="AA289" s="152"/>
      <c r="AB289" s="152"/>
      <c r="AC289" s="152"/>
      <c r="AD289" s="152"/>
      <c r="AE289" s="152"/>
      <c r="AF289" s="152"/>
      <c r="AG289" s="152" t="s">
        <v>2390</v>
      </c>
      <c r="AH289" s="152">
        <v>0</v>
      </c>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1">
      <c r="A290" s="175">
        <v>78</v>
      </c>
      <c r="B290" s="176" t="s">
        <v>2700</v>
      </c>
      <c r="C290" s="185" t="s">
        <v>2701</v>
      </c>
      <c r="D290" s="177" t="s">
        <v>1775</v>
      </c>
      <c r="E290" s="178">
        <v>420.59249999999997</v>
      </c>
      <c r="F290" s="179"/>
      <c r="G290" s="180">
        <f>ROUND(E290*F290,2)</f>
        <v>0</v>
      </c>
      <c r="H290" s="179"/>
      <c r="I290" s="180">
        <f>ROUND(E290*H290,2)</f>
        <v>0</v>
      </c>
      <c r="J290" s="179"/>
      <c r="K290" s="180">
        <f>ROUND(E290*J290,2)</f>
        <v>0</v>
      </c>
      <c r="L290" s="180">
        <v>21</v>
      </c>
      <c r="M290" s="180">
        <f>G290*(1+L290/100)</f>
        <v>0</v>
      </c>
      <c r="N290" s="178">
        <v>0</v>
      </c>
      <c r="O290" s="178">
        <f>ROUND(E290*N290,2)</f>
        <v>0</v>
      </c>
      <c r="P290" s="178">
        <v>0</v>
      </c>
      <c r="Q290" s="178">
        <f>ROUND(E290*P290,2)</f>
        <v>0</v>
      </c>
      <c r="R290" s="180"/>
      <c r="S290" s="180" t="s">
        <v>430</v>
      </c>
      <c r="T290" s="181" t="s">
        <v>372</v>
      </c>
      <c r="U290" s="163">
        <v>0</v>
      </c>
      <c r="V290" s="163">
        <f>ROUND(E290*U290,2)</f>
        <v>0</v>
      </c>
      <c r="W290" s="163"/>
      <c r="X290" s="163" t="s">
        <v>431</v>
      </c>
      <c r="Y290" s="152"/>
      <c r="Z290" s="152"/>
      <c r="AA290" s="152"/>
      <c r="AB290" s="152"/>
      <c r="AC290" s="152"/>
      <c r="AD290" s="152"/>
      <c r="AE290" s="152"/>
      <c r="AF290" s="152"/>
      <c r="AG290" s="152" t="s">
        <v>2387</v>
      </c>
      <c r="AH290" s="152"/>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1">
      <c r="A291" s="159"/>
      <c r="B291" s="160"/>
      <c r="C291" s="262" t="s">
        <v>2697</v>
      </c>
      <c r="D291" s="263"/>
      <c r="E291" s="263"/>
      <c r="F291" s="263"/>
      <c r="G291" s="263"/>
      <c r="H291" s="163"/>
      <c r="I291" s="163"/>
      <c r="J291" s="163"/>
      <c r="K291" s="163"/>
      <c r="L291" s="163"/>
      <c r="M291" s="163"/>
      <c r="N291" s="162"/>
      <c r="O291" s="162"/>
      <c r="P291" s="162"/>
      <c r="Q291" s="162"/>
      <c r="R291" s="163"/>
      <c r="S291" s="163"/>
      <c r="T291" s="163"/>
      <c r="U291" s="163"/>
      <c r="V291" s="163"/>
      <c r="W291" s="163"/>
      <c r="X291" s="163"/>
      <c r="Y291" s="152"/>
      <c r="Z291" s="152"/>
      <c r="AA291" s="152"/>
      <c r="AB291" s="152"/>
      <c r="AC291" s="152"/>
      <c r="AD291" s="152"/>
      <c r="AE291" s="152"/>
      <c r="AF291" s="152"/>
      <c r="AG291" s="152" t="s">
        <v>375</v>
      </c>
      <c r="AH291" s="152"/>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outlineLevel="1">
      <c r="A292" s="159"/>
      <c r="B292" s="160"/>
      <c r="C292" s="203" t="s">
        <v>2702</v>
      </c>
      <c r="D292" s="199"/>
      <c r="E292" s="200">
        <v>420.59249999999997</v>
      </c>
      <c r="F292" s="163"/>
      <c r="G292" s="163"/>
      <c r="H292" s="163"/>
      <c r="I292" s="163"/>
      <c r="J292" s="163"/>
      <c r="K292" s="163"/>
      <c r="L292" s="163"/>
      <c r="M292" s="163"/>
      <c r="N292" s="162"/>
      <c r="O292" s="162"/>
      <c r="P292" s="162"/>
      <c r="Q292" s="162"/>
      <c r="R292" s="163"/>
      <c r="S292" s="163"/>
      <c r="T292" s="163"/>
      <c r="U292" s="163"/>
      <c r="V292" s="163"/>
      <c r="W292" s="163"/>
      <c r="X292" s="163"/>
      <c r="Y292" s="152"/>
      <c r="Z292" s="152"/>
      <c r="AA292" s="152"/>
      <c r="AB292" s="152"/>
      <c r="AC292" s="152"/>
      <c r="AD292" s="152"/>
      <c r="AE292" s="152"/>
      <c r="AF292" s="152"/>
      <c r="AG292" s="152" t="s">
        <v>2390</v>
      </c>
      <c r="AH292" s="152">
        <v>0</v>
      </c>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c r="A293" s="169" t="s">
        <v>366</v>
      </c>
      <c r="B293" s="170" t="s">
        <v>332</v>
      </c>
      <c r="C293" s="184" t="s">
        <v>333</v>
      </c>
      <c r="D293" s="171"/>
      <c r="E293" s="172"/>
      <c r="F293" s="173"/>
      <c r="G293" s="173">
        <f>SUMIF(AG294:AG300,"&lt;&gt;NOR",G294:G300)</f>
        <v>0</v>
      </c>
      <c r="H293" s="173"/>
      <c r="I293" s="173">
        <f>SUM(I294:I300)</f>
        <v>0</v>
      </c>
      <c r="J293" s="173"/>
      <c r="K293" s="173">
        <f>SUM(K294:K300)</f>
        <v>0</v>
      </c>
      <c r="L293" s="173"/>
      <c r="M293" s="173">
        <f>SUM(M294:M300)</f>
        <v>0</v>
      </c>
      <c r="N293" s="172"/>
      <c r="O293" s="172">
        <f>SUM(O294:O300)</f>
        <v>0</v>
      </c>
      <c r="P293" s="172"/>
      <c r="Q293" s="172">
        <f>SUM(Q294:Q300)</f>
        <v>0</v>
      </c>
      <c r="R293" s="173"/>
      <c r="S293" s="173"/>
      <c r="T293" s="174"/>
      <c r="U293" s="168"/>
      <c r="V293" s="168">
        <f>SUM(V294:V300)</f>
        <v>11.11</v>
      </c>
      <c r="W293" s="168"/>
      <c r="X293" s="168"/>
      <c r="AG293" t="s">
        <v>367</v>
      </c>
    </row>
    <row r="294" spans="1:60" outlineLevel="1">
      <c r="A294" s="189">
        <v>79</v>
      </c>
      <c r="B294" s="190" t="s">
        <v>2703</v>
      </c>
      <c r="C294" s="197" t="s">
        <v>2704</v>
      </c>
      <c r="D294" s="191" t="s">
        <v>459</v>
      </c>
      <c r="E294" s="192">
        <v>18.663329999999998</v>
      </c>
      <c r="F294" s="193"/>
      <c r="G294" s="194">
        <f>ROUND(E294*F294,2)</f>
        <v>0</v>
      </c>
      <c r="H294" s="193"/>
      <c r="I294" s="194">
        <f>ROUND(E294*H294,2)</f>
        <v>0</v>
      </c>
      <c r="J294" s="193"/>
      <c r="K294" s="194">
        <f>ROUND(E294*J294,2)</f>
        <v>0</v>
      </c>
      <c r="L294" s="194">
        <v>21</v>
      </c>
      <c r="M294" s="194">
        <f>G294*(1+L294/100)</f>
        <v>0</v>
      </c>
      <c r="N294" s="192">
        <v>0</v>
      </c>
      <c r="O294" s="192">
        <f>ROUND(E294*N294,2)</f>
        <v>0</v>
      </c>
      <c r="P294" s="192">
        <v>0</v>
      </c>
      <c r="Q294" s="192">
        <f>ROUND(E294*P294,2)</f>
        <v>0</v>
      </c>
      <c r="R294" s="194" t="s">
        <v>644</v>
      </c>
      <c r="S294" s="194" t="s">
        <v>371</v>
      </c>
      <c r="T294" s="195" t="s">
        <v>2386</v>
      </c>
      <c r="U294" s="163">
        <v>0.49</v>
      </c>
      <c r="V294" s="163">
        <f>ROUND(E294*U294,2)</f>
        <v>9.15</v>
      </c>
      <c r="W294" s="163"/>
      <c r="X294" s="163" t="s">
        <v>1826</v>
      </c>
      <c r="Y294" s="152"/>
      <c r="Z294" s="152"/>
      <c r="AA294" s="152"/>
      <c r="AB294" s="152"/>
      <c r="AC294" s="152"/>
      <c r="AD294" s="152"/>
      <c r="AE294" s="152"/>
      <c r="AF294" s="152"/>
      <c r="AG294" s="152" t="s">
        <v>1827</v>
      </c>
      <c r="AH294" s="152"/>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row>
    <row r="295" spans="1:60" outlineLevel="1">
      <c r="A295" s="189">
        <v>80</v>
      </c>
      <c r="B295" s="190" t="s">
        <v>2705</v>
      </c>
      <c r="C295" s="197" t="s">
        <v>2706</v>
      </c>
      <c r="D295" s="191" t="s">
        <v>459</v>
      </c>
      <c r="E295" s="192">
        <v>37.326650000000001</v>
      </c>
      <c r="F295" s="193"/>
      <c r="G295" s="194">
        <f>ROUND(E295*F295,2)</f>
        <v>0</v>
      </c>
      <c r="H295" s="193"/>
      <c r="I295" s="194">
        <f>ROUND(E295*H295,2)</f>
        <v>0</v>
      </c>
      <c r="J295" s="193"/>
      <c r="K295" s="194">
        <f>ROUND(E295*J295,2)</f>
        <v>0</v>
      </c>
      <c r="L295" s="194">
        <v>21</v>
      </c>
      <c r="M295" s="194">
        <f>G295*(1+L295/100)</f>
        <v>0</v>
      </c>
      <c r="N295" s="192">
        <v>0</v>
      </c>
      <c r="O295" s="192">
        <f>ROUND(E295*N295,2)</f>
        <v>0</v>
      </c>
      <c r="P295" s="192">
        <v>0</v>
      </c>
      <c r="Q295" s="192">
        <f>ROUND(E295*P295,2)</f>
        <v>0</v>
      </c>
      <c r="R295" s="194" t="s">
        <v>644</v>
      </c>
      <c r="S295" s="194" t="s">
        <v>371</v>
      </c>
      <c r="T295" s="195" t="s">
        <v>2386</v>
      </c>
      <c r="U295" s="163">
        <v>0</v>
      </c>
      <c r="V295" s="163">
        <f>ROUND(E295*U295,2)</f>
        <v>0</v>
      </c>
      <c r="W295" s="163"/>
      <c r="X295" s="163" t="s">
        <v>1826</v>
      </c>
      <c r="Y295" s="152"/>
      <c r="Z295" s="152"/>
      <c r="AA295" s="152"/>
      <c r="AB295" s="152"/>
      <c r="AC295" s="152"/>
      <c r="AD295" s="152"/>
      <c r="AE295" s="152"/>
      <c r="AF295" s="152"/>
      <c r="AG295" s="152" t="s">
        <v>1827</v>
      </c>
      <c r="AH295" s="152"/>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row>
    <row r="296" spans="1:60" ht="22.5" outlineLevel="1">
      <c r="A296" s="189">
        <v>81</v>
      </c>
      <c r="B296" s="190" t="s">
        <v>2707</v>
      </c>
      <c r="C296" s="197" t="s">
        <v>2708</v>
      </c>
      <c r="D296" s="191" t="s">
        <v>459</v>
      </c>
      <c r="E296" s="192">
        <v>18.663329999999998</v>
      </c>
      <c r="F296" s="193"/>
      <c r="G296" s="194">
        <f>ROUND(E296*F296,2)</f>
        <v>0</v>
      </c>
      <c r="H296" s="193"/>
      <c r="I296" s="194">
        <f>ROUND(E296*H296,2)</f>
        <v>0</v>
      </c>
      <c r="J296" s="193"/>
      <c r="K296" s="194">
        <f>ROUND(E296*J296,2)</f>
        <v>0</v>
      </c>
      <c r="L296" s="194">
        <v>21</v>
      </c>
      <c r="M296" s="194">
        <f>G296*(1+L296/100)</f>
        <v>0</v>
      </c>
      <c r="N296" s="192">
        <v>0</v>
      </c>
      <c r="O296" s="192">
        <f>ROUND(E296*N296,2)</f>
        <v>0</v>
      </c>
      <c r="P296" s="192">
        <v>0</v>
      </c>
      <c r="Q296" s="192">
        <f>ROUND(E296*P296,2)</f>
        <v>0</v>
      </c>
      <c r="R296" s="194" t="s">
        <v>644</v>
      </c>
      <c r="S296" s="194" t="s">
        <v>371</v>
      </c>
      <c r="T296" s="195" t="s">
        <v>2386</v>
      </c>
      <c r="U296" s="163">
        <v>0</v>
      </c>
      <c r="V296" s="163">
        <f>ROUND(E296*U296,2)</f>
        <v>0</v>
      </c>
      <c r="W296" s="163"/>
      <c r="X296" s="163" t="s">
        <v>1826</v>
      </c>
      <c r="Y296" s="152"/>
      <c r="Z296" s="152"/>
      <c r="AA296" s="152"/>
      <c r="AB296" s="152"/>
      <c r="AC296" s="152"/>
      <c r="AD296" s="152"/>
      <c r="AE296" s="152"/>
      <c r="AF296" s="152"/>
      <c r="AG296" s="152" t="s">
        <v>1827</v>
      </c>
      <c r="AH296" s="152"/>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row>
    <row r="297" spans="1:60" ht="22.5" outlineLevel="1">
      <c r="A297" s="175">
        <v>82</v>
      </c>
      <c r="B297" s="176" t="s">
        <v>2709</v>
      </c>
      <c r="C297" s="185" t="s">
        <v>2710</v>
      </c>
      <c r="D297" s="177" t="s">
        <v>459</v>
      </c>
      <c r="E297" s="178">
        <v>18.663329999999998</v>
      </c>
      <c r="F297" s="179"/>
      <c r="G297" s="180">
        <f>ROUND(E297*F297,2)</f>
        <v>0</v>
      </c>
      <c r="H297" s="179"/>
      <c r="I297" s="180">
        <f>ROUND(E297*H297,2)</f>
        <v>0</v>
      </c>
      <c r="J297" s="179"/>
      <c r="K297" s="180">
        <f>ROUND(E297*J297,2)</f>
        <v>0</v>
      </c>
      <c r="L297" s="180">
        <v>21</v>
      </c>
      <c r="M297" s="180">
        <f>G297*(1+L297/100)</f>
        <v>0</v>
      </c>
      <c r="N297" s="178">
        <v>0</v>
      </c>
      <c r="O297" s="178">
        <f>ROUND(E297*N297,2)</f>
        <v>0</v>
      </c>
      <c r="P297" s="178">
        <v>0</v>
      </c>
      <c r="Q297" s="178">
        <f>ROUND(E297*P297,2)</f>
        <v>0</v>
      </c>
      <c r="R297" s="180" t="s">
        <v>2469</v>
      </c>
      <c r="S297" s="180" t="s">
        <v>371</v>
      </c>
      <c r="T297" s="181" t="s">
        <v>2386</v>
      </c>
      <c r="U297" s="163">
        <v>9.9000000000000005E-2</v>
      </c>
      <c r="V297" s="163">
        <f>ROUND(E297*U297,2)</f>
        <v>1.85</v>
      </c>
      <c r="W297" s="163"/>
      <c r="X297" s="163" t="s">
        <v>1826</v>
      </c>
      <c r="Y297" s="152"/>
      <c r="Z297" s="152"/>
      <c r="AA297" s="152"/>
      <c r="AB297" s="152"/>
      <c r="AC297" s="152"/>
      <c r="AD297" s="152"/>
      <c r="AE297" s="152"/>
      <c r="AF297" s="152"/>
      <c r="AG297" s="152" t="s">
        <v>1827</v>
      </c>
      <c r="AH297" s="152"/>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row>
    <row r="298" spans="1:60" outlineLevel="1">
      <c r="A298" s="159"/>
      <c r="B298" s="160"/>
      <c r="C298" s="273" t="s">
        <v>2711</v>
      </c>
      <c r="D298" s="274"/>
      <c r="E298" s="274"/>
      <c r="F298" s="274"/>
      <c r="G298" s="274"/>
      <c r="H298" s="163"/>
      <c r="I298" s="163"/>
      <c r="J298" s="163"/>
      <c r="K298" s="163"/>
      <c r="L298" s="163"/>
      <c r="M298" s="163"/>
      <c r="N298" s="162"/>
      <c r="O298" s="162"/>
      <c r="P298" s="162"/>
      <c r="Q298" s="162"/>
      <c r="R298" s="163"/>
      <c r="S298" s="163"/>
      <c r="T298" s="163"/>
      <c r="U298" s="163"/>
      <c r="V298" s="163"/>
      <c r="W298" s="163"/>
      <c r="X298" s="163"/>
      <c r="Y298" s="152"/>
      <c r="Z298" s="152"/>
      <c r="AA298" s="152"/>
      <c r="AB298" s="152"/>
      <c r="AC298" s="152"/>
      <c r="AD298" s="152"/>
      <c r="AE298" s="152"/>
      <c r="AF298" s="152"/>
      <c r="AG298" s="152" t="s">
        <v>444</v>
      </c>
      <c r="AH298" s="152"/>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row>
    <row r="299" spans="1:60" outlineLevel="1">
      <c r="A299" s="175">
        <v>83</v>
      </c>
      <c r="B299" s="176" t="s">
        <v>2712</v>
      </c>
      <c r="C299" s="185" t="s">
        <v>2713</v>
      </c>
      <c r="D299" s="177" t="s">
        <v>459</v>
      </c>
      <c r="E299" s="178">
        <v>18.663329999999998</v>
      </c>
      <c r="F299" s="179"/>
      <c r="G299" s="180">
        <f>ROUND(E299*F299,2)</f>
        <v>0</v>
      </c>
      <c r="H299" s="179"/>
      <c r="I299" s="180">
        <f>ROUND(E299*H299,2)</f>
        <v>0</v>
      </c>
      <c r="J299" s="179"/>
      <c r="K299" s="180">
        <f>ROUND(E299*J299,2)</f>
        <v>0</v>
      </c>
      <c r="L299" s="180">
        <v>21</v>
      </c>
      <c r="M299" s="180">
        <f>G299*(1+L299/100)</f>
        <v>0</v>
      </c>
      <c r="N299" s="178">
        <v>0</v>
      </c>
      <c r="O299" s="178">
        <f>ROUND(E299*N299,2)</f>
        <v>0</v>
      </c>
      <c r="P299" s="178">
        <v>0</v>
      </c>
      <c r="Q299" s="178">
        <f>ROUND(E299*P299,2)</f>
        <v>0</v>
      </c>
      <c r="R299" s="180" t="s">
        <v>2714</v>
      </c>
      <c r="S299" s="180" t="s">
        <v>371</v>
      </c>
      <c r="T299" s="181" t="s">
        <v>2386</v>
      </c>
      <c r="U299" s="163">
        <v>6.0000000000000001E-3</v>
      </c>
      <c r="V299" s="163">
        <f>ROUND(E299*U299,2)</f>
        <v>0.11</v>
      </c>
      <c r="W299" s="163"/>
      <c r="X299" s="163" t="s">
        <v>1826</v>
      </c>
      <c r="Y299" s="152"/>
      <c r="Z299" s="152"/>
      <c r="AA299" s="152"/>
      <c r="AB299" s="152"/>
      <c r="AC299" s="152"/>
      <c r="AD299" s="152"/>
      <c r="AE299" s="152"/>
      <c r="AF299" s="152"/>
      <c r="AG299" s="152" t="s">
        <v>1827</v>
      </c>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row>
    <row r="300" spans="1:60" outlineLevel="1">
      <c r="A300" s="159"/>
      <c r="B300" s="160"/>
      <c r="C300" s="273" t="s">
        <v>2715</v>
      </c>
      <c r="D300" s="274"/>
      <c r="E300" s="274"/>
      <c r="F300" s="274"/>
      <c r="G300" s="274"/>
      <c r="H300" s="163"/>
      <c r="I300" s="163"/>
      <c r="J300" s="163"/>
      <c r="K300" s="163"/>
      <c r="L300" s="163"/>
      <c r="M300" s="163"/>
      <c r="N300" s="162"/>
      <c r="O300" s="162"/>
      <c r="P300" s="162"/>
      <c r="Q300" s="162"/>
      <c r="R300" s="163"/>
      <c r="S300" s="163"/>
      <c r="T300" s="163"/>
      <c r="U300" s="163"/>
      <c r="V300" s="163"/>
      <c r="W300" s="163"/>
      <c r="X300" s="163"/>
      <c r="Y300" s="152"/>
      <c r="Z300" s="152"/>
      <c r="AA300" s="152"/>
      <c r="AB300" s="152"/>
      <c r="AC300" s="152"/>
      <c r="AD300" s="152"/>
      <c r="AE300" s="152"/>
      <c r="AF300" s="152"/>
      <c r="AG300" s="152" t="s">
        <v>444</v>
      </c>
      <c r="AH300" s="152"/>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row>
    <row r="301" spans="1:60">
      <c r="A301" s="3"/>
      <c r="B301" s="4"/>
      <c r="C301" s="186"/>
      <c r="D301" s="6"/>
      <c r="E301" s="3"/>
      <c r="F301" s="3"/>
      <c r="G301" s="3"/>
      <c r="H301" s="3"/>
      <c r="I301" s="3"/>
      <c r="J301" s="3"/>
      <c r="K301" s="3"/>
      <c r="L301" s="3"/>
      <c r="M301" s="3"/>
      <c r="N301" s="3"/>
      <c r="O301" s="3"/>
      <c r="P301" s="3"/>
      <c r="Q301" s="3"/>
      <c r="R301" s="3"/>
      <c r="S301" s="3"/>
      <c r="T301" s="3"/>
      <c r="U301" s="3"/>
      <c r="V301" s="3"/>
      <c r="W301" s="3"/>
      <c r="X301" s="3"/>
      <c r="AE301">
        <v>15</v>
      </c>
      <c r="AF301">
        <v>21</v>
      </c>
      <c r="AG301" t="s">
        <v>353</v>
      </c>
    </row>
    <row r="302" spans="1:60">
      <c r="A302" s="155"/>
      <c r="B302" s="156" t="s">
        <v>29</v>
      </c>
      <c r="C302" s="187"/>
      <c r="D302" s="157"/>
      <c r="E302" s="158"/>
      <c r="F302" s="158"/>
      <c r="G302" s="183">
        <f>G8+G94+G165+G206+G211+G219+G222+G227+G237+G240+G255+G273+G278+G293</f>
        <v>0</v>
      </c>
      <c r="H302" s="3"/>
      <c r="I302" s="3"/>
      <c r="J302" s="3"/>
      <c r="K302" s="3"/>
      <c r="L302" s="3"/>
      <c r="M302" s="3"/>
      <c r="N302" s="3"/>
      <c r="O302" s="3"/>
      <c r="P302" s="3"/>
      <c r="Q302" s="3"/>
      <c r="R302" s="3"/>
      <c r="S302" s="3"/>
      <c r="T302" s="3"/>
      <c r="U302" s="3"/>
      <c r="V302" s="3"/>
      <c r="W302" s="3"/>
      <c r="X302" s="3"/>
      <c r="AE302">
        <f>SUMIF(L7:L300,AE301,G7:G300)</f>
        <v>0</v>
      </c>
      <c r="AF302">
        <f>SUMIF(L7:L300,AF301,G7:G300)</f>
        <v>0</v>
      </c>
      <c r="AG302" t="s">
        <v>423</v>
      </c>
    </row>
    <row r="303" spans="1:60">
      <c r="C303" s="188"/>
      <c r="D303" s="10"/>
      <c r="AG303" t="s">
        <v>425</v>
      </c>
    </row>
    <row r="304" spans="1:60">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gbElH2VeXSLK+0ZW+bQSHX7kK88V0RDax3ig8qW2DppTb1p2Bmog5yhuCOz2E2weUUXNi+BA+bTEIpDQxbS5tA==" saltValue="08b+qzHOq/eEFTkSLhnifA==" spinCount="100000" sheet="1"/>
  <mergeCells count="58">
    <mergeCell ref="C287:G287"/>
    <mergeCell ref="C291:G291"/>
    <mergeCell ref="C298:G298"/>
    <mergeCell ref="C300:G300"/>
    <mergeCell ref="C247:G247"/>
    <mergeCell ref="C254:G254"/>
    <mergeCell ref="C257:G257"/>
    <mergeCell ref="C272:G272"/>
    <mergeCell ref="C277:G277"/>
    <mergeCell ref="C280:G280"/>
    <mergeCell ref="C239:G239"/>
    <mergeCell ref="C179:G179"/>
    <mergeCell ref="C187:G187"/>
    <mergeCell ref="C190:G190"/>
    <mergeCell ref="C194:G194"/>
    <mergeCell ref="C198:G198"/>
    <mergeCell ref="C201:G201"/>
    <mergeCell ref="C202:G202"/>
    <mergeCell ref="C208:G208"/>
    <mergeCell ref="C213:G213"/>
    <mergeCell ref="C214:G214"/>
    <mergeCell ref="C229:G229"/>
    <mergeCell ref="C174:G174"/>
    <mergeCell ref="C115:G115"/>
    <mergeCell ref="C116:G116"/>
    <mergeCell ref="C119:G119"/>
    <mergeCell ref="C122:G122"/>
    <mergeCell ref="C125:G125"/>
    <mergeCell ref="C132:G132"/>
    <mergeCell ref="C143:G143"/>
    <mergeCell ref="C144:G144"/>
    <mergeCell ref="C167:G167"/>
    <mergeCell ref="C170:G170"/>
    <mergeCell ref="C171:G171"/>
    <mergeCell ref="C112:G112"/>
    <mergeCell ref="C34:G34"/>
    <mergeCell ref="C37:G37"/>
    <mergeCell ref="C44:G44"/>
    <mergeCell ref="C48:G48"/>
    <mergeCell ref="C51:G51"/>
    <mergeCell ref="C54:G54"/>
    <mergeCell ref="C65:G65"/>
    <mergeCell ref="C72:G72"/>
    <mergeCell ref="C73:G73"/>
    <mergeCell ref="C96:G96"/>
    <mergeCell ref="C109:G109"/>
    <mergeCell ref="C31:G31"/>
    <mergeCell ref="A1:G1"/>
    <mergeCell ref="C2:G2"/>
    <mergeCell ref="C3:G3"/>
    <mergeCell ref="C4:G4"/>
    <mergeCell ref="C10:G10"/>
    <mergeCell ref="C13:G13"/>
    <mergeCell ref="C16:G16"/>
    <mergeCell ref="C19:G19"/>
    <mergeCell ref="C22:G22"/>
    <mergeCell ref="C25:G25"/>
    <mergeCell ref="C28:G2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71</v>
      </c>
      <c r="C3" s="265" t="s">
        <v>72</v>
      </c>
      <c r="D3" s="266"/>
      <c r="E3" s="266"/>
      <c r="F3" s="266"/>
      <c r="G3" s="267"/>
      <c r="AC3" s="126" t="s">
        <v>339</v>
      </c>
      <c r="AG3" t="s">
        <v>343</v>
      </c>
    </row>
    <row r="4" spans="1:60" ht="24.95" customHeight="1">
      <c r="A4" s="145" t="s">
        <v>9</v>
      </c>
      <c r="B4" s="146" t="s">
        <v>71</v>
      </c>
      <c r="C4" s="268" t="s">
        <v>74</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65</v>
      </c>
      <c r="C8" s="184" t="s">
        <v>246</v>
      </c>
      <c r="D8" s="171"/>
      <c r="E8" s="172"/>
      <c r="F8" s="173"/>
      <c r="G8" s="173">
        <f>SUMIF(AG9:AG15,"&lt;&gt;NOR",G9:G15)</f>
        <v>0</v>
      </c>
      <c r="H8" s="173"/>
      <c r="I8" s="173">
        <f>SUM(I9:I15)</f>
        <v>0</v>
      </c>
      <c r="J8" s="173"/>
      <c r="K8" s="173">
        <f>SUM(K9:K15)</f>
        <v>0</v>
      </c>
      <c r="L8" s="173"/>
      <c r="M8" s="173">
        <f>SUM(M9:M15)</f>
        <v>0</v>
      </c>
      <c r="N8" s="172"/>
      <c r="O8" s="172">
        <f>SUM(O9:O15)</f>
        <v>3.24</v>
      </c>
      <c r="P8" s="172"/>
      <c r="Q8" s="172">
        <f>SUM(Q9:Q15)</f>
        <v>0</v>
      </c>
      <c r="R8" s="173"/>
      <c r="S8" s="173"/>
      <c r="T8" s="174"/>
      <c r="U8" s="168"/>
      <c r="V8" s="168">
        <f>SUM(V9:V15)</f>
        <v>195.96</v>
      </c>
      <c r="W8" s="168"/>
      <c r="X8" s="168"/>
      <c r="AG8" t="s">
        <v>367</v>
      </c>
    </row>
    <row r="9" spans="1:60" outlineLevel="1">
      <c r="A9" s="175">
        <v>1</v>
      </c>
      <c r="B9" s="176" t="s">
        <v>2716</v>
      </c>
      <c r="C9" s="185" t="s">
        <v>2717</v>
      </c>
      <c r="D9" s="177" t="s">
        <v>524</v>
      </c>
      <c r="E9" s="178">
        <v>102.06</v>
      </c>
      <c r="F9" s="179"/>
      <c r="G9" s="180">
        <f>ROUND(E9*F9,2)</f>
        <v>0</v>
      </c>
      <c r="H9" s="179"/>
      <c r="I9" s="180">
        <f>ROUND(E9*H9,2)</f>
        <v>0</v>
      </c>
      <c r="J9" s="179"/>
      <c r="K9" s="180">
        <f>ROUND(E9*J9,2)</f>
        <v>0</v>
      </c>
      <c r="L9" s="180">
        <v>21</v>
      </c>
      <c r="M9" s="180">
        <f>G9*(1+L9/100)</f>
        <v>0</v>
      </c>
      <c r="N9" s="178">
        <v>3.1730000000000001E-2</v>
      </c>
      <c r="O9" s="178">
        <f>ROUND(E9*N9,2)</f>
        <v>3.24</v>
      </c>
      <c r="P9" s="178">
        <v>0</v>
      </c>
      <c r="Q9" s="178">
        <f>ROUND(E9*P9,2)</f>
        <v>0</v>
      </c>
      <c r="R9" s="180"/>
      <c r="S9" s="180" t="s">
        <v>430</v>
      </c>
      <c r="T9" s="181" t="s">
        <v>372</v>
      </c>
      <c r="U9" s="163">
        <v>1.92</v>
      </c>
      <c r="V9" s="163">
        <f>ROUND(E9*U9,2)</f>
        <v>195.96</v>
      </c>
      <c r="W9" s="163"/>
      <c r="X9" s="163" t="s">
        <v>431</v>
      </c>
      <c r="Y9" s="152"/>
      <c r="Z9" s="152"/>
      <c r="AA9" s="152"/>
      <c r="AB9" s="152"/>
      <c r="AC9" s="152"/>
      <c r="AD9" s="152"/>
      <c r="AE9" s="152"/>
      <c r="AF9" s="152"/>
      <c r="AG9" s="152" t="s">
        <v>2387</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59"/>
      <c r="B10" s="160"/>
      <c r="C10" s="262" t="s">
        <v>2821</v>
      </c>
      <c r="D10" s="263"/>
      <c r="E10" s="263"/>
      <c r="F10" s="263"/>
      <c r="G10" s="263"/>
      <c r="H10" s="163"/>
      <c r="I10" s="163"/>
      <c r="J10" s="163"/>
      <c r="K10" s="163"/>
      <c r="L10" s="163"/>
      <c r="M10" s="163"/>
      <c r="N10" s="162"/>
      <c r="O10" s="162"/>
      <c r="P10" s="162"/>
      <c r="Q10" s="162"/>
      <c r="R10" s="163"/>
      <c r="S10" s="163"/>
      <c r="T10" s="163"/>
      <c r="U10" s="163"/>
      <c r="V10" s="163"/>
      <c r="W10" s="163"/>
      <c r="X10" s="163"/>
      <c r="Y10" s="152"/>
      <c r="Z10" s="152"/>
      <c r="AA10" s="152"/>
      <c r="AB10" s="152"/>
      <c r="AC10" s="152"/>
      <c r="AD10" s="152"/>
      <c r="AE10" s="152"/>
      <c r="AF10" s="152"/>
      <c r="AG10" s="152" t="s">
        <v>375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59"/>
      <c r="B11" s="160"/>
      <c r="C11" s="271" t="s">
        <v>2718</v>
      </c>
      <c r="D11" s="272"/>
      <c r="E11" s="272"/>
      <c r="F11" s="272"/>
      <c r="G11" s="272"/>
      <c r="H11" s="163"/>
      <c r="I11" s="163"/>
      <c r="J11" s="163"/>
      <c r="K11" s="163"/>
      <c r="L11" s="163"/>
      <c r="M11" s="163"/>
      <c r="N11" s="162"/>
      <c r="O11" s="162"/>
      <c r="P11" s="162"/>
      <c r="Q11" s="162"/>
      <c r="R11" s="163"/>
      <c r="S11" s="163"/>
      <c r="T11" s="163"/>
      <c r="U11" s="163"/>
      <c r="V11" s="163"/>
      <c r="W11" s="163"/>
      <c r="X11" s="163"/>
      <c r="Y11" s="152"/>
      <c r="Z11" s="152"/>
      <c r="AA11" s="152"/>
      <c r="AB11" s="152"/>
      <c r="AC11" s="152"/>
      <c r="AD11" s="152"/>
      <c r="AE11" s="152"/>
      <c r="AF11" s="152"/>
      <c r="AG11" s="152" t="s">
        <v>375</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c r="A12" s="159"/>
      <c r="B12" s="160"/>
      <c r="C12" s="271" t="s">
        <v>2719</v>
      </c>
      <c r="D12" s="272"/>
      <c r="E12" s="272"/>
      <c r="F12" s="272"/>
      <c r="G12" s="272"/>
      <c r="H12" s="163"/>
      <c r="I12" s="163"/>
      <c r="J12" s="163"/>
      <c r="K12" s="163"/>
      <c r="L12" s="163"/>
      <c r="M12" s="163"/>
      <c r="N12" s="162"/>
      <c r="O12" s="162"/>
      <c r="P12" s="162"/>
      <c r="Q12" s="162"/>
      <c r="R12" s="163"/>
      <c r="S12" s="163"/>
      <c r="T12" s="163"/>
      <c r="U12" s="163"/>
      <c r="V12" s="163"/>
      <c r="W12" s="163"/>
      <c r="X12" s="163"/>
      <c r="Y12" s="152"/>
      <c r="Z12" s="152"/>
      <c r="AA12" s="152"/>
      <c r="AB12" s="152"/>
      <c r="AC12" s="152"/>
      <c r="AD12" s="152"/>
      <c r="AE12" s="152"/>
      <c r="AF12" s="152"/>
      <c r="AG12" s="152" t="s">
        <v>375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59"/>
      <c r="B13" s="160"/>
      <c r="C13" s="271" t="s">
        <v>2720</v>
      </c>
      <c r="D13" s="272"/>
      <c r="E13" s="272"/>
      <c r="F13" s="272"/>
      <c r="G13" s="272"/>
      <c r="H13" s="163"/>
      <c r="I13" s="163"/>
      <c r="J13" s="163"/>
      <c r="K13" s="163"/>
      <c r="L13" s="163"/>
      <c r="M13" s="163"/>
      <c r="N13" s="162"/>
      <c r="O13" s="162"/>
      <c r="P13" s="162"/>
      <c r="Q13" s="162"/>
      <c r="R13" s="163"/>
      <c r="S13" s="163"/>
      <c r="T13" s="163"/>
      <c r="U13" s="163"/>
      <c r="V13" s="163"/>
      <c r="W13" s="163"/>
      <c r="X13" s="163"/>
      <c r="Y13" s="152"/>
      <c r="Z13" s="152"/>
      <c r="AA13" s="152"/>
      <c r="AB13" s="152"/>
      <c r="AC13" s="152"/>
      <c r="AD13" s="152"/>
      <c r="AE13" s="152"/>
      <c r="AF13" s="152"/>
      <c r="AG13" s="152" t="s">
        <v>375</v>
      </c>
      <c r="AH13" s="152"/>
      <c r="AI13" s="152"/>
      <c r="AJ13" s="152"/>
      <c r="AK13" s="152"/>
      <c r="AL13" s="152"/>
      <c r="AM13" s="152"/>
      <c r="AN13" s="152"/>
      <c r="AO13" s="152"/>
      <c r="AP13" s="152"/>
      <c r="AQ13" s="152"/>
      <c r="AR13" s="152"/>
      <c r="AS13" s="152"/>
      <c r="AT13" s="152"/>
      <c r="AU13" s="152"/>
      <c r="AV13" s="152"/>
      <c r="AW13" s="152"/>
      <c r="AX13" s="152"/>
      <c r="AY13" s="152"/>
      <c r="AZ13" s="152"/>
      <c r="BA13" s="182" t="str">
        <f>C13</f>
        <v>- standardního tmelení Q2, to je: základní tmelení Q1+ dodatečné tmelení (tmelení najemno) a případné přebroušení.</v>
      </c>
      <c r="BB13" s="152"/>
      <c r="BC13" s="152"/>
      <c r="BD13" s="152"/>
      <c r="BE13" s="152"/>
      <c r="BF13" s="152"/>
      <c r="BG13" s="152"/>
      <c r="BH13" s="152"/>
    </row>
    <row r="14" spans="1:60" outlineLevel="1">
      <c r="A14" s="159"/>
      <c r="B14" s="160"/>
      <c r="C14" s="203" t="s">
        <v>2721</v>
      </c>
      <c r="D14" s="199"/>
      <c r="E14" s="200">
        <v>64.86</v>
      </c>
      <c r="F14" s="163"/>
      <c r="G14" s="163"/>
      <c r="H14" s="163"/>
      <c r="I14" s="163"/>
      <c r="J14" s="163"/>
      <c r="K14" s="163"/>
      <c r="L14" s="163"/>
      <c r="M14" s="163"/>
      <c r="N14" s="162"/>
      <c r="O14" s="162"/>
      <c r="P14" s="162"/>
      <c r="Q14" s="162"/>
      <c r="R14" s="163"/>
      <c r="S14" s="163"/>
      <c r="T14" s="163"/>
      <c r="U14" s="163"/>
      <c r="V14" s="163"/>
      <c r="W14" s="163"/>
      <c r="X14" s="163"/>
      <c r="Y14" s="152"/>
      <c r="Z14" s="152"/>
      <c r="AA14" s="152"/>
      <c r="AB14" s="152"/>
      <c r="AC14" s="152"/>
      <c r="AD14" s="152"/>
      <c r="AE14" s="152"/>
      <c r="AF14" s="152"/>
      <c r="AG14" s="152" t="s">
        <v>2390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59"/>
      <c r="B15" s="160"/>
      <c r="C15" s="203" t="s">
        <v>2722</v>
      </c>
      <c r="D15" s="199"/>
      <c r="E15" s="200">
        <v>37.200000000000003</v>
      </c>
      <c r="F15" s="163"/>
      <c r="G15" s="163"/>
      <c r="H15" s="163"/>
      <c r="I15" s="163"/>
      <c r="J15" s="163"/>
      <c r="K15" s="163"/>
      <c r="L15" s="163"/>
      <c r="M15" s="163"/>
      <c r="N15" s="162"/>
      <c r="O15" s="162"/>
      <c r="P15" s="162"/>
      <c r="Q15" s="162"/>
      <c r="R15" s="163"/>
      <c r="S15" s="163"/>
      <c r="T15" s="163"/>
      <c r="U15" s="163"/>
      <c r="V15" s="163"/>
      <c r="W15" s="163"/>
      <c r="X15" s="163"/>
      <c r="Y15" s="152"/>
      <c r="Z15" s="152"/>
      <c r="AA15" s="152"/>
      <c r="AB15" s="152"/>
      <c r="AC15" s="152"/>
      <c r="AD15" s="152"/>
      <c r="AE15" s="152"/>
      <c r="AF15" s="152"/>
      <c r="AG15" s="152" t="s">
        <v>2390</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c r="A16" s="169" t="s">
        <v>366</v>
      </c>
      <c r="B16" s="170" t="s">
        <v>255</v>
      </c>
      <c r="C16" s="184" t="s">
        <v>256</v>
      </c>
      <c r="D16" s="171"/>
      <c r="E16" s="172"/>
      <c r="F16" s="173"/>
      <c r="G16" s="173">
        <f>SUMIF(AG17:AG65,"&lt;&gt;NOR",G17:G65)</f>
        <v>0</v>
      </c>
      <c r="H16" s="173"/>
      <c r="I16" s="173">
        <f>SUM(I17:I65)</f>
        <v>0</v>
      </c>
      <c r="J16" s="173"/>
      <c r="K16" s="173">
        <f>SUM(K17:K65)</f>
        <v>0</v>
      </c>
      <c r="L16" s="173"/>
      <c r="M16" s="173">
        <f>SUM(M17:M65)</f>
        <v>0</v>
      </c>
      <c r="N16" s="172"/>
      <c r="O16" s="172">
        <f>SUM(O17:O65)</f>
        <v>0</v>
      </c>
      <c r="P16" s="172"/>
      <c r="Q16" s="172">
        <f>SUM(Q17:Q65)</f>
        <v>0</v>
      </c>
      <c r="R16" s="173"/>
      <c r="S16" s="173"/>
      <c r="T16" s="174"/>
      <c r="U16" s="168"/>
      <c r="V16" s="168">
        <f>SUM(V17:V65)</f>
        <v>0</v>
      </c>
      <c r="W16" s="168"/>
      <c r="X16" s="168"/>
      <c r="AG16" t="s">
        <v>367</v>
      </c>
    </row>
    <row r="17" spans="1:60" outlineLevel="1">
      <c r="A17" s="175">
        <v>2</v>
      </c>
      <c r="B17" s="176" t="s">
        <v>2723</v>
      </c>
      <c r="C17" s="185" t="s">
        <v>2724</v>
      </c>
      <c r="D17" s="177" t="s">
        <v>439</v>
      </c>
      <c r="E17" s="178">
        <v>97.260260000000002</v>
      </c>
      <c r="F17" s="179"/>
      <c r="G17" s="180">
        <f>ROUND(E17*F17,2)</f>
        <v>0</v>
      </c>
      <c r="H17" s="179"/>
      <c r="I17" s="180">
        <f>ROUND(E17*H17,2)</f>
        <v>0</v>
      </c>
      <c r="J17" s="179"/>
      <c r="K17" s="180">
        <f>ROUND(E17*J17,2)</f>
        <v>0</v>
      </c>
      <c r="L17" s="180">
        <v>21</v>
      </c>
      <c r="M17" s="180">
        <f>G17*(1+L17/100)</f>
        <v>0</v>
      </c>
      <c r="N17" s="178">
        <v>0</v>
      </c>
      <c r="O17" s="178">
        <f>ROUND(E17*N17,2)</f>
        <v>0</v>
      </c>
      <c r="P17" s="178">
        <v>0</v>
      </c>
      <c r="Q17" s="178">
        <f>ROUND(E17*P17,2)</f>
        <v>0</v>
      </c>
      <c r="R17" s="180"/>
      <c r="S17" s="180" t="s">
        <v>430</v>
      </c>
      <c r="T17" s="181" t="s">
        <v>372</v>
      </c>
      <c r="U17" s="163">
        <v>0</v>
      </c>
      <c r="V17" s="163">
        <f>ROUND(E17*U17,2)</f>
        <v>0</v>
      </c>
      <c r="W17" s="163"/>
      <c r="X17" s="163" t="s">
        <v>431</v>
      </c>
      <c r="Y17" s="152"/>
      <c r="Z17" s="152"/>
      <c r="AA17" s="152"/>
      <c r="AB17" s="152"/>
      <c r="AC17" s="152"/>
      <c r="AD17" s="152"/>
      <c r="AE17" s="152"/>
      <c r="AF17" s="152"/>
      <c r="AG17" s="152" t="s">
        <v>2387</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59"/>
      <c r="B18" s="160"/>
      <c r="C18" s="262" t="s">
        <v>2725</v>
      </c>
      <c r="D18" s="263"/>
      <c r="E18" s="263"/>
      <c r="F18" s="263"/>
      <c r="G18" s="263"/>
      <c r="H18" s="163"/>
      <c r="I18" s="163"/>
      <c r="J18" s="163"/>
      <c r="K18" s="163"/>
      <c r="L18" s="163"/>
      <c r="M18" s="163"/>
      <c r="N18" s="162"/>
      <c r="O18" s="162"/>
      <c r="P18" s="162"/>
      <c r="Q18" s="162"/>
      <c r="R18" s="163"/>
      <c r="S18" s="163"/>
      <c r="T18" s="163"/>
      <c r="U18" s="163"/>
      <c r="V18" s="163"/>
      <c r="W18" s="163"/>
      <c r="X18" s="163"/>
      <c r="Y18" s="152"/>
      <c r="Z18" s="152"/>
      <c r="AA18" s="152"/>
      <c r="AB18" s="152"/>
      <c r="AC18" s="152"/>
      <c r="AD18" s="152"/>
      <c r="AE18" s="152"/>
      <c r="AF18" s="152"/>
      <c r="AG18" s="152" t="s">
        <v>375</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c r="A19" s="159"/>
      <c r="B19" s="160"/>
      <c r="C19" s="271" t="s">
        <v>2726</v>
      </c>
      <c r="D19" s="272"/>
      <c r="E19" s="272"/>
      <c r="F19" s="272"/>
      <c r="G19" s="272"/>
      <c r="H19" s="163"/>
      <c r="I19" s="163"/>
      <c r="J19" s="163"/>
      <c r="K19" s="163"/>
      <c r="L19" s="163"/>
      <c r="M19" s="163"/>
      <c r="N19" s="162"/>
      <c r="O19" s="162"/>
      <c r="P19" s="162"/>
      <c r="Q19" s="162"/>
      <c r="R19" s="163"/>
      <c r="S19" s="163"/>
      <c r="T19" s="163"/>
      <c r="U19" s="163"/>
      <c r="V19" s="163"/>
      <c r="W19" s="163"/>
      <c r="X19" s="163"/>
      <c r="Y19" s="152"/>
      <c r="Z19" s="152"/>
      <c r="AA19" s="152"/>
      <c r="AB19" s="152"/>
      <c r="AC19" s="152"/>
      <c r="AD19" s="152"/>
      <c r="AE19" s="152"/>
      <c r="AF19" s="152"/>
      <c r="AG19" s="152" t="s">
        <v>375</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2.5" outlineLevel="1">
      <c r="A20" s="159"/>
      <c r="B20" s="160"/>
      <c r="C20" s="203" t="s">
        <v>2727</v>
      </c>
      <c r="D20" s="199"/>
      <c r="E20" s="200">
        <v>43.837879999999998</v>
      </c>
      <c r="F20" s="163"/>
      <c r="G20" s="163"/>
      <c r="H20" s="163"/>
      <c r="I20" s="163"/>
      <c r="J20" s="163"/>
      <c r="K20" s="163"/>
      <c r="L20" s="163"/>
      <c r="M20" s="163"/>
      <c r="N20" s="162"/>
      <c r="O20" s="162"/>
      <c r="P20" s="162"/>
      <c r="Q20" s="162"/>
      <c r="R20" s="163"/>
      <c r="S20" s="163"/>
      <c r="T20" s="163"/>
      <c r="U20" s="163"/>
      <c r="V20" s="163"/>
      <c r="W20" s="163"/>
      <c r="X20" s="163"/>
      <c r="Y20" s="152"/>
      <c r="Z20" s="152"/>
      <c r="AA20" s="152"/>
      <c r="AB20" s="152"/>
      <c r="AC20" s="152"/>
      <c r="AD20" s="152"/>
      <c r="AE20" s="152"/>
      <c r="AF20" s="152"/>
      <c r="AG20" s="152" t="s">
        <v>2390</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ht="22.5" outlineLevel="1">
      <c r="A21" s="159"/>
      <c r="B21" s="160"/>
      <c r="C21" s="203" t="s">
        <v>2728</v>
      </c>
      <c r="D21" s="199"/>
      <c r="E21" s="200">
        <v>35.593429999999998</v>
      </c>
      <c r="F21" s="163"/>
      <c r="G21" s="163"/>
      <c r="H21" s="163"/>
      <c r="I21" s="163"/>
      <c r="J21" s="163"/>
      <c r="K21" s="163"/>
      <c r="L21" s="163"/>
      <c r="M21" s="163"/>
      <c r="N21" s="162"/>
      <c r="O21" s="162"/>
      <c r="P21" s="162"/>
      <c r="Q21" s="162"/>
      <c r="R21" s="163"/>
      <c r="S21" s="163"/>
      <c r="T21" s="163"/>
      <c r="U21" s="163"/>
      <c r="V21" s="163"/>
      <c r="W21" s="163"/>
      <c r="X21" s="163"/>
      <c r="Y21" s="152"/>
      <c r="Z21" s="152"/>
      <c r="AA21" s="152"/>
      <c r="AB21" s="152"/>
      <c r="AC21" s="152"/>
      <c r="AD21" s="152"/>
      <c r="AE21" s="152"/>
      <c r="AF21" s="152"/>
      <c r="AG21" s="152" t="s">
        <v>2390</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c r="A22" s="159"/>
      <c r="B22" s="160"/>
      <c r="C22" s="203" t="s">
        <v>2729</v>
      </c>
      <c r="D22" s="199"/>
      <c r="E22" s="200">
        <v>15.160159999999999</v>
      </c>
      <c r="F22" s="163"/>
      <c r="G22" s="163"/>
      <c r="H22" s="163"/>
      <c r="I22" s="163"/>
      <c r="J22" s="163"/>
      <c r="K22" s="163"/>
      <c r="L22" s="163"/>
      <c r="M22" s="163"/>
      <c r="N22" s="162"/>
      <c r="O22" s="162"/>
      <c r="P22" s="162"/>
      <c r="Q22" s="162"/>
      <c r="R22" s="163"/>
      <c r="S22" s="163"/>
      <c r="T22" s="163"/>
      <c r="U22" s="163"/>
      <c r="V22" s="163"/>
      <c r="W22" s="163"/>
      <c r="X22" s="163"/>
      <c r="Y22" s="152"/>
      <c r="Z22" s="152"/>
      <c r="AA22" s="152"/>
      <c r="AB22" s="152"/>
      <c r="AC22" s="152"/>
      <c r="AD22" s="152"/>
      <c r="AE22" s="152"/>
      <c r="AF22" s="152"/>
      <c r="AG22" s="152" t="s">
        <v>2390</v>
      </c>
      <c r="AH22" s="152">
        <v>0</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59"/>
      <c r="B23" s="160"/>
      <c r="C23" s="203" t="s">
        <v>2730</v>
      </c>
      <c r="D23" s="199"/>
      <c r="E23" s="200">
        <v>2.6688000000000001</v>
      </c>
      <c r="F23" s="163"/>
      <c r="G23" s="163"/>
      <c r="H23" s="163"/>
      <c r="I23" s="163"/>
      <c r="J23" s="163"/>
      <c r="K23" s="163"/>
      <c r="L23" s="163"/>
      <c r="M23" s="163"/>
      <c r="N23" s="162"/>
      <c r="O23" s="162"/>
      <c r="P23" s="162"/>
      <c r="Q23" s="162"/>
      <c r="R23" s="163"/>
      <c r="S23" s="163"/>
      <c r="T23" s="163"/>
      <c r="U23" s="163"/>
      <c r="V23" s="163"/>
      <c r="W23" s="163"/>
      <c r="X23" s="163"/>
      <c r="Y23" s="152"/>
      <c r="Z23" s="152"/>
      <c r="AA23" s="152"/>
      <c r="AB23" s="152"/>
      <c r="AC23" s="152"/>
      <c r="AD23" s="152"/>
      <c r="AE23" s="152"/>
      <c r="AF23" s="152"/>
      <c r="AG23" s="152" t="s">
        <v>2390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75">
        <v>3</v>
      </c>
      <c r="B24" s="176" t="s">
        <v>2731</v>
      </c>
      <c r="C24" s="185" t="s">
        <v>2732</v>
      </c>
      <c r="D24" s="177" t="s">
        <v>439</v>
      </c>
      <c r="E24" s="178">
        <v>71.925830000000005</v>
      </c>
      <c r="F24" s="179"/>
      <c r="G24" s="180">
        <f>ROUND(E24*F24,2)</f>
        <v>0</v>
      </c>
      <c r="H24" s="179"/>
      <c r="I24" s="180">
        <f>ROUND(E24*H24,2)</f>
        <v>0</v>
      </c>
      <c r="J24" s="179"/>
      <c r="K24" s="180">
        <f>ROUND(E24*J24,2)</f>
        <v>0</v>
      </c>
      <c r="L24" s="180">
        <v>21</v>
      </c>
      <c r="M24" s="180">
        <f>G24*(1+L24/100)</f>
        <v>0</v>
      </c>
      <c r="N24" s="178">
        <v>0</v>
      </c>
      <c r="O24" s="178">
        <f>ROUND(E24*N24,2)</f>
        <v>0</v>
      </c>
      <c r="P24" s="178">
        <v>0</v>
      </c>
      <c r="Q24" s="178">
        <f>ROUND(E24*P24,2)</f>
        <v>0</v>
      </c>
      <c r="R24" s="180"/>
      <c r="S24" s="180" t="s">
        <v>430</v>
      </c>
      <c r="T24" s="181" t="s">
        <v>372</v>
      </c>
      <c r="U24" s="163">
        <v>0</v>
      </c>
      <c r="V24" s="163">
        <f>ROUND(E24*U24,2)</f>
        <v>0</v>
      </c>
      <c r="W24" s="163"/>
      <c r="X24" s="163" t="s">
        <v>431</v>
      </c>
      <c r="Y24" s="152"/>
      <c r="Z24" s="152"/>
      <c r="AA24" s="152"/>
      <c r="AB24" s="152"/>
      <c r="AC24" s="152"/>
      <c r="AD24" s="152"/>
      <c r="AE24" s="152"/>
      <c r="AF24" s="152"/>
      <c r="AG24" s="152" t="s">
        <v>2387</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59"/>
      <c r="B25" s="160"/>
      <c r="C25" s="262" t="s">
        <v>2725</v>
      </c>
      <c r="D25" s="263"/>
      <c r="E25" s="263"/>
      <c r="F25" s="263"/>
      <c r="G25" s="263"/>
      <c r="H25" s="163"/>
      <c r="I25" s="163"/>
      <c r="J25" s="163"/>
      <c r="K25" s="163"/>
      <c r="L25" s="163"/>
      <c r="M25" s="163"/>
      <c r="N25" s="162"/>
      <c r="O25" s="162"/>
      <c r="P25" s="162"/>
      <c r="Q25" s="162"/>
      <c r="R25" s="163"/>
      <c r="S25" s="163"/>
      <c r="T25" s="163"/>
      <c r="U25" s="163"/>
      <c r="V25" s="163"/>
      <c r="W25" s="163"/>
      <c r="X25" s="163"/>
      <c r="Y25" s="152"/>
      <c r="Z25" s="152"/>
      <c r="AA25" s="152"/>
      <c r="AB25" s="152"/>
      <c r="AC25" s="152"/>
      <c r="AD25" s="152"/>
      <c r="AE25" s="152"/>
      <c r="AF25" s="152"/>
      <c r="AG25" s="152" t="s">
        <v>375</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59"/>
      <c r="B26" s="160"/>
      <c r="C26" s="271" t="s">
        <v>2733</v>
      </c>
      <c r="D26" s="272"/>
      <c r="E26" s="272"/>
      <c r="F26" s="272"/>
      <c r="G26" s="272"/>
      <c r="H26" s="163"/>
      <c r="I26" s="163"/>
      <c r="J26" s="163"/>
      <c r="K26" s="163"/>
      <c r="L26" s="163"/>
      <c r="M26" s="163"/>
      <c r="N26" s="162"/>
      <c r="O26" s="162"/>
      <c r="P26" s="162"/>
      <c r="Q26" s="162"/>
      <c r="R26" s="163"/>
      <c r="S26" s="163"/>
      <c r="T26" s="163"/>
      <c r="U26" s="163"/>
      <c r="V26" s="163"/>
      <c r="W26" s="163"/>
      <c r="X26" s="163"/>
      <c r="Y26" s="152"/>
      <c r="Z26" s="152"/>
      <c r="AA26" s="152"/>
      <c r="AB26" s="152"/>
      <c r="AC26" s="152"/>
      <c r="AD26" s="152"/>
      <c r="AE26" s="152"/>
      <c r="AF26" s="152"/>
      <c r="AG26" s="152" t="s">
        <v>375</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59"/>
      <c r="B27" s="160"/>
      <c r="C27" s="271" t="s">
        <v>2725</v>
      </c>
      <c r="D27" s="272"/>
      <c r="E27" s="272"/>
      <c r="F27" s="272"/>
      <c r="G27" s="272"/>
      <c r="H27" s="163"/>
      <c r="I27" s="163"/>
      <c r="J27" s="163"/>
      <c r="K27" s="163"/>
      <c r="L27" s="163"/>
      <c r="M27" s="163"/>
      <c r="N27" s="162"/>
      <c r="O27" s="162"/>
      <c r="P27" s="162"/>
      <c r="Q27" s="162"/>
      <c r="R27" s="163"/>
      <c r="S27" s="163"/>
      <c r="T27" s="163"/>
      <c r="U27" s="163"/>
      <c r="V27" s="163"/>
      <c r="W27" s="163"/>
      <c r="X27" s="163"/>
      <c r="Y27" s="152"/>
      <c r="Z27" s="152"/>
      <c r="AA27" s="152"/>
      <c r="AB27" s="152"/>
      <c r="AC27" s="152"/>
      <c r="AD27" s="152"/>
      <c r="AE27" s="152"/>
      <c r="AF27" s="152"/>
      <c r="AG27" s="152" t="s">
        <v>375</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59"/>
      <c r="B28" s="160"/>
      <c r="C28" s="203" t="s">
        <v>2734</v>
      </c>
      <c r="D28" s="199"/>
      <c r="E28" s="200">
        <v>74.796409999999995</v>
      </c>
      <c r="F28" s="163"/>
      <c r="G28" s="163"/>
      <c r="H28" s="163"/>
      <c r="I28" s="163"/>
      <c r="J28" s="163"/>
      <c r="K28" s="163"/>
      <c r="L28" s="163"/>
      <c r="M28" s="163"/>
      <c r="N28" s="162"/>
      <c r="O28" s="162"/>
      <c r="P28" s="162"/>
      <c r="Q28" s="162"/>
      <c r="R28" s="163"/>
      <c r="S28" s="163"/>
      <c r="T28" s="163"/>
      <c r="U28" s="163"/>
      <c r="V28" s="163"/>
      <c r="W28" s="163"/>
      <c r="X28" s="163"/>
      <c r="Y28" s="152"/>
      <c r="Z28" s="152"/>
      <c r="AA28" s="152"/>
      <c r="AB28" s="152"/>
      <c r="AC28" s="152"/>
      <c r="AD28" s="152"/>
      <c r="AE28" s="152"/>
      <c r="AF28" s="152"/>
      <c r="AG28" s="152" t="s">
        <v>2390</v>
      </c>
      <c r="AH28" s="152">
        <v>0</v>
      </c>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59"/>
      <c r="B29" s="160"/>
      <c r="C29" s="203" t="s">
        <v>2735</v>
      </c>
      <c r="D29" s="199"/>
      <c r="E29" s="200">
        <v>7.9654199999999999</v>
      </c>
      <c r="F29" s="163"/>
      <c r="G29" s="163"/>
      <c r="H29" s="163"/>
      <c r="I29" s="163"/>
      <c r="J29" s="163"/>
      <c r="K29" s="163"/>
      <c r="L29" s="163"/>
      <c r="M29" s="163"/>
      <c r="N29" s="162"/>
      <c r="O29" s="162"/>
      <c r="P29" s="162"/>
      <c r="Q29" s="162"/>
      <c r="R29" s="163"/>
      <c r="S29" s="163"/>
      <c r="T29" s="163"/>
      <c r="U29" s="163"/>
      <c r="V29" s="163"/>
      <c r="W29" s="163"/>
      <c r="X29" s="163"/>
      <c r="Y29" s="152"/>
      <c r="Z29" s="152"/>
      <c r="AA29" s="152"/>
      <c r="AB29" s="152"/>
      <c r="AC29" s="152"/>
      <c r="AD29" s="152"/>
      <c r="AE29" s="152"/>
      <c r="AF29" s="152"/>
      <c r="AG29" s="152" t="s">
        <v>2390</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c r="A30" s="159"/>
      <c r="B30" s="160"/>
      <c r="C30" s="203" t="s">
        <v>2736</v>
      </c>
      <c r="D30" s="199"/>
      <c r="E30" s="200">
        <v>-3.44</v>
      </c>
      <c r="F30" s="163"/>
      <c r="G30" s="163"/>
      <c r="H30" s="163"/>
      <c r="I30" s="163"/>
      <c r="J30" s="163"/>
      <c r="K30" s="163"/>
      <c r="L30" s="163"/>
      <c r="M30" s="163"/>
      <c r="N30" s="162"/>
      <c r="O30" s="162"/>
      <c r="P30" s="162"/>
      <c r="Q30" s="162"/>
      <c r="R30" s="163"/>
      <c r="S30" s="163"/>
      <c r="T30" s="163"/>
      <c r="U30" s="163"/>
      <c r="V30" s="163"/>
      <c r="W30" s="163"/>
      <c r="X30" s="163"/>
      <c r="Y30" s="152"/>
      <c r="Z30" s="152"/>
      <c r="AA30" s="152"/>
      <c r="AB30" s="152"/>
      <c r="AC30" s="152"/>
      <c r="AD30" s="152"/>
      <c r="AE30" s="152"/>
      <c r="AF30" s="152"/>
      <c r="AG30" s="152" t="s">
        <v>2390</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59"/>
      <c r="B31" s="160"/>
      <c r="C31" s="203" t="s">
        <v>2737</v>
      </c>
      <c r="D31" s="199"/>
      <c r="E31" s="200">
        <v>-4.8760000000000003</v>
      </c>
      <c r="F31" s="163"/>
      <c r="G31" s="163"/>
      <c r="H31" s="163"/>
      <c r="I31" s="163"/>
      <c r="J31" s="163"/>
      <c r="K31" s="163"/>
      <c r="L31" s="163"/>
      <c r="M31" s="163"/>
      <c r="N31" s="162"/>
      <c r="O31" s="162"/>
      <c r="P31" s="162"/>
      <c r="Q31" s="162"/>
      <c r="R31" s="163"/>
      <c r="S31" s="163"/>
      <c r="T31" s="163"/>
      <c r="U31" s="163"/>
      <c r="V31" s="163"/>
      <c r="W31" s="163"/>
      <c r="X31" s="163"/>
      <c r="Y31" s="152"/>
      <c r="Z31" s="152"/>
      <c r="AA31" s="152"/>
      <c r="AB31" s="152"/>
      <c r="AC31" s="152"/>
      <c r="AD31" s="152"/>
      <c r="AE31" s="152"/>
      <c r="AF31" s="152"/>
      <c r="AG31" s="152" t="s">
        <v>2390</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59"/>
      <c r="B32" s="160"/>
      <c r="C32" s="203" t="s">
        <v>2738</v>
      </c>
      <c r="D32" s="199"/>
      <c r="E32" s="200">
        <v>-2.52</v>
      </c>
      <c r="F32" s="163"/>
      <c r="G32" s="163"/>
      <c r="H32" s="163"/>
      <c r="I32" s="163"/>
      <c r="J32" s="163"/>
      <c r="K32" s="163"/>
      <c r="L32" s="163"/>
      <c r="M32" s="163"/>
      <c r="N32" s="162"/>
      <c r="O32" s="162"/>
      <c r="P32" s="162"/>
      <c r="Q32" s="162"/>
      <c r="R32" s="163"/>
      <c r="S32" s="163"/>
      <c r="T32" s="163"/>
      <c r="U32" s="163"/>
      <c r="V32" s="163"/>
      <c r="W32" s="163"/>
      <c r="X32" s="163"/>
      <c r="Y32" s="152"/>
      <c r="Z32" s="152"/>
      <c r="AA32" s="152"/>
      <c r="AB32" s="152"/>
      <c r="AC32" s="152"/>
      <c r="AD32" s="152"/>
      <c r="AE32" s="152"/>
      <c r="AF32" s="152"/>
      <c r="AG32" s="152" t="s">
        <v>2390</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75">
        <v>4</v>
      </c>
      <c r="B33" s="176" t="s">
        <v>2739</v>
      </c>
      <c r="C33" s="185" t="s">
        <v>2740</v>
      </c>
      <c r="D33" s="177" t="s">
        <v>439</v>
      </c>
      <c r="E33" s="178">
        <v>64.428190000000001</v>
      </c>
      <c r="F33" s="179"/>
      <c r="G33" s="180">
        <f>ROUND(E33*F33,2)</f>
        <v>0</v>
      </c>
      <c r="H33" s="179"/>
      <c r="I33" s="180">
        <f>ROUND(E33*H33,2)</f>
        <v>0</v>
      </c>
      <c r="J33" s="179"/>
      <c r="K33" s="180">
        <f>ROUND(E33*J33,2)</f>
        <v>0</v>
      </c>
      <c r="L33" s="180">
        <v>21</v>
      </c>
      <c r="M33" s="180">
        <f>G33*(1+L33/100)</f>
        <v>0</v>
      </c>
      <c r="N33" s="178">
        <v>0</v>
      </c>
      <c r="O33" s="178">
        <f>ROUND(E33*N33,2)</f>
        <v>0</v>
      </c>
      <c r="P33" s="178">
        <v>0</v>
      </c>
      <c r="Q33" s="178">
        <f>ROUND(E33*P33,2)</f>
        <v>0</v>
      </c>
      <c r="R33" s="180"/>
      <c r="S33" s="180" t="s">
        <v>430</v>
      </c>
      <c r="T33" s="181" t="s">
        <v>372</v>
      </c>
      <c r="U33" s="163">
        <v>0</v>
      </c>
      <c r="V33" s="163">
        <f>ROUND(E33*U33,2)</f>
        <v>0</v>
      </c>
      <c r="W33" s="163"/>
      <c r="X33" s="163" t="s">
        <v>431</v>
      </c>
      <c r="Y33" s="152"/>
      <c r="Z33" s="152"/>
      <c r="AA33" s="152"/>
      <c r="AB33" s="152"/>
      <c r="AC33" s="152"/>
      <c r="AD33" s="152"/>
      <c r="AE33" s="152"/>
      <c r="AF33" s="152"/>
      <c r="AG33" s="152" t="s">
        <v>2387</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59"/>
      <c r="B34" s="160"/>
      <c r="C34" s="262" t="s">
        <v>2725</v>
      </c>
      <c r="D34" s="263"/>
      <c r="E34" s="263"/>
      <c r="F34" s="263"/>
      <c r="G34" s="263"/>
      <c r="H34" s="163"/>
      <c r="I34" s="163"/>
      <c r="J34" s="163"/>
      <c r="K34" s="163"/>
      <c r="L34" s="163"/>
      <c r="M34" s="163"/>
      <c r="N34" s="162"/>
      <c r="O34" s="162"/>
      <c r="P34" s="162"/>
      <c r="Q34" s="162"/>
      <c r="R34" s="163"/>
      <c r="S34" s="163"/>
      <c r="T34" s="163"/>
      <c r="U34" s="163"/>
      <c r="V34" s="163"/>
      <c r="W34" s="163"/>
      <c r="X34" s="163"/>
      <c r="Y34" s="152"/>
      <c r="Z34" s="152"/>
      <c r="AA34" s="152"/>
      <c r="AB34" s="152"/>
      <c r="AC34" s="152"/>
      <c r="AD34" s="152"/>
      <c r="AE34" s="152"/>
      <c r="AF34" s="152"/>
      <c r="AG34" s="152" t="s">
        <v>375</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59"/>
      <c r="B35" s="160"/>
      <c r="C35" s="271" t="s">
        <v>2725</v>
      </c>
      <c r="D35" s="272"/>
      <c r="E35" s="272"/>
      <c r="F35" s="272"/>
      <c r="G35" s="272"/>
      <c r="H35" s="163"/>
      <c r="I35" s="163"/>
      <c r="J35" s="163"/>
      <c r="K35" s="163"/>
      <c r="L35" s="163"/>
      <c r="M35" s="163"/>
      <c r="N35" s="162"/>
      <c r="O35" s="162"/>
      <c r="P35" s="162"/>
      <c r="Q35" s="162"/>
      <c r="R35" s="163"/>
      <c r="S35" s="163"/>
      <c r="T35" s="163"/>
      <c r="U35" s="163"/>
      <c r="V35" s="163"/>
      <c r="W35" s="163"/>
      <c r="X35" s="163"/>
      <c r="Y35" s="152"/>
      <c r="Z35" s="152"/>
      <c r="AA35" s="152"/>
      <c r="AB35" s="152"/>
      <c r="AC35" s="152"/>
      <c r="AD35" s="152"/>
      <c r="AE35" s="152"/>
      <c r="AF35" s="152"/>
      <c r="AG35" s="152" t="s">
        <v>375</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c r="A36" s="159"/>
      <c r="B36" s="160"/>
      <c r="C36" s="271" t="s">
        <v>2726</v>
      </c>
      <c r="D36" s="272"/>
      <c r="E36" s="272"/>
      <c r="F36" s="272"/>
      <c r="G36" s="272"/>
      <c r="H36" s="163"/>
      <c r="I36" s="163"/>
      <c r="J36" s="163"/>
      <c r="K36" s="163"/>
      <c r="L36" s="163"/>
      <c r="M36" s="163"/>
      <c r="N36" s="162"/>
      <c r="O36" s="162"/>
      <c r="P36" s="162"/>
      <c r="Q36" s="162"/>
      <c r="R36" s="163"/>
      <c r="S36" s="163"/>
      <c r="T36" s="163"/>
      <c r="U36" s="163"/>
      <c r="V36" s="163"/>
      <c r="W36" s="163"/>
      <c r="X36" s="163"/>
      <c r="Y36" s="152"/>
      <c r="Z36" s="152"/>
      <c r="AA36" s="152"/>
      <c r="AB36" s="152"/>
      <c r="AC36" s="152"/>
      <c r="AD36" s="152"/>
      <c r="AE36" s="152"/>
      <c r="AF36" s="152"/>
      <c r="AG36" s="152" t="s">
        <v>375</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c r="A37" s="159"/>
      <c r="B37" s="160"/>
      <c r="C37" s="271" t="s">
        <v>2725</v>
      </c>
      <c r="D37" s="272"/>
      <c r="E37" s="272"/>
      <c r="F37" s="272"/>
      <c r="G37" s="272"/>
      <c r="H37" s="163"/>
      <c r="I37" s="163"/>
      <c r="J37" s="163"/>
      <c r="K37" s="163"/>
      <c r="L37" s="163"/>
      <c r="M37" s="163"/>
      <c r="N37" s="162"/>
      <c r="O37" s="162"/>
      <c r="P37" s="162"/>
      <c r="Q37" s="162"/>
      <c r="R37" s="163"/>
      <c r="S37" s="163"/>
      <c r="T37" s="163"/>
      <c r="U37" s="163"/>
      <c r="V37" s="163"/>
      <c r="W37" s="163"/>
      <c r="X37" s="163"/>
      <c r="Y37" s="152"/>
      <c r="Z37" s="152"/>
      <c r="AA37" s="152"/>
      <c r="AB37" s="152"/>
      <c r="AC37" s="152"/>
      <c r="AD37" s="152"/>
      <c r="AE37" s="152"/>
      <c r="AF37" s="152"/>
      <c r="AG37" s="152" t="s">
        <v>375</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c r="A38" s="159"/>
      <c r="B38" s="160"/>
      <c r="C38" s="271" t="s">
        <v>2725</v>
      </c>
      <c r="D38" s="272"/>
      <c r="E38" s="272"/>
      <c r="F38" s="272"/>
      <c r="G38" s="272"/>
      <c r="H38" s="163"/>
      <c r="I38" s="163"/>
      <c r="J38" s="163"/>
      <c r="K38" s="163"/>
      <c r="L38" s="163"/>
      <c r="M38" s="163"/>
      <c r="N38" s="162"/>
      <c r="O38" s="162"/>
      <c r="P38" s="162"/>
      <c r="Q38" s="162"/>
      <c r="R38" s="163"/>
      <c r="S38" s="163"/>
      <c r="T38" s="163"/>
      <c r="U38" s="163"/>
      <c r="V38" s="163"/>
      <c r="W38" s="163"/>
      <c r="X38" s="163"/>
      <c r="Y38" s="152"/>
      <c r="Z38" s="152"/>
      <c r="AA38" s="152"/>
      <c r="AB38" s="152"/>
      <c r="AC38" s="152"/>
      <c r="AD38" s="152"/>
      <c r="AE38" s="152"/>
      <c r="AF38" s="152"/>
      <c r="AG38" s="152" t="s">
        <v>375</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c r="A39" s="159"/>
      <c r="B39" s="160"/>
      <c r="C39" s="203" t="s">
        <v>2741</v>
      </c>
      <c r="D39" s="199"/>
      <c r="E39" s="200">
        <v>92.603589999999997</v>
      </c>
      <c r="F39" s="163"/>
      <c r="G39" s="163"/>
      <c r="H39" s="163"/>
      <c r="I39" s="163"/>
      <c r="J39" s="163"/>
      <c r="K39" s="163"/>
      <c r="L39" s="163"/>
      <c r="M39" s="163"/>
      <c r="N39" s="162"/>
      <c r="O39" s="162"/>
      <c r="P39" s="162"/>
      <c r="Q39" s="162"/>
      <c r="R39" s="163"/>
      <c r="S39" s="163"/>
      <c r="T39" s="163"/>
      <c r="U39" s="163"/>
      <c r="V39" s="163"/>
      <c r="W39" s="163"/>
      <c r="X39" s="163"/>
      <c r="Y39" s="152"/>
      <c r="Z39" s="152"/>
      <c r="AA39" s="152"/>
      <c r="AB39" s="152"/>
      <c r="AC39" s="152"/>
      <c r="AD39" s="152"/>
      <c r="AE39" s="152"/>
      <c r="AF39" s="152"/>
      <c r="AG39" s="152" t="s">
        <v>2390</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c r="A40" s="159"/>
      <c r="B40" s="160"/>
      <c r="C40" s="203" t="s">
        <v>2742</v>
      </c>
      <c r="D40" s="199"/>
      <c r="E40" s="200">
        <v>-3.96</v>
      </c>
      <c r="F40" s="163"/>
      <c r="G40" s="163"/>
      <c r="H40" s="163"/>
      <c r="I40" s="163"/>
      <c r="J40" s="163"/>
      <c r="K40" s="163"/>
      <c r="L40" s="163"/>
      <c r="M40" s="163"/>
      <c r="N40" s="162"/>
      <c r="O40" s="162"/>
      <c r="P40" s="162"/>
      <c r="Q40" s="162"/>
      <c r="R40" s="163"/>
      <c r="S40" s="163"/>
      <c r="T40" s="163"/>
      <c r="U40" s="163"/>
      <c r="V40" s="163"/>
      <c r="W40" s="163"/>
      <c r="X40" s="163"/>
      <c r="Y40" s="152"/>
      <c r="Z40" s="152"/>
      <c r="AA40" s="152"/>
      <c r="AB40" s="152"/>
      <c r="AC40" s="152"/>
      <c r="AD40" s="152"/>
      <c r="AE40" s="152"/>
      <c r="AF40" s="152"/>
      <c r="AG40" s="152" t="s">
        <v>2390</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c r="A41" s="159"/>
      <c r="B41" s="160"/>
      <c r="C41" s="203" t="s">
        <v>2743</v>
      </c>
      <c r="D41" s="199"/>
      <c r="E41" s="200">
        <v>-9.24</v>
      </c>
      <c r="F41" s="163"/>
      <c r="G41" s="163"/>
      <c r="H41" s="163"/>
      <c r="I41" s="163"/>
      <c r="J41" s="163"/>
      <c r="K41" s="163"/>
      <c r="L41" s="163"/>
      <c r="M41" s="163"/>
      <c r="N41" s="162"/>
      <c r="O41" s="162"/>
      <c r="P41" s="162"/>
      <c r="Q41" s="162"/>
      <c r="R41" s="163"/>
      <c r="S41" s="163"/>
      <c r="T41" s="163"/>
      <c r="U41" s="163"/>
      <c r="V41" s="163"/>
      <c r="W41" s="163"/>
      <c r="X41" s="163"/>
      <c r="Y41" s="152"/>
      <c r="Z41" s="152"/>
      <c r="AA41" s="152"/>
      <c r="AB41" s="152"/>
      <c r="AC41" s="152"/>
      <c r="AD41" s="152"/>
      <c r="AE41" s="152"/>
      <c r="AF41" s="152"/>
      <c r="AG41" s="152" t="s">
        <v>2390</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c r="A42" s="159"/>
      <c r="B42" s="160"/>
      <c r="C42" s="203" t="s">
        <v>2744</v>
      </c>
      <c r="D42" s="199"/>
      <c r="E42" s="200">
        <v>-7.6</v>
      </c>
      <c r="F42" s="163"/>
      <c r="G42" s="163"/>
      <c r="H42" s="163"/>
      <c r="I42" s="163"/>
      <c r="J42" s="163"/>
      <c r="K42" s="163"/>
      <c r="L42" s="163"/>
      <c r="M42" s="163"/>
      <c r="N42" s="162"/>
      <c r="O42" s="162"/>
      <c r="P42" s="162"/>
      <c r="Q42" s="162"/>
      <c r="R42" s="163"/>
      <c r="S42" s="163"/>
      <c r="T42" s="163"/>
      <c r="U42" s="163"/>
      <c r="V42" s="163"/>
      <c r="W42" s="163"/>
      <c r="X42" s="163"/>
      <c r="Y42" s="152"/>
      <c r="Z42" s="152"/>
      <c r="AA42" s="152"/>
      <c r="AB42" s="152"/>
      <c r="AC42" s="152"/>
      <c r="AD42" s="152"/>
      <c r="AE42" s="152"/>
      <c r="AF42" s="152"/>
      <c r="AG42" s="152" t="s">
        <v>2390</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c r="A43" s="159"/>
      <c r="B43" s="160"/>
      <c r="C43" s="203" t="s">
        <v>2745</v>
      </c>
      <c r="D43" s="199"/>
      <c r="E43" s="200">
        <v>-2.2153999999999998</v>
      </c>
      <c r="F43" s="163"/>
      <c r="G43" s="163"/>
      <c r="H43" s="163"/>
      <c r="I43" s="163"/>
      <c r="J43" s="163"/>
      <c r="K43" s="163"/>
      <c r="L43" s="163"/>
      <c r="M43" s="163"/>
      <c r="N43" s="162"/>
      <c r="O43" s="162"/>
      <c r="P43" s="162"/>
      <c r="Q43" s="162"/>
      <c r="R43" s="163"/>
      <c r="S43" s="163"/>
      <c r="T43" s="163"/>
      <c r="U43" s="163"/>
      <c r="V43" s="163"/>
      <c r="W43" s="163"/>
      <c r="X43" s="163"/>
      <c r="Y43" s="152"/>
      <c r="Z43" s="152"/>
      <c r="AA43" s="152"/>
      <c r="AB43" s="152"/>
      <c r="AC43" s="152"/>
      <c r="AD43" s="152"/>
      <c r="AE43" s="152"/>
      <c r="AF43" s="152"/>
      <c r="AG43" s="152" t="s">
        <v>2390</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c r="A44" s="159"/>
      <c r="B44" s="160"/>
      <c r="C44" s="203" t="s">
        <v>2746</v>
      </c>
      <c r="D44" s="199"/>
      <c r="E44" s="200">
        <v>-5.16</v>
      </c>
      <c r="F44" s="163"/>
      <c r="G44" s="163"/>
      <c r="H44" s="163"/>
      <c r="I44" s="163"/>
      <c r="J44" s="163"/>
      <c r="K44" s="163"/>
      <c r="L44" s="163"/>
      <c r="M44" s="163"/>
      <c r="N44" s="162"/>
      <c r="O44" s="162"/>
      <c r="P44" s="162"/>
      <c r="Q44" s="162"/>
      <c r="R44" s="163"/>
      <c r="S44" s="163"/>
      <c r="T44" s="163"/>
      <c r="U44" s="163"/>
      <c r="V44" s="163"/>
      <c r="W44" s="163"/>
      <c r="X44" s="163"/>
      <c r="Y44" s="152"/>
      <c r="Z44" s="152"/>
      <c r="AA44" s="152"/>
      <c r="AB44" s="152"/>
      <c r="AC44" s="152"/>
      <c r="AD44" s="152"/>
      <c r="AE44" s="152"/>
      <c r="AF44" s="152"/>
      <c r="AG44" s="152" t="s">
        <v>2390</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c r="A45" s="175">
        <v>5</v>
      </c>
      <c r="B45" s="176" t="s">
        <v>2747</v>
      </c>
      <c r="C45" s="185" t="s">
        <v>2748</v>
      </c>
      <c r="D45" s="177" t="s">
        <v>439</v>
      </c>
      <c r="E45" s="178">
        <v>60.013480000000001</v>
      </c>
      <c r="F45" s="179"/>
      <c r="G45" s="180">
        <f>ROUND(E45*F45,2)</f>
        <v>0</v>
      </c>
      <c r="H45" s="179"/>
      <c r="I45" s="180">
        <f>ROUND(E45*H45,2)</f>
        <v>0</v>
      </c>
      <c r="J45" s="179"/>
      <c r="K45" s="180">
        <f>ROUND(E45*J45,2)</f>
        <v>0</v>
      </c>
      <c r="L45" s="180">
        <v>21</v>
      </c>
      <c r="M45" s="180">
        <f>G45*(1+L45/100)</f>
        <v>0</v>
      </c>
      <c r="N45" s="178">
        <v>0</v>
      </c>
      <c r="O45" s="178">
        <f>ROUND(E45*N45,2)</f>
        <v>0</v>
      </c>
      <c r="P45" s="178">
        <v>0</v>
      </c>
      <c r="Q45" s="178">
        <f>ROUND(E45*P45,2)</f>
        <v>0</v>
      </c>
      <c r="R45" s="180"/>
      <c r="S45" s="180" t="s">
        <v>430</v>
      </c>
      <c r="T45" s="181" t="s">
        <v>372</v>
      </c>
      <c r="U45" s="163">
        <v>0</v>
      </c>
      <c r="V45" s="163">
        <f>ROUND(E45*U45,2)</f>
        <v>0</v>
      </c>
      <c r="W45" s="163"/>
      <c r="X45" s="163" t="s">
        <v>431</v>
      </c>
      <c r="Y45" s="152"/>
      <c r="Z45" s="152"/>
      <c r="AA45" s="152"/>
      <c r="AB45" s="152"/>
      <c r="AC45" s="152"/>
      <c r="AD45" s="152"/>
      <c r="AE45" s="152"/>
      <c r="AF45" s="152"/>
      <c r="AG45" s="152" t="s">
        <v>2387</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c r="A46" s="159"/>
      <c r="B46" s="160"/>
      <c r="C46" s="262" t="s">
        <v>2725</v>
      </c>
      <c r="D46" s="263"/>
      <c r="E46" s="263"/>
      <c r="F46" s="263"/>
      <c r="G46" s="263"/>
      <c r="H46" s="163"/>
      <c r="I46" s="163"/>
      <c r="J46" s="163"/>
      <c r="K46" s="163"/>
      <c r="L46" s="163"/>
      <c r="M46" s="163"/>
      <c r="N46" s="162"/>
      <c r="O46" s="162"/>
      <c r="P46" s="162"/>
      <c r="Q46" s="162"/>
      <c r="R46" s="163"/>
      <c r="S46" s="163"/>
      <c r="T46" s="163"/>
      <c r="U46" s="163"/>
      <c r="V46" s="163"/>
      <c r="W46" s="163"/>
      <c r="X46" s="163"/>
      <c r="Y46" s="152"/>
      <c r="Z46" s="152"/>
      <c r="AA46" s="152"/>
      <c r="AB46" s="152"/>
      <c r="AC46" s="152"/>
      <c r="AD46" s="152"/>
      <c r="AE46" s="152"/>
      <c r="AF46" s="152"/>
      <c r="AG46" s="152" t="s">
        <v>375</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c r="A47" s="159"/>
      <c r="B47" s="160"/>
      <c r="C47" s="271" t="s">
        <v>2725</v>
      </c>
      <c r="D47" s="272"/>
      <c r="E47" s="272"/>
      <c r="F47" s="272"/>
      <c r="G47" s="272"/>
      <c r="H47" s="163"/>
      <c r="I47" s="163"/>
      <c r="J47" s="163"/>
      <c r="K47" s="163"/>
      <c r="L47" s="163"/>
      <c r="M47" s="163"/>
      <c r="N47" s="162"/>
      <c r="O47" s="162"/>
      <c r="P47" s="162"/>
      <c r="Q47" s="162"/>
      <c r="R47" s="163"/>
      <c r="S47" s="163"/>
      <c r="T47" s="163"/>
      <c r="U47" s="163"/>
      <c r="V47" s="163"/>
      <c r="W47" s="163"/>
      <c r="X47" s="163"/>
      <c r="Y47" s="152"/>
      <c r="Z47" s="152"/>
      <c r="AA47" s="152"/>
      <c r="AB47" s="152"/>
      <c r="AC47" s="152"/>
      <c r="AD47" s="152"/>
      <c r="AE47" s="152"/>
      <c r="AF47" s="152"/>
      <c r="AG47" s="152" t="s">
        <v>375</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c r="A48" s="159"/>
      <c r="B48" s="160"/>
      <c r="C48" s="271" t="s">
        <v>2749</v>
      </c>
      <c r="D48" s="272"/>
      <c r="E48" s="272"/>
      <c r="F48" s="272"/>
      <c r="G48" s="272"/>
      <c r="H48" s="163"/>
      <c r="I48" s="163"/>
      <c r="J48" s="163"/>
      <c r="K48" s="163"/>
      <c r="L48" s="163"/>
      <c r="M48" s="163"/>
      <c r="N48" s="162"/>
      <c r="O48" s="162"/>
      <c r="P48" s="162"/>
      <c r="Q48" s="162"/>
      <c r="R48" s="163"/>
      <c r="S48" s="163"/>
      <c r="T48" s="163"/>
      <c r="U48" s="163"/>
      <c r="V48" s="163"/>
      <c r="W48" s="163"/>
      <c r="X48" s="163"/>
      <c r="Y48" s="152"/>
      <c r="Z48" s="152"/>
      <c r="AA48" s="152"/>
      <c r="AB48" s="152"/>
      <c r="AC48" s="152"/>
      <c r="AD48" s="152"/>
      <c r="AE48" s="152"/>
      <c r="AF48" s="152"/>
      <c r="AG48" s="152" t="s">
        <v>375</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c r="A49" s="159"/>
      <c r="B49" s="160"/>
      <c r="C49" s="271" t="s">
        <v>2725</v>
      </c>
      <c r="D49" s="272"/>
      <c r="E49" s="272"/>
      <c r="F49" s="272"/>
      <c r="G49" s="272"/>
      <c r="H49" s="163"/>
      <c r="I49" s="163"/>
      <c r="J49" s="163"/>
      <c r="K49" s="163"/>
      <c r="L49" s="163"/>
      <c r="M49" s="163"/>
      <c r="N49" s="162"/>
      <c r="O49" s="162"/>
      <c r="P49" s="162"/>
      <c r="Q49" s="162"/>
      <c r="R49" s="163"/>
      <c r="S49" s="163"/>
      <c r="T49" s="163"/>
      <c r="U49" s="163"/>
      <c r="V49" s="163"/>
      <c r="W49" s="163"/>
      <c r="X49" s="163"/>
      <c r="Y49" s="152"/>
      <c r="Z49" s="152"/>
      <c r="AA49" s="152"/>
      <c r="AB49" s="152"/>
      <c r="AC49" s="152"/>
      <c r="AD49" s="152"/>
      <c r="AE49" s="152"/>
      <c r="AF49" s="152"/>
      <c r="AG49" s="152" t="s">
        <v>375</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c r="A50" s="159"/>
      <c r="B50" s="160"/>
      <c r="C50" s="271" t="s">
        <v>2725</v>
      </c>
      <c r="D50" s="272"/>
      <c r="E50" s="272"/>
      <c r="F50" s="272"/>
      <c r="G50" s="272"/>
      <c r="H50" s="163"/>
      <c r="I50" s="163"/>
      <c r="J50" s="163"/>
      <c r="K50" s="163"/>
      <c r="L50" s="163"/>
      <c r="M50" s="163"/>
      <c r="N50" s="162"/>
      <c r="O50" s="162"/>
      <c r="P50" s="162"/>
      <c r="Q50" s="162"/>
      <c r="R50" s="163"/>
      <c r="S50" s="163"/>
      <c r="T50" s="163"/>
      <c r="U50" s="163"/>
      <c r="V50" s="163"/>
      <c r="W50" s="163"/>
      <c r="X50" s="163"/>
      <c r="Y50" s="152"/>
      <c r="Z50" s="152"/>
      <c r="AA50" s="152"/>
      <c r="AB50" s="152"/>
      <c r="AC50" s="152"/>
      <c r="AD50" s="152"/>
      <c r="AE50" s="152"/>
      <c r="AF50" s="152"/>
      <c r="AG50" s="152" t="s">
        <v>375</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c r="A51" s="159"/>
      <c r="B51" s="160"/>
      <c r="C51" s="203" t="s">
        <v>2750</v>
      </c>
      <c r="D51" s="199"/>
      <c r="E51" s="200">
        <v>54.248060000000002</v>
      </c>
      <c r="F51" s="163"/>
      <c r="G51" s="163"/>
      <c r="H51" s="163"/>
      <c r="I51" s="163"/>
      <c r="J51" s="163"/>
      <c r="K51" s="163"/>
      <c r="L51" s="163"/>
      <c r="M51" s="163"/>
      <c r="N51" s="162"/>
      <c r="O51" s="162"/>
      <c r="P51" s="162"/>
      <c r="Q51" s="162"/>
      <c r="R51" s="163"/>
      <c r="S51" s="163"/>
      <c r="T51" s="163"/>
      <c r="U51" s="163"/>
      <c r="V51" s="163"/>
      <c r="W51" s="163"/>
      <c r="X51" s="163"/>
      <c r="Y51" s="152"/>
      <c r="Z51" s="152"/>
      <c r="AA51" s="152"/>
      <c r="AB51" s="152"/>
      <c r="AC51" s="152"/>
      <c r="AD51" s="152"/>
      <c r="AE51" s="152"/>
      <c r="AF51" s="152"/>
      <c r="AG51" s="152" t="s">
        <v>2390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c r="A52" s="159"/>
      <c r="B52" s="160"/>
      <c r="C52" s="203" t="s">
        <v>2735</v>
      </c>
      <c r="D52" s="199"/>
      <c r="E52" s="200">
        <v>7.9654199999999999</v>
      </c>
      <c r="F52" s="163"/>
      <c r="G52" s="163"/>
      <c r="H52" s="163"/>
      <c r="I52" s="163"/>
      <c r="J52" s="163"/>
      <c r="K52" s="163"/>
      <c r="L52" s="163"/>
      <c r="M52" s="163"/>
      <c r="N52" s="162"/>
      <c r="O52" s="162"/>
      <c r="P52" s="162"/>
      <c r="Q52" s="162"/>
      <c r="R52" s="163"/>
      <c r="S52" s="163"/>
      <c r="T52" s="163"/>
      <c r="U52" s="163"/>
      <c r="V52" s="163"/>
      <c r="W52" s="163"/>
      <c r="X52" s="163"/>
      <c r="Y52" s="152"/>
      <c r="Z52" s="152"/>
      <c r="AA52" s="152"/>
      <c r="AB52" s="152"/>
      <c r="AC52" s="152"/>
      <c r="AD52" s="152"/>
      <c r="AE52" s="152"/>
      <c r="AF52" s="152"/>
      <c r="AG52" s="152" t="s">
        <v>2390</v>
      </c>
      <c r="AH52" s="152">
        <v>0</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c r="A53" s="159"/>
      <c r="B53" s="160"/>
      <c r="C53" s="203" t="s">
        <v>2751</v>
      </c>
      <c r="D53" s="199"/>
      <c r="E53" s="200">
        <v>-2.2000000000000002</v>
      </c>
      <c r="F53" s="163"/>
      <c r="G53" s="163"/>
      <c r="H53" s="163"/>
      <c r="I53" s="163"/>
      <c r="J53" s="163"/>
      <c r="K53" s="163"/>
      <c r="L53" s="163"/>
      <c r="M53" s="163"/>
      <c r="N53" s="162"/>
      <c r="O53" s="162"/>
      <c r="P53" s="162"/>
      <c r="Q53" s="162"/>
      <c r="R53" s="163"/>
      <c r="S53" s="163"/>
      <c r="T53" s="163"/>
      <c r="U53" s="163"/>
      <c r="V53" s="163"/>
      <c r="W53" s="163"/>
      <c r="X53" s="163"/>
      <c r="Y53" s="152"/>
      <c r="Z53" s="152"/>
      <c r="AA53" s="152"/>
      <c r="AB53" s="152"/>
      <c r="AC53" s="152"/>
      <c r="AD53" s="152"/>
      <c r="AE53" s="152"/>
      <c r="AF53" s="152"/>
      <c r="AG53" s="152" t="s">
        <v>2390</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c r="A54" s="175">
        <v>6</v>
      </c>
      <c r="B54" s="176" t="s">
        <v>2752</v>
      </c>
      <c r="C54" s="185" t="s">
        <v>2753</v>
      </c>
      <c r="D54" s="177" t="s">
        <v>439</v>
      </c>
      <c r="E54" s="178">
        <v>41.92324</v>
      </c>
      <c r="F54" s="179"/>
      <c r="G54" s="180">
        <f>ROUND(E54*F54,2)</f>
        <v>0</v>
      </c>
      <c r="H54" s="179"/>
      <c r="I54" s="180">
        <f>ROUND(E54*H54,2)</f>
        <v>0</v>
      </c>
      <c r="J54" s="179"/>
      <c r="K54" s="180">
        <f>ROUND(E54*J54,2)</f>
        <v>0</v>
      </c>
      <c r="L54" s="180">
        <v>21</v>
      </c>
      <c r="M54" s="180">
        <f>G54*(1+L54/100)</f>
        <v>0</v>
      </c>
      <c r="N54" s="178">
        <v>0</v>
      </c>
      <c r="O54" s="178">
        <f>ROUND(E54*N54,2)</f>
        <v>0</v>
      </c>
      <c r="P54" s="178">
        <v>0</v>
      </c>
      <c r="Q54" s="178">
        <f>ROUND(E54*P54,2)</f>
        <v>0</v>
      </c>
      <c r="R54" s="180"/>
      <c r="S54" s="180" t="s">
        <v>430</v>
      </c>
      <c r="T54" s="181" t="s">
        <v>372</v>
      </c>
      <c r="U54" s="163">
        <v>0</v>
      </c>
      <c r="V54" s="163">
        <f>ROUND(E54*U54,2)</f>
        <v>0</v>
      </c>
      <c r="W54" s="163"/>
      <c r="X54" s="163" t="s">
        <v>431</v>
      </c>
      <c r="Y54" s="152"/>
      <c r="Z54" s="152"/>
      <c r="AA54" s="152"/>
      <c r="AB54" s="152"/>
      <c r="AC54" s="152"/>
      <c r="AD54" s="152"/>
      <c r="AE54" s="152"/>
      <c r="AF54" s="152"/>
      <c r="AG54" s="152" t="s">
        <v>2387</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c r="A55" s="159"/>
      <c r="B55" s="160"/>
      <c r="C55" s="262" t="s">
        <v>2725</v>
      </c>
      <c r="D55" s="263"/>
      <c r="E55" s="263"/>
      <c r="F55" s="263"/>
      <c r="G55" s="263"/>
      <c r="H55" s="163"/>
      <c r="I55" s="163"/>
      <c r="J55" s="163"/>
      <c r="K55" s="163"/>
      <c r="L55" s="163"/>
      <c r="M55" s="163"/>
      <c r="N55" s="162"/>
      <c r="O55" s="162"/>
      <c r="P55" s="162"/>
      <c r="Q55" s="162"/>
      <c r="R55" s="163"/>
      <c r="S55" s="163"/>
      <c r="T55" s="163"/>
      <c r="U55" s="163"/>
      <c r="V55" s="163"/>
      <c r="W55" s="163"/>
      <c r="X55" s="163"/>
      <c r="Y55" s="152"/>
      <c r="Z55" s="152"/>
      <c r="AA55" s="152"/>
      <c r="AB55" s="152"/>
      <c r="AC55" s="152"/>
      <c r="AD55" s="152"/>
      <c r="AE55" s="152"/>
      <c r="AF55" s="152"/>
      <c r="AG55" s="152" t="s">
        <v>375</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c r="A56" s="159"/>
      <c r="B56" s="160"/>
      <c r="C56" s="271" t="s">
        <v>2725</v>
      </c>
      <c r="D56" s="272"/>
      <c r="E56" s="272"/>
      <c r="F56" s="272"/>
      <c r="G56" s="272"/>
      <c r="H56" s="163"/>
      <c r="I56" s="163"/>
      <c r="J56" s="163"/>
      <c r="K56" s="163"/>
      <c r="L56" s="163"/>
      <c r="M56" s="163"/>
      <c r="N56" s="162"/>
      <c r="O56" s="162"/>
      <c r="P56" s="162"/>
      <c r="Q56" s="162"/>
      <c r="R56" s="163"/>
      <c r="S56" s="163"/>
      <c r="T56" s="163"/>
      <c r="U56" s="163"/>
      <c r="V56" s="163"/>
      <c r="W56" s="163"/>
      <c r="X56" s="163"/>
      <c r="Y56" s="152"/>
      <c r="Z56" s="152"/>
      <c r="AA56" s="152"/>
      <c r="AB56" s="152"/>
      <c r="AC56" s="152"/>
      <c r="AD56" s="152"/>
      <c r="AE56" s="152"/>
      <c r="AF56" s="152"/>
      <c r="AG56" s="152" t="s">
        <v>375</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c r="A57" s="159"/>
      <c r="B57" s="160"/>
      <c r="C57" s="271" t="s">
        <v>2754</v>
      </c>
      <c r="D57" s="272"/>
      <c r="E57" s="272"/>
      <c r="F57" s="272"/>
      <c r="G57" s="272"/>
      <c r="H57" s="163"/>
      <c r="I57" s="163"/>
      <c r="J57" s="163"/>
      <c r="K57" s="163"/>
      <c r="L57" s="163"/>
      <c r="M57" s="163"/>
      <c r="N57" s="162"/>
      <c r="O57" s="162"/>
      <c r="P57" s="162"/>
      <c r="Q57" s="162"/>
      <c r="R57" s="163"/>
      <c r="S57" s="163"/>
      <c r="T57" s="163"/>
      <c r="U57" s="163"/>
      <c r="V57" s="163"/>
      <c r="W57" s="163"/>
      <c r="X57" s="163"/>
      <c r="Y57" s="152"/>
      <c r="Z57" s="152"/>
      <c r="AA57" s="152"/>
      <c r="AB57" s="152"/>
      <c r="AC57" s="152"/>
      <c r="AD57" s="152"/>
      <c r="AE57" s="152"/>
      <c r="AF57" s="152"/>
      <c r="AG57" s="152" t="s">
        <v>375</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c r="A58" s="159"/>
      <c r="B58" s="160"/>
      <c r="C58" s="271" t="s">
        <v>2725</v>
      </c>
      <c r="D58" s="272"/>
      <c r="E58" s="272"/>
      <c r="F58" s="272"/>
      <c r="G58" s="272"/>
      <c r="H58" s="163"/>
      <c r="I58" s="163"/>
      <c r="J58" s="163"/>
      <c r="K58" s="163"/>
      <c r="L58" s="163"/>
      <c r="M58" s="163"/>
      <c r="N58" s="162"/>
      <c r="O58" s="162"/>
      <c r="P58" s="162"/>
      <c r="Q58" s="162"/>
      <c r="R58" s="163"/>
      <c r="S58" s="163"/>
      <c r="T58" s="163"/>
      <c r="U58" s="163"/>
      <c r="V58" s="163"/>
      <c r="W58" s="163"/>
      <c r="X58" s="163"/>
      <c r="Y58" s="152"/>
      <c r="Z58" s="152"/>
      <c r="AA58" s="152"/>
      <c r="AB58" s="152"/>
      <c r="AC58" s="152"/>
      <c r="AD58" s="152"/>
      <c r="AE58" s="152"/>
      <c r="AF58" s="152"/>
      <c r="AG58" s="152" t="s">
        <v>375</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c r="A59" s="159"/>
      <c r="B59" s="160"/>
      <c r="C59" s="271" t="s">
        <v>2725</v>
      </c>
      <c r="D59" s="272"/>
      <c r="E59" s="272"/>
      <c r="F59" s="272"/>
      <c r="G59" s="272"/>
      <c r="H59" s="163"/>
      <c r="I59" s="163"/>
      <c r="J59" s="163"/>
      <c r="K59" s="163"/>
      <c r="L59" s="163"/>
      <c r="M59" s="163"/>
      <c r="N59" s="162"/>
      <c r="O59" s="162"/>
      <c r="P59" s="162"/>
      <c r="Q59" s="162"/>
      <c r="R59" s="163"/>
      <c r="S59" s="163"/>
      <c r="T59" s="163"/>
      <c r="U59" s="163"/>
      <c r="V59" s="163"/>
      <c r="W59" s="163"/>
      <c r="X59" s="163"/>
      <c r="Y59" s="152"/>
      <c r="Z59" s="152"/>
      <c r="AA59" s="152"/>
      <c r="AB59" s="152"/>
      <c r="AC59" s="152"/>
      <c r="AD59" s="152"/>
      <c r="AE59" s="152"/>
      <c r="AF59" s="152"/>
      <c r="AG59" s="152" t="s">
        <v>375</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c r="A60" s="159"/>
      <c r="B60" s="160"/>
      <c r="C60" s="203" t="s">
        <v>2755</v>
      </c>
      <c r="D60" s="199"/>
      <c r="E60" s="200">
        <v>41.92324</v>
      </c>
      <c r="F60" s="163"/>
      <c r="G60" s="163"/>
      <c r="H60" s="163"/>
      <c r="I60" s="163"/>
      <c r="J60" s="163"/>
      <c r="K60" s="163"/>
      <c r="L60" s="163"/>
      <c r="M60" s="163"/>
      <c r="N60" s="162"/>
      <c r="O60" s="162"/>
      <c r="P60" s="162"/>
      <c r="Q60" s="162"/>
      <c r="R60" s="163"/>
      <c r="S60" s="163"/>
      <c r="T60" s="163"/>
      <c r="U60" s="163"/>
      <c r="V60" s="163"/>
      <c r="W60" s="163"/>
      <c r="X60" s="163"/>
      <c r="Y60" s="152"/>
      <c r="Z60" s="152"/>
      <c r="AA60" s="152"/>
      <c r="AB60" s="152"/>
      <c r="AC60" s="152"/>
      <c r="AD60" s="152"/>
      <c r="AE60" s="152"/>
      <c r="AF60" s="152"/>
      <c r="AG60" s="152" t="s">
        <v>2390</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c r="A61" s="175">
        <v>7</v>
      </c>
      <c r="B61" s="176" t="s">
        <v>2756</v>
      </c>
      <c r="C61" s="185" t="s">
        <v>2757</v>
      </c>
      <c r="D61" s="177" t="s">
        <v>439</v>
      </c>
      <c r="E61" s="178">
        <v>12.000489999999999</v>
      </c>
      <c r="F61" s="179"/>
      <c r="G61" s="180">
        <f>ROUND(E61*F61,2)</f>
        <v>0</v>
      </c>
      <c r="H61" s="179"/>
      <c r="I61" s="180">
        <f>ROUND(E61*H61,2)</f>
        <v>0</v>
      </c>
      <c r="J61" s="179"/>
      <c r="K61" s="180">
        <f>ROUND(E61*J61,2)</f>
        <v>0</v>
      </c>
      <c r="L61" s="180">
        <v>21</v>
      </c>
      <c r="M61" s="180">
        <f>G61*(1+L61/100)</f>
        <v>0</v>
      </c>
      <c r="N61" s="178">
        <v>0</v>
      </c>
      <c r="O61" s="178">
        <f>ROUND(E61*N61,2)</f>
        <v>0</v>
      </c>
      <c r="P61" s="178">
        <v>0</v>
      </c>
      <c r="Q61" s="178">
        <f>ROUND(E61*P61,2)</f>
        <v>0</v>
      </c>
      <c r="R61" s="180"/>
      <c r="S61" s="180" t="s">
        <v>430</v>
      </c>
      <c r="T61" s="181" t="s">
        <v>372</v>
      </c>
      <c r="U61" s="163">
        <v>0</v>
      </c>
      <c r="V61" s="163">
        <f>ROUND(E61*U61,2)</f>
        <v>0</v>
      </c>
      <c r="W61" s="163"/>
      <c r="X61" s="163" t="s">
        <v>431</v>
      </c>
      <c r="Y61" s="152"/>
      <c r="Z61" s="152"/>
      <c r="AA61" s="152"/>
      <c r="AB61" s="152"/>
      <c r="AC61" s="152"/>
      <c r="AD61" s="152"/>
      <c r="AE61" s="152"/>
      <c r="AF61" s="152"/>
      <c r="AG61" s="152" t="s">
        <v>2387</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c r="A62" s="159"/>
      <c r="B62" s="160"/>
      <c r="C62" s="262" t="s">
        <v>2725</v>
      </c>
      <c r="D62" s="263"/>
      <c r="E62" s="263"/>
      <c r="F62" s="263"/>
      <c r="G62" s="263"/>
      <c r="H62" s="163"/>
      <c r="I62" s="163"/>
      <c r="J62" s="163"/>
      <c r="K62" s="163"/>
      <c r="L62" s="163"/>
      <c r="M62" s="163"/>
      <c r="N62" s="162"/>
      <c r="O62" s="162"/>
      <c r="P62" s="162"/>
      <c r="Q62" s="162"/>
      <c r="R62" s="163"/>
      <c r="S62" s="163"/>
      <c r="T62" s="163"/>
      <c r="U62" s="163"/>
      <c r="V62" s="163"/>
      <c r="W62" s="163"/>
      <c r="X62" s="163"/>
      <c r="Y62" s="152"/>
      <c r="Z62" s="152"/>
      <c r="AA62" s="152"/>
      <c r="AB62" s="152"/>
      <c r="AC62" s="152"/>
      <c r="AD62" s="152"/>
      <c r="AE62" s="152"/>
      <c r="AF62" s="152"/>
      <c r="AG62" s="152" t="s">
        <v>375</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c r="A63" s="159"/>
      <c r="B63" s="160"/>
      <c r="C63" s="271" t="s">
        <v>2749</v>
      </c>
      <c r="D63" s="272"/>
      <c r="E63" s="272"/>
      <c r="F63" s="272"/>
      <c r="G63" s="272"/>
      <c r="H63" s="163"/>
      <c r="I63" s="163"/>
      <c r="J63" s="163"/>
      <c r="K63" s="163"/>
      <c r="L63" s="163"/>
      <c r="M63" s="163"/>
      <c r="N63" s="162"/>
      <c r="O63" s="162"/>
      <c r="P63" s="162"/>
      <c r="Q63" s="162"/>
      <c r="R63" s="163"/>
      <c r="S63" s="163"/>
      <c r="T63" s="163"/>
      <c r="U63" s="163"/>
      <c r="V63" s="163"/>
      <c r="W63" s="163"/>
      <c r="X63" s="163"/>
      <c r="Y63" s="152"/>
      <c r="Z63" s="152"/>
      <c r="AA63" s="152"/>
      <c r="AB63" s="152"/>
      <c r="AC63" s="152"/>
      <c r="AD63" s="152"/>
      <c r="AE63" s="152"/>
      <c r="AF63" s="152"/>
      <c r="AG63" s="152" t="s">
        <v>375</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c r="A64" s="159"/>
      <c r="B64" s="160"/>
      <c r="C64" s="271" t="s">
        <v>2725</v>
      </c>
      <c r="D64" s="272"/>
      <c r="E64" s="272"/>
      <c r="F64" s="272"/>
      <c r="G64" s="272"/>
      <c r="H64" s="163"/>
      <c r="I64" s="163"/>
      <c r="J64" s="163"/>
      <c r="K64" s="163"/>
      <c r="L64" s="163"/>
      <c r="M64" s="163"/>
      <c r="N64" s="162"/>
      <c r="O64" s="162"/>
      <c r="P64" s="162"/>
      <c r="Q64" s="162"/>
      <c r="R64" s="163"/>
      <c r="S64" s="163"/>
      <c r="T64" s="163"/>
      <c r="U64" s="163"/>
      <c r="V64" s="163"/>
      <c r="W64" s="163"/>
      <c r="X64" s="163"/>
      <c r="Y64" s="152"/>
      <c r="Z64" s="152"/>
      <c r="AA64" s="152"/>
      <c r="AB64" s="152"/>
      <c r="AC64" s="152"/>
      <c r="AD64" s="152"/>
      <c r="AE64" s="152"/>
      <c r="AF64" s="152"/>
      <c r="AG64" s="152" t="s">
        <v>375</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c r="A65" s="159"/>
      <c r="B65" s="160"/>
      <c r="C65" s="203" t="s">
        <v>2758</v>
      </c>
      <c r="D65" s="199"/>
      <c r="E65" s="200">
        <v>12.000489999999999</v>
      </c>
      <c r="F65" s="163"/>
      <c r="G65" s="163"/>
      <c r="H65" s="163"/>
      <c r="I65" s="163"/>
      <c r="J65" s="163"/>
      <c r="K65" s="163"/>
      <c r="L65" s="163"/>
      <c r="M65" s="163"/>
      <c r="N65" s="162"/>
      <c r="O65" s="162"/>
      <c r="P65" s="162"/>
      <c r="Q65" s="162"/>
      <c r="R65" s="163"/>
      <c r="S65" s="163"/>
      <c r="T65" s="163"/>
      <c r="U65" s="163"/>
      <c r="V65" s="163"/>
      <c r="W65" s="163"/>
      <c r="X65" s="163"/>
      <c r="Y65" s="152"/>
      <c r="Z65" s="152"/>
      <c r="AA65" s="152"/>
      <c r="AB65" s="152"/>
      <c r="AC65" s="152"/>
      <c r="AD65" s="152"/>
      <c r="AE65" s="152"/>
      <c r="AF65" s="152"/>
      <c r="AG65" s="152" t="s">
        <v>2390</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c r="A66" s="169" t="s">
        <v>366</v>
      </c>
      <c r="B66" s="170" t="s">
        <v>257</v>
      </c>
      <c r="C66" s="184" t="s">
        <v>258</v>
      </c>
      <c r="D66" s="171"/>
      <c r="E66" s="172"/>
      <c r="F66" s="173"/>
      <c r="G66" s="173">
        <f>SUMIF(AG67:AG85,"&lt;&gt;NOR",G67:G85)</f>
        <v>0</v>
      </c>
      <c r="H66" s="173"/>
      <c r="I66" s="173">
        <f>SUM(I67:I85)</f>
        <v>0</v>
      </c>
      <c r="J66" s="173"/>
      <c r="K66" s="173">
        <f>SUM(K67:K85)</f>
        <v>0</v>
      </c>
      <c r="L66" s="173"/>
      <c r="M66" s="173">
        <f>SUM(M67:M85)</f>
        <v>0</v>
      </c>
      <c r="N66" s="172"/>
      <c r="O66" s="172">
        <f>SUM(O67:O85)</f>
        <v>0</v>
      </c>
      <c r="P66" s="172"/>
      <c r="Q66" s="172">
        <f>SUM(Q67:Q85)</f>
        <v>0</v>
      </c>
      <c r="R66" s="173"/>
      <c r="S66" s="173"/>
      <c r="T66" s="174"/>
      <c r="U66" s="168"/>
      <c r="V66" s="168">
        <f>SUM(V67:V85)</f>
        <v>0</v>
      </c>
      <c r="W66" s="168"/>
      <c r="X66" s="168"/>
      <c r="AG66" t="s">
        <v>367</v>
      </c>
    </row>
    <row r="67" spans="1:60" outlineLevel="1">
      <c r="A67" s="175">
        <v>8</v>
      </c>
      <c r="B67" s="176" t="s">
        <v>2759</v>
      </c>
      <c r="C67" s="185" t="s">
        <v>2760</v>
      </c>
      <c r="D67" s="177" t="s">
        <v>2761</v>
      </c>
      <c r="E67" s="178">
        <v>18</v>
      </c>
      <c r="F67" s="179"/>
      <c r="G67" s="180">
        <f>ROUND(E67*F67,2)</f>
        <v>0</v>
      </c>
      <c r="H67" s="179"/>
      <c r="I67" s="180">
        <f>ROUND(E67*H67,2)</f>
        <v>0</v>
      </c>
      <c r="J67" s="179"/>
      <c r="K67" s="180">
        <f>ROUND(E67*J67,2)</f>
        <v>0</v>
      </c>
      <c r="L67" s="180">
        <v>21</v>
      </c>
      <c r="M67" s="180">
        <f>G67*(1+L67/100)</f>
        <v>0</v>
      </c>
      <c r="N67" s="178">
        <v>0</v>
      </c>
      <c r="O67" s="178">
        <f>ROUND(E67*N67,2)</f>
        <v>0</v>
      </c>
      <c r="P67" s="178">
        <v>0</v>
      </c>
      <c r="Q67" s="178">
        <f>ROUND(E67*P67,2)</f>
        <v>0</v>
      </c>
      <c r="R67" s="180"/>
      <c r="S67" s="180" t="s">
        <v>430</v>
      </c>
      <c r="T67" s="181" t="s">
        <v>372</v>
      </c>
      <c r="U67" s="163">
        <v>0</v>
      </c>
      <c r="V67" s="163">
        <f>ROUND(E67*U67,2)</f>
        <v>0</v>
      </c>
      <c r="W67" s="163"/>
      <c r="X67" s="163" t="s">
        <v>431</v>
      </c>
      <c r="Y67" s="152"/>
      <c r="Z67" s="152"/>
      <c r="AA67" s="152"/>
      <c r="AB67" s="152"/>
      <c r="AC67" s="152"/>
      <c r="AD67" s="152"/>
      <c r="AE67" s="152"/>
      <c r="AF67" s="152"/>
      <c r="AG67" s="152" t="s">
        <v>2387</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c r="A68" s="159"/>
      <c r="B68" s="160"/>
      <c r="C68" s="203" t="s">
        <v>2762</v>
      </c>
      <c r="D68" s="199"/>
      <c r="E68" s="200">
        <v>3</v>
      </c>
      <c r="F68" s="163"/>
      <c r="G68" s="163"/>
      <c r="H68" s="163"/>
      <c r="I68" s="163"/>
      <c r="J68" s="163"/>
      <c r="K68" s="163"/>
      <c r="L68" s="163"/>
      <c r="M68" s="163"/>
      <c r="N68" s="162"/>
      <c r="O68" s="162"/>
      <c r="P68" s="162"/>
      <c r="Q68" s="162"/>
      <c r="R68" s="163"/>
      <c r="S68" s="163"/>
      <c r="T68" s="163"/>
      <c r="U68" s="163"/>
      <c r="V68" s="163"/>
      <c r="W68" s="163"/>
      <c r="X68" s="163"/>
      <c r="Y68" s="152"/>
      <c r="Z68" s="152"/>
      <c r="AA68" s="152"/>
      <c r="AB68" s="152"/>
      <c r="AC68" s="152"/>
      <c r="AD68" s="152"/>
      <c r="AE68" s="152"/>
      <c r="AF68" s="152"/>
      <c r="AG68" s="152" t="s">
        <v>2390</v>
      </c>
      <c r="AH68" s="152">
        <v>5</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c r="A69" s="159"/>
      <c r="B69" s="160"/>
      <c r="C69" s="203" t="s">
        <v>2763</v>
      </c>
      <c r="D69" s="199"/>
      <c r="E69" s="200">
        <v>3</v>
      </c>
      <c r="F69" s="163"/>
      <c r="G69" s="163"/>
      <c r="H69" s="163"/>
      <c r="I69" s="163"/>
      <c r="J69" s="163"/>
      <c r="K69" s="163"/>
      <c r="L69" s="163"/>
      <c r="M69" s="163"/>
      <c r="N69" s="162"/>
      <c r="O69" s="162"/>
      <c r="P69" s="162"/>
      <c r="Q69" s="162"/>
      <c r="R69" s="163"/>
      <c r="S69" s="163"/>
      <c r="T69" s="163"/>
      <c r="U69" s="163"/>
      <c r="V69" s="163"/>
      <c r="W69" s="163"/>
      <c r="X69" s="163"/>
      <c r="Y69" s="152"/>
      <c r="Z69" s="152"/>
      <c r="AA69" s="152"/>
      <c r="AB69" s="152"/>
      <c r="AC69" s="152"/>
      <c r="AD69" s="152"/>
      <c r="AE69" s="152"/>
      <c r="AF69" s="152"/>
      <c r="AG69" s="152" t="s">
        <v>2390</v>
      </c>
      <c r="AH69" s="152">
        <v>5</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c r="A70" s="159"/>
      <c r="B70" s="160"/>
      <c r="C70" s="203" t="s">
        <v>2764</v>
      </c>
      <c r="D70" s="199"/>
      <c r="E70" s="200">
        <v>3</v>
      </c>
      <c r="F70" s="163"/>
      <c r="G70" s="163"/>
      <c r="H70" s="163"/>
      <c r="I70" s="163"/>
      <c r="J70" s="163"/>
      <c r="K70" s="163"/>
      <c r="L70" s="163"/>
      <c r="M70" s="163"/>
      <c r="N70" s="162"/>
      <c r="O70" s="162"/>
      <c r="P70" s="162"/>
      <c r="Q70" s="162"/>
      <c r="R70" s="163"/>
      <c r="S70" s="163"/>
      <c r="T70" s="163"/>
      <c r="U70" s="163"/>
      <c r="V70" s="163"/>
      <c r="W70" s="163"/>
      <c r="X70" s="163"/>
      <c r="Y70" s="152"/>
      <c r="Z70" s="152"/>
      <c r="AA70" s="152"/>
      <c r="AB70" s="152"/>
      <c r="AC70" s="152"/>
      <c r="AD70" s="152"/>
      <c r="AE70" s="152"/>
      <c r="AF70" s="152"/>
      <c r="AG70" s="152" t="s">
        <v>2390</v>
      </c>
      <c r="AH70" s="152">
        <v>5</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c r="A71" s="159"/>
      <c r="B71" s="160"/>
      <c r="C71" s="203" t="s">
        <v>2765</v>
      </c>
      <c r="D71" s="199"/>
      <c r="E71" s="200">
        <v>3</v>
      </c>
      <c r="F71" s="163"/>
      <c r="G71" s="163"/>
      <c r="H71" s="163"/>
      <c r="I71" s="163"/>
      <c r="J71" s="163"/>
      <c r="K71" s="163"/>
      <c r="L71" s="163"/>
      <c r="M71" s="163"/>
      <c r="N71" s="162"/>
      <c r="O71" s="162"/>
      <c r="P71" s="162"/>
      <c r="Q71" s="162"/>
      <c r="R71" s="163"/>
      <c r="S71" s="163"/>
      <c r="T71" s="163"/>
      <c r="U71" s="163"/>
      <c r="V71" s="163"/>
      <c r="W71" s="163"/>
      <c r="X71" s="163"/>
      <c r="Y71" s="152"/>
      <c r="Z71" s="152"/>
      <c r="AA71" s="152"/>
      <c r="AB71" s="152"/>
      <c r="AC71" s="152"/>
      <c r="AD71" s="152"/>
      <c r="AE71" s="152"/>
      <c r="AF71" s="152"/>
      <c r="AG71" s="152" t="s">
        <v>2390</v>
      </c>
      <c r="AH71" s="152">
        <v>5</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c r="A72" s="159"/>
      <c r="B72" s="160"/>
      <c r="C72" s="203" t="s">
        <v>2766</v>
      </c>
      <c r="D72" s="199"/>
      <c r="E72" s="200">
        <v>3</v>
      </c>
      <c r="F72" s="163"/>
      <c r="G72" s="163"/>
      <c r="H72" s="163"/>
      <c r="I72" s="163"/>
      <c r="J72" s="163"/>
      <c r="K72" s="163"/>
      <c r="L72" s="163"/>
      <c r="M72" s="163"/>
      <c r="N72" s="162"/>
      <c r="O72" s="162"/>
      <c r="P72" s="162"/>
      <c r="Q72" s="162"/>
      <c r="R72" s="163"/>
      <c r="S72" s="163"/>
      <c r="T72" s="163"/>
      <c r="U72" s="163"/>
      <c r="V72" s="163"/>
      <c r="W72" s="163"/>
      <c r="X72" s="163"/>
      <c r="Y72" s="152"/>
      <c r="Z72" s="152"/>
      <c r="AA72" s="152"/>
      <c r="AB72" s="152"/>
      <c r="AC72" s="152"/>
      <c r="AD72" s="152"/>
      <c r="AE72" s="152"/>
      <c r="AF72" s="152"/>
      <c r="AG72" s="152" t="s">
        <v>2390</v>
      </c>
      <c r="AH72" s="152">
        <v>5</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c r="A73" s="159"/>
      <c r="B73" s="160"/>
      <c r="C73" s="203" t="s">
        <v>2767</v>
      </c>
      <c r="D73" s="199"/>
      <c r="E73" s="200">
        <v>3</v>
      </c>
      <c r="F73" s="163"/>
      <c r="G73" s="163"/>
      <c r="H73" s="163"/>
      <c r="I73" s="163"/>
      <c r="J73" s="163"/>
      <c r="K73" s="163"/>
      <c r="L73" s="163"/>
      <c r="M73" s="163"/>
      <c r="N73" s="162"/>
      <c r="O73" s="162"/>
      <c r="P73" s="162"/>
      <c r="Q73" s="162"/>
      <c r="R73" s="163"/>
      <c r="S73" s="163"/>
      <c r="T73" s="163"/>
      <c r="U73" s="163"/>
      <c r="V73" s="163"/>
      <c r="W73" s="163"/>
      <c r="X73" s="163"/>
      <c r="Y73" s="152"/>
      <c r="Z73" s="152"/>
      <c r="AA73" s="152"/>
      <c r="AB73" s="152"/>
      <c r="AC73" s="152"/>
      <c r="AD73" s="152"/>
      <c r="AE73" s="152"/>
      <c r="AF73" s="152"/>
      <c r="AG73" s="152" t="s">
        <v>2390</v>
      </c>
      <c r="AH73" s="152">
        <v>5</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c r="A74" s="175">
        <v>9</v>
      </c>
      <c r="B74" s="176" t="s">
        <v>2768</v>
      </c>
      <c r="C74" s="185" t="s">
        <v>2769</v>
      </c>
      <c r="D74" s="177" t="s">
        <v>815</v>
      </c>
      <c r="E74" s="178">
        <v>3</v>
      </c>
      <c r="F74" s="179"/>
      <c r="G74" s="180">
        <f>ROUND(E74*F74,2)</f>
        <v>0</v>
      </c>
      <c r="H74" s="179"/>
      <c r="I74" s="180">
        <f>ROUND(E74*H74,2)</f>
        <v>0</v>
      </c>
      <c r="J74" s="179"/>
      <c r="K74" s="180">
        <f>ROUND(E74*J74,2)</f>
        <v>0</v>
      </c>
      <c r="L74" s="180">
        <v>21</v>
      </c>
      <c r="M74" s="180">
        <f>G74*(1+L74/100)</f>
        <v>0</v>
      </c>
      <c r="N74" s="178">
        <v>0</v>
      </c>
      <c r="O74" s="178">
        <f>ROUND(E74*N74,2)</f>
        <v>0</v>
      </c>
      <c r="P74" s="178">
        <v>0</v>
      </c>
      <c r="Q74" s="178">
        <f>ROUND(E74*P74,2)</f>
        <v>0</v>
      </c>
      <c r="R74" s="180"/>
      <c r="S74" s="180" t="s">
        <v>430</v>
      </c>
      <c r="T74" s="181" t="s">
        <v>372</v>
      </c>
      <c r="U74" s="163">
        <v>0</v>
      </c>
      <c r="V74" s="163">
        <f>ROUND(E74*U74,2)</f>
        <v>0</v>
      </c>
      <c r="W74" s="163"/>
      <c r="X74" s="163" t="s">
        <v>431</v>
      </c>
      <c r="Y74" s="152"/>
      <c r="Z74" s="152"/>
      <c r="AA74" s="152"/>
      <c r="AB74" s="152"/>
      <c r="AC74" s="152"/>
      <c r="AD74" s="152"/>
      <c r="AE74" s="152"/>
      <c r="AF74" s="152"/>
      <c r="AG74" s="152" t="s">
        <v>432</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ht="33.75" outlineLevel="1">
      <c r="A75" s="159"/>
      <c r="B75" s="160"/>
      <c r="C75" s="262" t="s">
        <v>2770</v>
      </c>
      <c r="D75" s="263"/>
      <c r="E75" s="263"/>
      <c r="F75" s="263"/>
      <c r="G75" s="263"/>
      <c r="H75" s="163"/>
      <c r="I75" s="163"/>
      <c r="J75" s="163"/>
      <c r="K75" s="163"/>
      <c r="L75" s="163"/>
      <c r="M75" s="163"/>
      <c r="N75" s="162"/>
      <c r="O75" s="162"/>
      <c r="P75" s="162"/>
      <c r="Q75" s="162"/>
      <c r="R75" s="163"/>
      <c r="S75" s="163"/>
      <c r="T75" s="163"/>
      <c r="U75" s="163"/>
      <c r="V75" s="163"/>
      <c r="W75" s="163"/>
      <c r="X75" s="163"/>
      <c r="Y75" s="152"/>
      <c r="Z75" s="152"/>
      <c r="AA75" s="152"/>
      <c r="AB75" s="152"/>
      <c r="AC75" s="152"/>
      <c r="AD75" s="152"/>
      <c r="AE75" s="152"/>
      <c r="AF75" s="152"/>
      <c r="AG75" s="152" t="s">
        <v>375</v>
      </c>
      <c r="AH75" s="152"/>
      <c r="AI75" s="152"/>
      <c r="AJ75" s="152"/>
      <c r="AK75" s="152"/>
      <c r="AL75" s="152"/>
      <c r="AM75" s="152"/>
      <c r="AN75" s="152"/>
      <c r="AO75" s="152"/>
      <c r="AP75" s="152"/>
      <c r="AQ75" s="152"/>
      <c r="AR75" s="152"/>
      <c r="AS75" s="152"/>
      <c r="AT75" s="152"/>
      <c r="AU75" s="152"/>
      <c r="AV75" s="152"/>
      <c r="AW75" s="152"/>
      <c r="AX75" s="152"/>
      <c r="AY75" s="152"/>
      <c r="AZ75" s="152"/>
      <c r="BA75" s="182" t="str">
        <f>C75</f>
        <v>Pozinkovaná ocel, sváry budou z vnější strany modulu zabroušeny do hladka a přetmeleny tmelem s obsahem zinku, z vnitřní strany budou sváry povrchově obroušeny, všechny sváry budou v konečné fázi opatřeny základním nátěrem. Bližší specifikace viz projektová dokumentace</v>
      </c>
      <c r="BB75" s="152"/>
      <c r="BC75" s="152"/>
      <c r="BD75" s="152"/>
      <c r="BE75" s="152"/>
      <c r="BF75" s="152"/>
      <c r="BG75" s="152"/>
      <c r="BH75" s="152"/>
    </row>
    <row r="76" spans="1:60" outlineLevel="1">
      <c r="A76" s="175">
        <v>10</v>
      </c>
      <c r="B76" s="176" t="s">
        <v>2771</v>
      </c>
      <c r="C76" s="185" t="s">
        <v>2772</v>
      </c>
      <c r="D76" s="177" t="s">
        <v>815</v>
      </c>
      <c r="E76" s="178">
        <v>3</v>
      </c>
      <c r="F76" s="179"/>
      <c r="G76" s="180">
        <f>ROUND(E76*F76,2)</f>
        <v>0</v>
      </c>
      <c r="H76" s="179"/>
      <c r="I76" s="180">
        <f>ROUND(E76*H76,2)</f>
        <v>0</v>
      </c>
      <c r="J76" s="179"/>
      <c r="K76" s="180">
        <f>ROUND(E76*J76,2)</f>
        <v>0</v>
      </c>
      <c r="L76" s="180">
        <v>21</v>
      </c>
      <c r="M76" s="180">
        <f>G76*(1+L76/100)</f>
        <v>0</v>
      </c>
      <c r="N76" s="178">
        <v>0</v>
      </c>
      <c r="O76" s="178">
        <f>ROUND(E76*N76,2)</f>
        <v>0</v>
      </c>
      <c r="P76" s="178">
        <v>0</v>
      </c>
      <c r="Q76" s="178">
        <f>ROUND(E76*P76,2)</f>
        <v>0</v>
      </c>
      <c r="R76" s="180"/>
      <c r="S76" s="180" t="s">
        <v>430</v>
      </c>
      <c r="T76" s="181" t="s">
        <v>372</v>
      </c>
      <c r="U76" s="163">
        <v>0</v>
      </c>
      <c r="V76" s="163">
        <f>ROUND(E76*U76,2)</f>
        <v>0</v>
      </c>
      <c r="W76" s="163"/>
      <c r="X76" s="163" t="s">
        <v>431</v>
      </c>
      <c r="Y76" s="152"/>
      <c r="Z76" s="152"/>
      <c r="AA76" s="152"/>
      <c r="AB76" s="152"/>
      <c r="AC76" s="152"/>
      <c r="AD76" s="152"/>
      <c r="AE76" s="152"/>
      <c r="AF76" s="152"/>
      <c r="AG76" s="152" t="s">
        <v>432</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ht="33.75" outlineLevel="1">
      <c r="A77" s="159"/>
      <c r="B77" s="160"/>
      <c r="C77" s="262" t="s">
        <v>2770</v>
      </c>
      <c r="D77" s="263"/>
      <c r="E77" s="263"/>
      <c r="F77" s="263"/>
      <c r="G77" s="263"/>
      <c r="H77" s="163"/>
      <c r="I77" s="163"/>
      <c r="J77" s="163"/>
      <c r="K77" s="163"/>
      <c r="L77" s="163"/>
      <c r="M77" s="163"/>
      <c r="N77" s="162"/>
      <c r="O77" s="162"/>
      <c r="P77" s="162"/>
      <c r="Q77" s="162"/>
      <c r="R77" s="163"/>
      <c r="S77" s="163"/>
      <c r="T77" s="163"/>
      <c r="U77" s="163"/>
      <c r="V77" s="163"/>
      <c r="W77" s="163"/>
      <c r="X77" s="163"/>
      <c r="Y77" s="152"/>
      <c r="Z77" s="152"/>
      <c r="AA77" s="152"/>
      <c r="AB77" s="152"/>
      <c r="AC77" s="152"/>
      <c r="AD77" s="152"/>
      <c r="AE77" s="152"/>
      <c r="AF77" s="152"/>
      <c r="AG77" s="152" t="s">
        <v>375</v>
      </c>
      <c r="AH77" s="152"/>
      <c r="AI77" s="152"/>
      <c r="AJ77" s="152"/>
      <c r="AK77" s="152"/>
      <c r="AL77" s="152"/>
      <c r="AM77" s="152"/>
      <c r="AN77" s="152"/>
      <c r="AO77" s="152"/>
      <c r="AP77" s="152"/>
      <c r="AQ77" s="152"/>
      <c r="AR77" s="152"/>
      <c r="AS77" s="152"/>
      <c r="AT77" s="152"/>
      <c r="AU77" s="152"/>
      <c r="AV77" s="152"/>
      <c r="AW77" s="152"/>
      <c r="AX77" s="152"/>
      <c r="AY77" s="152"/>
      <c r="AZ77" s="152"/>
      <c r="BA77" s="182" t="str">
        <f>C77</f>
        <v>Pozinkovaná ocel, sváry budou z vnější strany modulu zabroušeny do hladka a přetmeleny tmelem s obsahem zinku, z vnitřní strany budou sváry povrchově obroušeny, všechny sváry budou v konečné fázi opatřeny základním nátěrem. Bližší specifikace viz projektová dokumentace</v>
      </c>
      <c r="BB77" s="152"/>
      <c r="BC77" s="152"/>
      <c r="BD77" s="152"/>
      <c r="BE77" s="152"/>
      <c r="BF77" s="152"/>
      <c r="BG77" s="152"/>
      <c r="BH77" s="152"/>
    </row>
    <row r="78" spans="1:60" outlineLevel="1">
      <c r="A78" s="175">
        <v>11</v>
      </c>
      <c r="B78" s="176" t="s">
        <v>2773</v>
      </c>
      <c r="C78" s="185" t="s">
        <v>2774</v>
      </c>
      <c r="D78" s="177" t="s">
        <v>815</v>
      </c>
      <c r="E78" s="178">
        <v>3</v>
      </c>
      <c r="F78" s="179"/>
      <c r="G78" s="180">
        <f>ROUND(E78*F78,2)</f>
        <v>0</v>
      </c>
      <c r="H78" s="179"/>
      <c r="I78" s="180">
        <f>ROUND(E78*H78,2)</f>
        <v>0</v>
      </c>
      <c r="J78" s="179"/>
      <c r="K78" s="180">
        <f>ROUND(E78*J78,2)</f>
        <v>0</v>
      </c>
      <c r="L78" s="180">
        <v>21</v>
      </c>
      <c r="M78" s="180">
        <f>G78*(1+L78/100)</f>
        <v>0</v>
      </c>
      <c r="N78" s="178">
        <v>0</v>
      </c>
      <c r="O78" s="178">
        <f>ROUND(E78*N78,2)</f>
        <v>0</v>
      </c>
      <c r="P78" s="178">
        <v>0</v>
      </c>
      <c r="Q78" s="178">
        <f>ROUND(E78*P78,2)</f>
        <v>0</v>
      </c>
      <c r="R78" s="180"/>
      <c r="S78" s="180" t="s">
        <v>430</v>
      </c>
      <c r="T78" s="181" t="s">
        <v>372</v>
      </c>
      <c r="U78" s="163">
        <v>0</v>
      </c>
      <c r="V78" s="163">
        <f>ROUND(E78*U78,2)</f>
        <v>0</v>
      </c>
      <c r="W78" s="163"/>
      <c r="X78" s="163" t="s">
        <v>431</v>
      </c>
      <c r="Y78" s="152"/>
      <c r="Z78" s="152"/>
      <c r="AA78" s="152"/>
      <c r="AB78" s="152"/>
      <c r="AC78" s="152"/>
      <c r="AD78" s="152"/>
      <c r="AE78" s="152"/>
      <c r="AF78" s="152"/>
      <c r="AG78" s="152" t="s">
        <v>432</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ht="33.75" outlineLevel="1">
      <c r="A79" s="159"/>
      <c r="B79" s="160"/>
      <c r="C79" s="262" t="s">
        <v>2770</v>
      </c>
      <c r="D79" s="263"/>
      <c r="E79" s="263"/>
      <c r="F79" s="263"/>
      <c r="G79" s="263"/>
      <c r="H79" s="163"/>
      <c r="I79" s="163"/>
      <c r="J79" s="163"/>
      <c r="K79" s="163"/>
      <c r="L79" s="163"/>
      <c r="M79" s="163"/>
      <c r="N79" s="162"/>
      <c r="O79" s="162"/>
      <c r="P79" s="162"/>
      <c r="Q79" s="162"/>
      <c r="R79" s="163"/>
      <c r="S79" s="163"/>
      <c r="T79" s="163"/>
      <c r="U79" s="163"/>
      <c r="V79" s="163"/>
      <c r="W79" s="163"/>
      <c r="X79" s="163"/>
      <c r="Y79" s="152"/>
      <c r="Z79" s="152"/>
      <c r="AA79" s="152"/>
      <c r="AB79" s="152"/>
      <c r="AC79" s="152"/>
      <c r="AD79" s="152"/>
      <c r="AE79" s="152"/>
      <c r="AF79" s="152"/>
      <c r="AG79" s="152" t="s">
        <v>375</v>
      </c>
      <c r="AH79" s="152"/>
      <c r="AI79" s="152"/>
      <c r="AJ79" s="152"/>
      <c r="AK79" s="152"/>
      <c r="AL79" s="152"/>
      <c r="AM79" s="152"/>
      <c r="AN79" s="152"/>
      <c r="AO79" s="152"/>
      <c r="AP79" s="152"/>
      <c r="AQ79" s="152"/>
      <c r="AR79" s="152"/>
      <c r="AS79" s="152"/>
      <c r="AT79" s="152"/>
      <c r="AU79" s="152"/>
      <c r="AV79" s="152"/>
      <c r="AW79" s="152"/>
      <c r="AX79" s="152"/>
      <c r="AY79" s="152"/>
      <c r="AZ79" s="152"/>
      <c r="BA79" s="182" t="str">
        <f>C79</f>
        <v>Pozinkovaná ocel, sváry budou z vnější strany modulu zabroušeny do hladka a přetmeleny tmelem s obsahem zinku, z vnitřní strany budou sváry povrchově obroušeny, všechny sváry budou v konečné fázi opatřeny základním nátěrem. Bližší specifikace viz projektová dokumentace</v>
      </c>
      <c r="BB79" s="152"/>
      <c r="BC79" s="152"/>
      <c r="BD79" s="152"/>
      <c r="BE79" s="152"/>
      <c r="BF79" s="152"/>
      <c r="BG79" s="152"/>
      <c r="BH79" s="152"/>
    </row>
    <row r="80" spans="1:60" outlineLevel="1">
      <c r="A80" s="175">
        <v>12</v>
      </c>
      <c r="B80" s="176" t="s">
        <v>2775</v>
      </c>
      <c r="C80" s="185" t="s">
        <v>2776</v>
      </c>
      <c r="D80" s="177" t="s">
        <v>815</v>
      </c>
      <c r="E80" s="178">
        <v>3</v>
      </c>
      <c r="F80" s="179"/>
      <c r="G80" s="180">
        <f>ROUND(E80*F80,2)</f>
        <v>0</v>
      </c>
      <c r="H80" s="179"/>
      <c r="I80" s="180">
        <f>ROUND(E80*H80,2)</f>
        <v>0</v>
      </c>
      <c r="J80" s="179"/>
      <c r="K80" s="180">
        <f>ROUND(E80*J80,2)</f>
        <v>0</v>
      </c>
      <c r="L80" s="180">
        <v>21</v>
      </c>
      <c r="M80" s="180">
        <f>G80*(1+L80/100)</f>
        <v>0</v>
      </c>
      <c r="N80" s="178">
        <v>0</v>
      </c>
      <c r="O80" s="178">
        <f>ROUND(E80*N80,2)</f>
        <v>0</v>
      </c>
      <c r="P80" s="178">
        <v>0</v>
      </c>
      <c r="Q80" s="178">
        <f>ROUND(E80*P80,2)</f>
        <v>0</v>
      </c>
      <c r="R80" s="180"/>
      <c r="S80" s="180" t="s">
        <v>430</v>
      </c>
      <c r="T80" s="181" t="s">
        <v>372</v>
      </c>
      <c r="U80" s="163">
        <v>0</v>
      </c>
      <c r="V80" s="163">
        <f>ROUND(E80*U80,2)</f>
        <v>0</v>
      </c>
      <c r="W80" s="163"/>
      <c r="X80" s="163" t="s">
        <v>431</v>
      </c>
      <c r="Y80" s="152"/>
      <c r="Z80" s="152"/>
      <c r="AA80" s="152"/>
      <c r="AB80" s="152"/>
      <c r="AC80" s="152"/>
      <c r="AD80" s="152"/>
      <c r="AE80" s="152"/>
      <c r="AF80" s="152"/>
      <c r="AG80" s="152" t="s">
        <v>432</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ht="33.75" outlineLevel="1">
      <c r="A81" s="159"/>
      <c r="B81" s="160"/>
      <c r="C81" s="262" t="s">
        <v>2770</v>
      </c>
      <c r="D81" s="263"/>
      <c r="E81" s="263"/>
      <c r="F81" s="263"/>
      <c r="G81" s="263"/>
      <c r="H81" s="163"/>
      <c r="I81" s="163"/>
      <c r="J81" s="163"/>
      <c r="K81" s="163"/>
      <c r="L81" s="163"/>
      <c r="M81" s="163"/>
      <c r="N81" s="162"/>
      <c r="O81" s="162"/>
      <c r="P81" s="162"/>
      <c r="Q81" s="162"/>
      <c r="R81" s="163"/>
      <c r="S81" s="163"/>
      <c r="T81" s="163"/>
      <c r="U81" s="163"/>
      <c r="V81" s="163"/>
      <c r="W81" s="163"/>
      <c r="X81" s="163"/>
      <c r="Y81" s="152"/>
      <c r="Z81" s="152"/>
      <c r="AA81" s="152"/>
      <c r="AB81" s="152"/>
      <c r="AC81" s="152"/>
      <c r="AD81" s="152"/>
      <c r="AE81" s="152"/>
      <c r="AF81" s="152"/>
      <c r="AG81" s="152" t="s">
        <v>375</v>
      </c>
      <c r="AH81" s="152"/>
      <c r="AI81" s="152"/>
      <c r="AJ81" s="152"/>
      <c r="AK81" s="152"/>
      <c r="AL81" s="152"/>
      <c r="AM81" s="152"/>
      <c r="AN81" s="152"/>
      <c r="AO81" s="152"/>
      <c r="AP81" s="152"/>
      <c r="AQ81" s="152"/>
      <c r="AR81" s="152"/>
      <c r="AS81" s="152"/>
      <c r="AT81" s="152"/>
      <c r="AU81" s="152"/>
      <c r="AV81" s="152"/>
      <c r="AW81" s="152"/>
      <c r="AX81" s="152"/>
      <c r="AY81" s="152"/>
      <c r="AZ81" s="152"/>
      <c r="BA81" s="182" t="str">
        <f>C81</f>
        <v>Pozinkovaná ocel, sváry budou z vnější strany modulu zabroušeny do hladka a přetmeleny tmelem s obsahem zinku, z vnitřní strany budou sváry povrchově obroušeny, všechny sváry budou v konečné fázi opatřeny základním nátěrem. Bližší specifikace viz projektová dokumentace</v>
      </c>
      <c r="BB81" s="152"/>
      <c r="BC81" s="152"/>
      <c r="BD81" s="152"/>
      <c r="BE81" s="152"/>
      <c r="BF81" s="152"/>
      <c r="BG81" s="152"/>
      <c r="BH81" s="152"/>
    </row>
    <row r="82" spans="1:60" outlineLevel="1">
      <c r="A82" s="175">
        <v>13</v>
      </c>
      <c r="B82" s="176" t="s">
        <v>2777</v>
      </c>
      <c r="C82" s="185" t="s">
        <v>2778</v>
      </c>
      <c r="D82" s="177" t="s">
        <v>815</v>
      </c>
      <c r="E82" s="178">
        <v>3</v>
      </c>
      <c r="F82" s="179"/>
      <c r="G82" s="180">
        <f>ROUND(E82*F82,2)</f>
        <v>0</v>
      </c>
      <c r="H82" s="179"/>
      <c r="I82" s="180">
        <f>ROUND(E82*H82,2)</f>
        <v>0</v>
      </c>
      <c r="J82" s="179"/>
      <c r="K82" s="180">
        <f>ROUND(E82*J82,2)</f>
        <v>0</v>
      </c>
      <c r="L82" s="180">
        <v>21</v>
      </c>
      <c r="M82" s="180">
        <f>G82*(1+L82/100)</f>
        <v>0</v>
      </c>
      <c r="N82" s="178">
        <v>0</v>
      </c>
      <c r="O82" s="178">
        <f>ROUND(E82*N82,2)</f>
        <v>0</v>
      </c>
      <c r="P82" s="178">
        <v>0</v>
      </c>
      <c r="Q82" s="178">
        <f>ROUND(E82*P82,2)</f>
        <v>0</v>
      </c>
      <c r="R82" s="180"/>
      <c r="S82" s="180" t="s">
        <v>430</v>
      </c>
      <c r="T82" s="181" t="s">
        <v>372</v>
      </c>
      <c r="U82" s="163">
        <v>0</v>
      </c>
      <c r="V82" s="163">
        <f>ROUND(E82*U82,2)</f>
        <v>0</v>
      </c>
      <c r="W82" s="163"/>
      <c r="X82" s="163" t="s">
        <v>431</v>
      </c>
      <c r="Y82" s="152"/>
      <c r="Z82" s="152"/>
      <c r="AA82" s="152"/>
      <c r="AB82" s="152"/>
      <c r="AC82" s="152"/>
      <c r="AD82" s="152"/>
      <c r="AE82" s="152"/>
      <c r="AF82" s="152"/>
      <c r="AG82" s="152" t="s">
        <v>432</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ht="33.75" outlineLevel="1">
      <c r="A83" s="159"/>
      <c r="B83" s="160"/>
      <c r="C83" s="262" t="s">
        <v>2770</v>
      </c>
      <c r="D83" s="263"/>
      <c r="E83" s="263"/>
      <c r="F83" s="263"/>
      <c r="G83" s="263"/>
      <c r="H83" s="163"/>
      <c r="I83" s="163"/>
      <c r="J83" s="163"/>
      <c r="K83" s="163"/>
      <c r="L83" s="163"/>
      <c r="M83" s="163"/>
      <c r="N83" s="162"/>
      <c r="O83" s="162"/>
      <c r="P83" s="162"/>
      <c r="Q83" s="162"/>
      <c r="R83" s="163"/>
      <c r="S83" s="163"/>
      <c r="T83" s="163"/>
      <c r="U83" s="163"/>
      <c r="V83" s="163"/>
      <c r="W83" s="163"/>
      <c r="X83" s="163"/>
      <c r="Y83" s="152"/>
      <c r="Z83" s="152"/>
      <c r="AA83" s="152"/>
      <c r="AB83" s="152"/>
      <c r="AC83" s="152"/>
      <c r="AD83" s="152"/>
      <c r="AE83" s="152"/>
      <c r="AF83" s="152"/>
      <c r="AG83" s="152" t="s">
        <v>375</v>
      </c>
      <c r="AH83" s="152"/>
      <c r="AI83" s="152"/>
      <c r="AJ83" s="152"/>
      <c r="AK83" s="152"/>
      <c r="AL83" s="152"/>
      <c r="AM83" s="152"/>
      <c r="AN83" s="152"/>
      <c r="AO83" s="152"/>
      <c r="AP83" s="152"/>
      <c r="AQ83" s="152"/>
      <c r="AR83" s="152"/>
      <c r="AS83" s="152"/>
      <c r="AT83" s="152"/>
      <c r="AU83" s="152"/>
      <c r="AV83" s="152"/>
      <c r="AW83" s="152"/>
      <c r="AX83" s="152"/>
      <c r="AY83" s="152"/>
      <c r="AZ83" s="152"/>
      <c r="BA83" s="182" t="str">
        <f>C83</f>
        <v>Pozinkovaná ocel, sváry budou z vnější strany modulu zabroušeny do hladka a přetmeleny tmelem s obsahem zinku, z vnitřní strany budou sváry povrchově obroušeny, všechny sváry budou v konečné fázi opatřeny základním nátěrem. Bližší specifikace viz projektová dokumentace</v>
      </c>
      <c r="BB83" s="152"/>
      <c r="BC83" s="152"/>
      <c r="BD83" s="152"/>
      <c r="BE83" s="152"/>
      <c r="BF83" s="152"/>
      <c r="BG83" s="152"/>
      <c r="BH83" s="152"/>
    </row>
    <row r="84" spans="1:60" outlineLevel="1">
      <c r="A84" s="175">
        <v>14</v>
      </c>
      <c r="B84" s="176" t="s">
        <v>2779</v>
      </c>
      <c r="C84" s="185" t="s">
        <v>2780</v>
      </c>
      <c r="D84" s="177" t="s">
        <v>815</v>
      </c>
      <c r="E84" s="178">
        <v>3</v>
      </c>
      <c r="F84" s="179"/>
      <c r="G84" s="180">
        <f>ROUND(E84*F84,2)</f>
        <v>0</v>
      </c>
      <c r="H84" s="179"/>
      <c r="I84" s="180">
        <f>ROUND(E84*H84,2)</f>
        <v>0</v>
      </c>
      <c r="J84" s="179"/>
      <c r="K84" s="180">
        <f>ROUND(E84*J84,2)</f>
        <v>0</v>
      </c>
      <c r="L84" s="180">
        <v>21</v>
      </c>
      <c r="M84" s="180">
        <f>G84*(1+L84/100)</f>
        <v>0</v>
      </c>
      <c r="N84" s="178">
        <v>0</v>
      </c>
      <c r="O84" s="178">
        <f>ROUND(E84*N84,2)</f>
        <v>0</v>
      </c>
      <c r="P84" s="178">
        <v>0</v>
      </c>
      <c r="Q84" s="178">
        <f>ROUND(E84*P84,2)</f>
        <v>0</v>
      </c>
      <c r="R84" s="180"/>
      <c r="S84" s="180" t="s">
        <v>430</v>
      </c>
      <c r="T84" s="181" t="s">
        <v>372</v>
      </c>
      <c r="U84" s="163">
        <v>0</v>
      </c>
      <c r="V84" s="163">
        <f>ROUND(E84*U84,2)</f>
        <v>0</v>
      </c>
      <c r="W84" s="163"/>
      <c r="X84" s="163" t="s">
        <v>431</v>
      </c>
      <c r="Y84" s="152"/>
      <c r="Z84" s="152"/>
      <c r="AA84" s="152"/>
      <c r="AB84" s="152"/>
      <c r="AC84" s="152"/>
      <c r="AD84" s="152"/>
      <c r="AE84" s="152"/>
      <c r="AF84" s="152"/>
      <c r="AG84" s="152" t="s">
        <v>432</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ht="33.75" outlineLevel="1">
      <c r="A85" s="159"/>
      <c r="B85" s="160"/>
      <c r="C85" s="262" t="s">
        <v>2770</v>
      </c>
      <c r="D85" s="263"/>
      <c r="E85" s="263"/>
      <c r="F85" s="263"/>
      <c r="G85" s="263"/>
      <c r="H85" s="163"/>
      <c r="I85" s="163"/>
      <c r="J85" s="163"/>
      <c r="K85" s="163"/>
      <c r="L85" s="163"/>
      <c r="M85" s="163"/>
      <c r="N85" s="162"/>
      <c r="O85" s="162"/>
      <c r="P85" s="162"/>
      <c r="Q85" s="162"/>
      <c r="R85" s="163"/>
      <c r="S85" s="163"/>
      <c r="T85" s="163"/>
      <c r="U85" s="163"/>
      <c r="V85" s="163"/>
      <c r="W85" s="163"/>
      <c r="X85" s="163"/>
      <c r="Y85" s="152"/>
      <c r="Z85" s="152"/>
      <c r="AA85" s="152"/>
      <c r="AB85" s="152"/>
      <c r="AC85" s="152"/>
      <c r="AD85" s="152"/>
      <c r="AE85" s="152"/>
      <c r="AF85" s="152"/>
      <c r="AG85" s="152" t="s">
        <v>375</v>
      </c>
      <c r="AH85" s="152"/>
      <c r="AI85" s="152"/>
      <c r="AJ85" s="152"/>
      <c r="AK85" s="152"/>
      <c r="AL85" s="152"/>
      <c r="AM85" s="152"/>
      <c r="AN85" s="152"/>
      <c r="AO85" s="152"/>
      <c r="AP85" s="152"/>
      <c r="AQ85" s="152"/>
      <c r="AR85" s="152"/>
      <c r="AS85" s="152"/>
      <c r="AT85" s="152"/>
      <c r="AU85" s="152"/>
      <c r="AV85" s="152"/>
      <c r="AW85" s="152"/>
      <c r="AX85" s="152"/>
      <c r="AY85" s="152"/>
      <c r="AZ85" s="152"/>
      <c r="BA85" s="182" t="str">
        <f>C85</f>
        <v>Pozinkovaná ocel, sváry budou z vnější strany modulu zabroušeny do hladka a přetmeleny tmelem s obsahem zinku, z vnitřní strany budou sváry povrchově obroušeny, všechny sváry budou v konečné fázi opatřeny základním nátěrem. Bližší specifikace viz projektová dokumentace</v>
      </c>
      <c r="BB85" s="152"/>
      <c r="BC85" s="152"/>
      <c r="BD85" s="152"/>
      <c r="BE85" s="152"/>
      <c r="BF85" s="152"/>
      <c r="BG85" s="152"/>
      <c r="BH85" s="152"/>
    </row>
    <row r="86" spans="1:60">
      <c r="A86" s="169" t="s">
        <v>366</v>
      </c>
      <c r="B86" s="170" t="s">
        <v>261</v>
      </c>
      <c r="C86" s="184" t="s">
        <v>262</v>
      </c>
      <c r="D86" s="171"/>
      <c r="E86" s="172"/>
      <c r="F86" s="173"/>
      <c r="G86" s="173">
        <f>SUMIF(AG87:AG111,"&lt;&gt;NOR",G87:G111)</f>
        <v>0</v>
      </c>
      <c r="H86" s="173"/>
      <c r="I86" s="173">
        <f>SUM(I87:I111)</f>
        <v>0</v>
      </c>
      <c r="J86" s="173"/>
      <c r="K86" s="173">
        <f>SUM(K87:K111)</f>
        <v>0</v>
      </c>
      <c r="L86" s="173"/>
      <c r="M86" s="173">
        <f>SUM(M87:M111)</f>
        <v>0</v>
      </c>
      <c r="N86" s="172"/>
      <c r="O86" s="172">
        <f>SUM(O87:O111)</f>
        <v>0</v>
      </c>
      <c r="P86" s="172"/>
      <c r="Q86" s="172">
        <f>SUM(Q87:Q111)</f>
        <v>0</v>
      </c>
      <c r="R86" s="173"/>
      <c r="S86" s="173"/>
      <c r="T86" s="174"/>
      <c r="U86" s="168"/>
      <c r="V86" s="168">
        <f>SUM(V87:V111)</f>
        <v>0</v>
      </c>
      <c r="W86" s="168"/>
      <c r="X86" s="168"/>
      <c r="AG86" t="s">
        <v>367</v>
      </c>
    </row>
    <row r="87" spans="1:60" outlineLevel="1">
      <c r="A87" s="175">
        <v>15</v>
      </c>
      <c r="B87" s="176" t="s">
        <v>2781</v>
      </c>
      <c r="C87" s="185" t="s">
        <v>2782</v>
      </c>
      <c r="D87" s="177" t="s">
        <v>439</v>
      </c>
      <c r="E87" s="178">
        <v>88.779539999999997</v>
      </c>
      <c r="F87" s="179"/>
      <c r="G87" s="180">
        <f>ROUND(E87*F87,2)</f>
        <v>0</v>
      </c>
      <c r="H87" s="179"/>
      <c r="I87" s="180">
        <f>ROUND(E87*H87,2)</f>
        <v>0</v>
      </c>
      <c r="J87" s="179"/>
      <c r="K87" s="180">
        <f>ROUND(E87*J87,2)</f>
        <v>0</v>
      </c>
      <c r="L87" s="180">
        <v>21</v>
      </c>
      <c r="M87" s="180">
        <f>G87*(1+L87/100)</f>
        <v>0</v>
      </c>
      <c r="N87" s="178">
        <v>0</v>
      </c>
      <c r="O87" s="178">
        <f>ROUND(E87*N87,2)</f>
        <v>0</v>
      </c>
      <c r="P87" s="178">
        <v>0</v>
      </c>
      <c r="Q87" s="178">
        <f>ROUND(E87*P87,2)</f>
        <v>0</v>
      </c>
      <c r="R87" s="180"/>
      <c r="S87" s="180" t="s">
        <v>430</v>
      </c>
      <c r="T87" s="181" t="s">
        <v>372</v>
      </c>
      <c r="U87" s="163">
        <v>0</v>
      </c>
      <c r="V87" s="163">
        <f>ROUND(E87*U87,2)</f>
        <v>0</v>
      </c>
      <c r="W87" s="163"/>
      <c r="X87" s="163" t="s">
        <v>431</v>
      </c>
      <c r="Y87" s="152"/>
      <c r="Z87" s="152"/>
      <c r="AA87" s="152"/>
      <c r="AB87" s="152"/>
      <c r="AC87" s="152"/>
      <c r="AD87" s="152"/>
      <c r="AE87" s="152"/>
      <c r="AF87" s="152"/>
      <c r="AG87" s="152" t="s">
        <v>2387</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c r="A88" s="159"/>
      <c r="B88" s="160"/>
      <c r="C88" s="262" t="s">
        <v>2725</v>
      </c>
      <c r="D88" s="263"/>
      <c r="E88" s="263"/>
      <c r="F88" s="263"/>
      <c r="G88" s="263"/>
      <c r="H88" s="163"/>
      <c r="I88" s="163"/>
      <c r="J88" s="163"/>
      <c r="K88" s="163"/>
      <c r="L88" s="163"/>
      <c r="M88" s="163"/>
      <c r="N88" s="162"/>
      <c r="O88" s="162"/>
      <c r="P88" s="162"/>
      <c r="Q88" s="162"/>
      <c r="R88" s="163"/>
      <c r="S88" s="163"/>
      <c r="T88" s="163"/>
      <c r="U88" s="163"/>
      <c r="V88" s="163"/>
      <c r="W88" s="163"/>
      <c r="X88" s="163"/>
      <c r="Y88" s="152"/>
      <c r="Z88" s="152"/>
      <c r="AA88" s="152"/>
      <c r="AB88" s="152"/>
      <c r="AC88" s="152"/>
      <c r="AD88" s="152"/>
      <c r="AE88" s="152"/>
      <c r="AF88" s="152"/>
      <c r="AG88" s="152" t="s">
        <v>375</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c r="A89" s="159"/>
      <c r="B89" s="160"/>
      <c r="C89" s="271" t="s">
        <v>2749</v>
      </c>
      <c r="D89" s="272"/>
      <c r="E89" s="272"/>
      <c r="F89" s="272"/>
      <c r="G89" s="272"/>
      <c r="H89" s="163"/>
      <c r="I89" s="163"/>
      <c r="J89" s="163"/>
      <c r="K89" s="163"/>
      <c r="L89" s="163"/>
      <c r="M89" s="163"/>
      <c r="N89" s="162"/>
      <c r="O89" s="162"/>
      <c r="P89" s="162"/>
      <c r="Q89" s="162"/>
      <c r="R89" s="163"/>
      <c r="S89" s="163"/>
      <c r="T89" s="163"/>
      <c r="U89" s="163"/>
      <c r="V89" s="163"/>
      <c r="W89" s="163"/>
      <c r="X89" s="163"/>
      <c r="Y89" s="152"/>
      <c r="Z89" s="152"/>
      <c r="AA89" s="152"/>
      <c r="AB89" s="152"/>
      <c r="AC89" s="152"/>
      <c r="AD89" s="152"/>
      <c r="AE89" s="152"/>
      <c r="AF89" s="152"/>
      <c r="AG89" s="152" t="s">
        <v>375</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c r="A90" s="159"/>
      <c r="B90" s="160"/>
      <c r="C90" s="271" t="s">
        <v>2783</v>
      </c>
      <c r="D90" s="272"/>
      <c r="E90" s="272"/>
      <c r="F90" s="272"/>
      <c r="G90" s="272"/>
      <c r="H90" s="163"/>
      <c r="I90" s="163"/>
      <c r="J90" s="163"/>
      <c r="K90" s="163"/>
      <c r="L90" s="163"/>
      <c r="M90" s="163"/>
      <c r="N90" s="162"/>
      <c r="O90" s="162"/>
      <c r="P90" s="162"/>
      <c r="Q90" s="162"/>
      <c r="R90" s="163"/>
      <c r="S90" s="163"/>
      <c r="T90" s="163"/>
      <c r="U90" s="163"/>
      <c r="V90" s="163"/>
      <c r="W90" s="163"/>
      <c r="X90" s="163"/>
      <c r="Y90" s="152"/>
      <c r="Z90" s="152"/>
      <c r="AA90" s="152"/>
      <c r="AB90" s="152"/>
      <c r="AC90" s="152"/>
      <c r="AD90" s="152"/>
      <c r="AE90" s="152"/>
      <c r="AF90" s="152"/>
      <c r="AG90" s="152" t="s">
        <v>375</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c r="A91" s="159"/>
      <c r="B91" s="160"/>
      <c r="C91" s="271" t="s">
        <v>2733</v>
      </c>
      <c r="D91" s="272"/>
      <c r="E91" s="272"/>
      <c r="F91" s="272"/>
      <c r="G91" s="272"/>
      <c r="H91" s="163"/>
      <c r="I91" s="163"/>
      <c r="J91" s="163"/>
      <c r="K91" s="163"/>
      <c r="L91" s="163"/>
      <c r="M91" s="163"/>
      <c r="N91" s="162"/>
      <c r="O91" s="162"/>
      <c r="P91" s="162"/>
      <c r="Q91" s="162"/>
      <c r="R91" s="163"/>
      <c r="S91" s="163"/>
      <c r="T91" s="163"/>
      <c r="U91" s="163"/>
      <c r="V91" s="163"/>
      <c r="W91" s="163"/>
      <c r="X91" s="163"/>
      <c r="Y91" s="152"/>
      <c r="Z91" s="152"/>
      <c r="AA91" s="152"/>
      <c r="AB91" s="152"/>
      <c r="AC91" s="152"/>
      <c r="AD91" s="152"/>
      <c r="AE91" s="152"/>
      <c r="AF91" s="152"/>
      <c r="AG91" s="152" t="s">
        <v>375</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c r="A92" s="159"/>
      <c r="B92" s="160"/>
      <c r="C92" s="271" t="s">
        <v>2784</v>
      </c>
      <c r="D92" s="272"/>
      <c r="E92" s="272"/>
      <c r="F92" s="272"/>
      <c r="G92" s="272"/>
      <c r="H92" s="163"/>
      <c r="I92" s="163"/>
      <c r="J92" s="163"/>
      <c r="K92" s="163"/>
      <c r="L92" s="163"/>
      <c r="M92" s="163"/>
      <c r="N92" s="162"/>
      <c r="O92" s="162"/>
      <c r="P92" s="162"/>
      <c r="Q92" s="162"/>
      <c r="R92" s="163"/>
      <c r="S92" s="163"/>
      <c r="T92" s="163"/>
      <c r="U92" s="163"/>
      <c r="V92" s="163"/>
      <c r="W92" s="163"/>
      <c r="X92" s="163"/>
      <c r="Y92" s="152"/>
      <c r="Z92" s="152"/>
      <c r="AA92" s="152"/>
      <c r="AB92" s="152"/>
      <c r="AC92" s="152"/>
      <c r="AD92" s="152"/>
      <c r="AE92" s="152"/>
      <c r="AF92" s="152"/>
      <c r="AG92" s="152" t="s">
        <v>375</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c r="A93" s="159"/>
      <c r="B93" s="160"/>
      <c r="C93" s="271" t="s">
        <v>2784</v>
      </c>
      <c r="D93" s="272"/>
      <c r="E93" s="272"/>
      <c r="F93" s="272"/>
      <c r="G93" s="272"/>
      <c r="H93" s="163"/>
      <c r="I93" s="163"/>
      <c r="J93" s="163"/>
      <c r="K93" s="163"/>
      <c r="L93" s="163"/>
      <c r="M93" s="163"/>
      <c r="N93" s="162"/>
      <c r="O93" s="162"/>
      <c r="P93" s="162"/>
      <c r="Q93" s="162"/>
      <c r="R93" s="163"/>
      <c r="S93" s="163"/>
      <c r="T93" s="163"/>
      <c r="U93" s="163"/>
      <c r="V93" s="163"/>
      <c r="W93" s="163"/>
      <c r="X93" s="163"/>
      <c r="Y93" s="152"/>
      <c r="Z93" s="152"/>
      <c r="AA93" s="152"/>
      <c r="AB93" s="152"/>
      <c r="AC93" s="152"/>
      <c r="AD93" s="152"/>
      <c r="AE93" s="152"/>
      <c r="AF93" s="152"/>
      <c r="AG93" s="152" t="s">
        <v>375</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c r="A94" s="159"/>
      <c r="B94" s="160"/>
      <c r="C94" s="203" t="s">
        <v>2785</v>
      </c>
      <c r="D94" s="199"/>
      <c r="E94" s="200">
        <v>91.551130000000001</v>
      </c>
      <c r="F94" s="163"/>
      <c r="G94" s="163"/>
      <c r="H94" s="163"/>
      <c r="I94" s="163"/>
      <c r="J94" s="163"/>
      <c r="K94" s="163"/>
      <c r="L94" s="163"/>
      <c r="M94" s="163"/>
      <c r="N94" s="162"/>
      <c r="O94" s="162"/>
      <c r="P94" s="162"/>
      <c r="Q94" s="162"/>
      <c r="R94" s="163"/>
      <c r="S94" s="163"/>
      <c r="T94" s="163"/>
      <c r="U94" s="163"/>
      <c r="V94" s="163"/>
      <c r="W94" s="163"/>
      <c r="X94" s="163"/>
      <c r="Y94" s="152"/>
      <c r="Z94" s="152"/>
      <c r="AA94" s="152"/>
      <c r="AB94" s="152"/>
      <c r="AC94" s="152"/>
      <c r="AD94" s="152"/>
      <c r="AE94" s="152"/>
      <c r="AF94" s="152"/>
      <c r="AG94" s="152" t="s">
        <v>2390</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c r="A95" s="159"/>
      <c r="B95" s="160"/>
      <c r="C95" s="203" t="s">
        <v>2786</v>
      </c>
      <c r="D95" s="199"/>
      <c r="E95" s="200">
        <v>25.489799999999999</v>
      </c>
      <c r="F95" s="163"/>
      <c r="G95" s="163"/>
      <c r="H95" s="163"/>
      <c r="I95" s="163"/>
      <c r="J95" s="163"/>
      <c r="K95" s="163"/>
      <c r="L95" s="163"/>
      <c r="M95" s="163"/>
      <c r="N95" s="162"/>
      <c r="O95" s="162"/>
      <c r="P95" s="162"/>
      <c r="Q95" s="162"/>
      <c r="R95" s="163"/>
      <c r="S95" s="163"/>
      <c r="T95" s="163"/>
      <c r="U95" s="163"/>
      <c r="V95" s="163"/>
      <c r="W95" s="163"/>
      <c r="X95" s="163"/>
      <c r="Y95" s="152"/>
      <c r="Z95" s="152"/>
      <c r="AA95" s="152"/>
      <c r="AB95" s="152"/>
      <c r="AC95" s="152"/>
      <c r="AD95" s="152"/>
      <c r="AE95" s="152"/>
      <c r="AF95" s="152"/>
      <c r="AG95" s="152" t="s">
        <v>2390</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c r="A96" s="159"/>
      <c r="B96" s="160"/>
      <c r="C96" s="203" t="s">
        <v>2787</v>
      </c>
      <c r="D96" s="199"/>
      <c r="E96" s="200">
        <v>8.9110099999999992</v>
      </c>
      <c r="F96" s="163"/>
      <c r="G96" s="163"/>
      <c r="H96" s="163"/>
      <c r="I96" s="163"/>
      <c r="J96" s="163"/>
      <c r="K96" s="163"/>
      <c r="L96" s="163"/>
      <c r="M96" s="163"/>
      <c r="N96" s="162"/>
      <c r="O96" s="162"/>
      <c r="P96" s="162"/>
      <c r="Q96" s="162"/>
      <c r="R96" s="163"/>
      <c r="S96" s="163"/>
      <c r="T96" s="163"/>
      <c r="U96" s="163"/>
      <c r="V96" s="163"/>
      <c r="W96" s="163"/>
      <c r="X96" s="163"/>
      <c r="Y96" s="152"/>
      <c r="Z96" s="152"/>
      <c r="AA96" s="152"/>
      <c r="AB96" s="152"/>
      <c r="AC96" s="152"/>
      <c r="AD96" s="152"/>
      <c r="AE96" s="152"/>
      <c r="AF96" s="152"/>
      <c r="AG96" s="152" t="s">
        <v>2390</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c r="A97" s="159"/>
      <c r="B97" s="160"/>
      <c r="C97" s="203" t="s">
        <v>2788</v>
      </c>
      <c r="D97" s="199"/>
      <c r="E97" s="200">
        <v>-13.952</v>
      </c>
      <c r="F97" s="163"/>
      <c r="G97" s="163"/>
      <c r="H97" s="163"/>
      <c r="I97" s="163"/>
      <c r="J97" s="163"/>
      <c r="K97" s="163"/>
      <c r="L97" s="163"/>
      <c r="M97" s="163"/>
      <c r="N97" s="162"/>
      <c r="O97" s="162"/>
      <c r="P97" s="162"/>
      <c r="Q97" s="162"/>
      <c r="R97" s="163"/>
      <c r="S97" s="163"/>
      <c r="T97" s="163"/>
      <c r="U97" s="163"/>
      <c r="V97" s="163"/>
      <c r="W97" s="163"/>
      <c r="X97" s="163"/>
      <c r="Y97" s="152"/>
      <c r="Z97" s="152"/>
      <c r="AA97" s="152"/>
      <c r="AB97" s="152"/>
      <c r="AC97" s="152"/>
      <c r="AD97" s="152"/>
      <c r="AE97" s="152"/>
      <c r="AF97" s="152"/>
      <c r="AG97" s="152" t="s">
        <v>2390</v>
      </c>
      <c r="AH97" s="152">
        <v>0</v>
      </c>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c r="A98" s="159"/>
      <c r="B98" s="160"/>
      <c r="C98" s="203" t="s">
        <v>2789</v>
      </c>
      <c r="D98" s="199"/>
      <c r="E98" s="200">
        <v>-3.9239999999999999</v>
      </c>
      <c r="F98" s="163"/>
      <c r="G98" s="163"/>
      <c r="H98" s="163"/>
      <c r="I98" s="163"/>
      <c r="J98" s="163"/>
      <c r="K98" s="163"/>
      <c r="L98" s="163"/>
      <c r="M98" s="163"/>
      <c r="N98" s="162"/>
      <c r="O98" s="162"/>
      <c r="P98" s="162"/>
      <c r="Q98" s="162"/>
      <c r="R98" s="163"/>
      <c r="S98" s="163"/>
      <c r="T98" s="163"/>
      <c r="U98" s="163"/>
      <c r="V98" s="163"/>
      <c r="W98" s="163"/>
      <c r="X98" s="163"/>
      <c r="Y98" s="152"/>
      <c r="Z98" s="152"/>
      <c r="AA98" s="152"/>
      <c r="AB98" s="152"/>
      <c r="AC98" s="152"/>
      <c r="AD98" s="152"/>
      <c r="AE98" s="152"/>
      <c r="AF98" s="152"/>
      <c r="AG98" s="152" t="s">
        <v>2390</v>
      </c>
      <c r="AH98" s="152">
        <v>0</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c r="A99" s="159"/>
      <c r="B99" s="160"/>
      <c r="C99" s="203" t="s">
        <v>2790</v>
      </c>
      <c r="D99" s="199"/>
      <c r="E99" s="200">
        <v>-13.952</v>
      </c>
      <c r="F99" s="163"/>
      <c r="G99" s="163"/>
      <c r="H99" s="163"/>
      <c r="I99" s="163"/>
      <c r="J99" s="163"/>
      <c r="K99" s="163"/>
      <c r="L99" s="163"/>
      <c r="M99" s="163"/>
      <c r="N99" s="162"/>
      <c r="O99" s="162"/>
      <c r="P99" s="162"/>
      <c r="Q99" s="162"/>
      <c r="R99" s="163"/>
      <c r="S99" s="163"/>
      <c r="T99" s="163"/>
      <c r="U99" s="163"/>
      <c r="V99" s="163"/>
      <c r="W99" s="163"/>
      <c r="X99" s="163"/>
      <c r="Y99" s="152"/>
      <c r="Z99" s="152"/>
      <c r="AA99" s="152"/>
      <c r="AB99" s="152"/>
      <c r="AC99" s="152"/>
      <c r="AD99" s="152"/>
      <c r="AE99" s="152"/>
      <c r="AF99" s="152"/>
      <c r="AG99" s="152" t="s">
        <v>2390</v>
      </c>
      <c r="AH99" s="152">
        <v>0</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c r="A100" s="159"/>
      <c r="B100" s="160"/>
      <c r="C100" s="203" t="s">
        <v>2791</v>
      </c>
      <c r="D100" s="199"/>
      <c r="E100" s="200">
        <v>-2.99</v>
      </c>
      <c r="F100" s="163"/>
      <c r="G100" s="163"/>
      <c r="H100" s="163"/>
      <c r="I100" s="163"/>
      <c r="J100" s="163"/>
      <c r="K100" s="163"/>
      <c r="L100" s="163"/>
      <c r="M100" s="163"/>
      <c r="N100" s="162"/>
      <c r="O100" s="162"/>
      <c r="P100" s="162"/>
      <c r="Q100" s="162"/>
      <c r="R100" s="163"/>
      <c r="S100" s="163"/>
      <c r="T100" s="163"/>
      <c r="U100" s="163"/>
      <c r="V100" s="163"/>
      <c r="W100" s="163"/>
      <c r="X100" s="163"/>
      <c r="Y100" s="152"/>
      <c r="Z100" s="152"/>
      <c r="AA100" s="152"/>
      <c r="AB100" s="152"/>
      <c r="AC100" s="152"/>
      <c r="AD100" s="152"/>
      <c r="AE100" s="152"/>
      <c r="AF100" s="152"/>
      <c r="AG100" s="152" t="s">
        <v>2390</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c r="A101" s="159"/>
      <c r="B101" s="160"/>
      <c r="C101" s="203" t="s">
        <v>2792</v>
      </c>
      <c r="D101" s="199"/>
      <c r="E101" s="200">
        <v>-2.3544</v>
      </c>
      <c r="F101" s="163"/>
      <c r="G101" s="163"/>
      <c r="H101" s="163"/>
      <c r="I101" s="163"/>
      <c r="J101" s="163"/>
      <c r="K101" s="163"/>
      <c r="L101" s="163"/>
      <c r="M101" s="163"/>
      <c r="N101" s="162"/>
      <c r="O101" s="162"/>
      <c r="P101" s="162"/>
      <c r="Q101" s="162"/>
      <c r="R101" s="163"/>
      <c r="S101" s="163"/>
      <c r="T101" s="163"/>
      <c r="U101" s="163"/>
      <c r="V101" s="163"/>
      <c r="W101" s="163"/>
      <c r="X101" s="163"/>
      <c r="Y101" s="152"/>
      <c r="Z101" s="152"/>
      <c r="AA101" s="152"/>
      <c r="AB101" s="152"/>
      <c r="AC101" s="152"/>
      <c r="AD101" s="152"/>
      <c r="AE101" s="152"/>
      <c r="AF101" s="152"/>
      <c r="AG101" s="152" t="s">
        <v>2390</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c r="A102" s="175">
        <v>16</v>
      </c>
      <c r="B102" s="176" t="s">
        <v>2793</v>
      </c>
      <c r="C102" s="185" t="s">
        <v>2794</v>
      </c>
      <c r="D102" s="177" t="s">
        <v>439</v>
      </c>
      <c r="E102" s="178">
        <v>118.26716999999999</v>
      </c>
      <c r="F102" s="179"/>
      <c r="G102" s="180">
        <f>ROUND(E102*F102,2)</f>
        <v>0</v>
      </c>
      <c r="H102" s="179"/>
      <c r="I102" s="180">
        <f>ROUND(E102*H102,2)</f>
        <v>0</v>
      </c>
      <c r="J102" s="179"/>
      <c r="K102" s="180">
        <f>ROUND(E102*J102,2)</f>
        <v>0</v>
      </c>
      <c r="L102" s="180">
        <v>21</v>
      </c>
      <c r="M102" s="180">
        <f>G102*(1+L102/100)</f>
        <v>0</v>
      </c>
      <c r="N102" s="178">
        <v>0</v>
      </c>
      <c r="O102" s="178">
        <f>ROUND(E102*N102,2)</f>
        <v>0</v>
      </c>
      <c r="P102" s="178">
        <v>0</v>
      </c>
      <c r="Q102" s="178">
        <f>ROUND(E102*P102,2)</f>
        <v>0</v>
      </c>
      <c r="R102" s="180"/>
      <c r="S102" s="180" t="s">
        <v>430</v>
      </c>
      <c r="T102" s="181" t="s">
        <v>372</v>
      </c>
      <c r="U102" s="163">
        <v>0</v>
      </c>
      <c r="V102" s="163">
        <f>ROUND(E102*U102,2)</f>
        <v>0</v>
      </c>
      <c r="W102" s="163"/>
      <c r="X102" s="163" t="s">
        <v>431</v>
      </c>
      <c r="Y102" s="152"/>
      <c r="Z102" s="152"/>
      <c r="AA102" s="152"/>
      <c r="AB102" s="152"/>
      <c r="AC102" s="152"/>
      <c r="AD102" s="152"/>
      <c r="AE102" s="152"/>
      <c r="AF102" s="152"/>
      <c r="AG102" s="152" t="s">
        <v>2387</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c r="A103" s="159"/>
      <c r="B103" s="160"/>
      <c r="C103" s="262" t="s">
        <v>2725</v>
      </c>
      <c r="D103" s="263"/>
      <c r="E103" s="263"/>
      <c r="F103" s="263"/>
      <c r="G103" s="263"/>
      <c r="H103" s="163"/>
      <c r="I103" s="163"/>
      <c r="J103" s="163"/>
      <c r="K103" s="163"/>
      <c r="L103" s="163"/>
      <c r="M103" s="163"/>
      <c r="N103" s="162"/>
      <c r="O103" s="162"/>
      <c r="P103" s="162"/>
      <c r="Q103" s="162"/>
      <c r="R103" s="163"/>
      <c r="S103" s="163"/>
      <c r="T103" s="163"/>
      <c r="U103" s="163"/>
      <c r="V103" s="163"/>
      <c r="W103" s="163"/>
      <c r="X103" s="163"/>
      <c r="Y103" s="152"/>
      <c r="Z103" s="152"/>
      <c r="AA103" s="152"/>
      <c r="AB103" s="152"/>
      <c r="AC103" s="152"/>
      <c r="AD103" s="152"/>
      <c r="AE103" s="152"/>
      <c r="AF103" s="152"/>
      <c r="AG103" s="152" t="s">
        <v>375</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c r="A104" s="159"/>
      <c r="B104" s="160"/>
      <c r="C104" s="271" t="s">
        <v>2754</v>
      </c>
      <c r="D104" s="272"/>
      <c r="E104" s="272"/>
      <c r="F104" s="272"/>
      <c r="G104" s="272"/>
      <c r="H104" s="163"/>
      <c r="I104" s="163"/>
      <c r="J104" s="163"/>
      <c r="K104" s="163"/>
      <c r="L104" s="163"/>
      <c r="M104" s="163"/>
      <c r="N104" s="162"/>
      <c r="O104" s="162"/>
      <c r="P104" s="162"/>
      <c r="Q104" s="162"/>
      <c r="R104" s="163"/>
      <c r="S104" s="163"/>
      <c r="T104" s="163"/>
      <c r="U104" s="163"/>
      <c r="V104" s="163"/>
      <c r="W104" s="163"/>
      <c r="X104" s="163"/>
      <c r="Y104" s="152"/>
      <c r="Z104" s="152"/>
      <c r="AA104" s="152"/>
      <c r="AB104" s="152"/>
      <c r="AC104" s="152"/>
      <c r="AD104" s="152"/>
      <c r="AE104" s="152"/>
      <c r="AF104" s="152"/>
      <c r="AG104" s="152" t="s">
        <v>375</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c r="A105" s="159"/>
      <c r="B105" s="160"/>
      <c r="C105" s="271" t="s">
        <v>2784</v>
      </c>
      <c r="D105" s="272"/>
      <c r="E105" s="272"/>
      <c r="F105" s="272"/>
      <c r="G105" s="272"/>
      <c r="H105" s="163"/>
      <c r="I105" s="163"/>
      <c r="J105" s="163"/>
      <c r="K105" s="163"/>
      <c r="L105" s="163"/>
      <c r="M105" s="163"/>
      <c r="N105" s="162"/>
      <c r="O105" s="162"/>
      <c r="P105" s="162"/>
      <c r="Q105" s="162"/>
      <c r="R105" s="163"/>
      <c r="S105" s="163"/>
      <c r="T105" s="163"/>
      <c r="U105" s="163"/>
      <c r="V105" s="163"/>
      <c r="W105" s="163"/>
      <c r="X105" s="163"/>
      <c r="Y105" s="152"/>
      <c r="Z105" s="152"/>
      <c r="AA105" s="152"/>
      <c r="AB105" s="152"/>
      <c r="AC105" s="152"/>
      <c r="AD105" s="152"/>
      <c r="AE105" s="152"/>
      <c r="AF105" s="152"/>
      <c r="AG105" s="152" t="s">
        <v>375</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c r="A106" s="159"/>
      <c r="B106" s="160"/>
      <c r="C106" s="203" t="s">
        <v>2795</v>
      </c>
      <c r="D106" s="199"/>
      <c r="E106" s="200">
        <v>67.813770000000005</v>
      </c>
      <c r="F106" s="163"/>
      <c r="G106" s="163"/>
      <c r="H106" s="163"/>
      <c r="I106" s="163"/>
      <c r="J106" s="163"/>
      <c r="K106" s="163"/>
      <c r="L106" s="163"/>
      <c r="M106" s="163"/>
      <c r="N106" s="162"/>
      <c r="O106" s="162"/>
      <c r="P106" s="162"/>
      <c r="Q106" s="162"/>
      <c r="R106" s="163"/>
      <c r="S106" s="163"/>
      <c r="T106" s="163"/>
      <c r="U106" s="163"/>
      <c r="V106" s="163"/>
      <c r="W106" s="163"/>
      <c r="X106" s="163"/>
      <c r="Y106" s="152"/>
      <c r="Z106" s="152"/>
      <c r="AA106" s="152"/>
      <c r="AB106" s="152"/>
      <c r="AC106" s="152"/>
      <c r="AD106" s="152"/>
      <c r="AE106" s="152"/>
      <c r="AF106" s="152"/>
      <c r="AG106" s="152" t="s">
        <v>2390</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c r="A107" s="159"/>
      <c r="B107" s="160"/>
      <c r="C107" s="203" t="s">
        <v>2796</v>
      </c>
      <c r="D107" s="199"/>
      <c r="E107" s="200">
        <v>64.100989999999996</v>
      </c>
      <c r="F107" s="163"/>
      <c r="G107" s="163"/>
      <c r="H107" s="163"/>
      <c r="I107" s="163"/>
      <c r="J107" s="163"/>
      <c r="K107" s="163"/>
      <c r="L107" s="163"/>
      <c r="M107" s="163"/>
      <c r="N107" s="162"/>
      <c r="O107" s="162"/>
      <c r="P107" s="162"/>
      <c r="Q107" s="162"/>
      <c r="R107" s="163"/>
      <c r="S107" s="163"/>
      <c r="T107" s="163"/>
      <c r="U107" s="163"/>
      <c r="V107" s="163"/>
      <c r="W107" s="163"/>
      <c r="X107" s="163"/>
      <c r="Y107" s="152"/>
      <c r="Z107" s="152"/>
      <c r="AA107" s="152"/>
      <c r="AB107" s="152"/>
      <c r="AC107" s="152"/>
      <c r="AD107" s="152"/>
      <c r="AE107" s="152"/>
      <c r="AF107" s="152"/>
      <c r="AG107" s="152" t="s">
        <v>2390</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c r="A108" s="159"/>
      <c r="B108" s="160"/>
      <c r="C108" s="203" t="s">
        <v>2797</v>
      </c>
      <c r="D108" s="199"/>
      <c r="E108" s="200">
        <v>-4.7815899999999996</v>
      </c>
      <c r="F108" s="163"/>
      <c r="G108" s="163"/>
      <c r="H108" s="163"/>
      <c r="I108" s="163"/>
      <c r="J108" s="163"/>
      <c r="K108" s="163"/>
      <c r="L108" s="163"/>
      <c r="M108" s="163"/>
      <c r="N108" s="162"/>
      <c r="O108" s="162"/>
      <c r="P108" s="162"/>
      <c r="Q108" s="162"/>
      <c r="R108" s="163"/>
      <c r="S108" s="163"/>
      <c r="T108" s="163"/>
      <c r="U108" s="163"/>
      <c r="V108" s="163"/>
      <c r="W108" s="163"/>
      <c r="X108" s="163"/>
      <c r="Y108" s="152"/>
      <c r="Z108" s="152"/>
      <c r="AA108" s="152"/>
      <c r="AB108" s="152"/>
      <c r="AC108" s="152"/>
      <c r="AD108" s="152"/>
      <c r="AE108" s="152"/>
      <c r="AF108" s="152"/>
      <c r="AG108" s="152" t="s">
        <v>2390</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c r="A109" s="159"/>
      <c r="B109" s="160"/>
      <c r="C109" s="203" t="s">
        <v>2798</v>
      </c>
      <c r="D109" s="199"/>
      <c r="E109" s="200">
        <v>-1.89</v>
      </c>
      <c r="F109" s="163"/>
      <c r="G109" s="163"/>
      <c r="H109" s="163"/>
      <c r="I109" s="163"/>
      <c r="J109" s="163"/>
      <c r="K109" s="163"/>
      <c r="L109" s="163"/>
      <c r="M109" s="163"/>
      <c r="N109" s="162"/>
      <c r="O109" s="162"/>
      <c r="P109" s="162"/>
      <c r="Q109" s="162"/>
      <c r="R109" s="163"/>
      <c r="S109" s="163"/>
      <c r="T109" s="163"/>
      <c r="U109" s="163"/>
      <c r="V109" s="163"/>
      <c r="W109" s="163"/>
      <c r="X109" s="163"/>
      <c r="Y109" s="152"/>
      <c r="Z109" s="152"/>
      <c r="AA109" s="152"/>
      <c r="AB109" s="152"/>
      <c r="AC109" s="152"/>
      <c r="AD109" s="152"/>
      <c r="AE109" s="152"/>
      <c r="AF109" s="152"/>
      <c r="AG109" s="152" t="s">
        <v>2390</v>
      </c>
      <c r="AH109" s="152">
        <v>0</v>
      </c>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c r="A110" s="159"/>
      <c r="B110" s="160"/>
      <c r="C110" s="203" t="s">
        <v>2737</v>
      </c>
      <c r="D110" s="199"/>
      <c r="E110" s="200">
        <v>-4.8760000000000003</v>
      </c>
      <c r="F110" s="163"/>
      <c r="G110" s="163"/>
      <c r="H110" s="163"/>
      <c r="I110" s="163"/>
      <c r="J110" s="163"/>
      <c r="K110" s="163"/>
      <c r="L110" s="163"/>
      <c r="M110" s="163"/>
      <c r="N110" s="162"/>
      <c r="O110" s="162"/>
      <c r="P110" s="162"/>
      <c r="Q110" s="162"/>
      <c r="R110" s="163"/>
      <c r="S110" s="163"/>
      <c r="T110" s="163"/>
      <c r="U110" s="163"/>
      <c r="V110" s="163"/>
      <c r="W110" s="163"/>
      <c r="X110" s="163"/>
      <c r="Y110" s="152"/>
      <c r="Z110" s="152"/>
      <c r="AA110" s="152"/>
      <c r="AB110" s="152"/>
      <c r="AC110" s="152"/>
      <c r="AD110" s="152"/>
      <c r="AE110" s="152"/>
      <c r="AF110" s="152"/>
      <c r="AG110" s="152" t="s">
        <v>2390</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c r="A111" s="159"/>
      <c r="B111" s="160"/>
      <c r="C111" s="203" t="s">
        <v>2799</v>
      </c>
      <c r="D111" s="199"/>
      <c r="E111" s="200">
        <v>-2.1</v>
      </c>
      <c r="F111" s="163"/>
      <c r="G111" s="163"/>
      <c r="H111" s="163"/>
      <c r="I111" s="163"/>
      <c r="J111" s="163"/>
      <c r="K111" s="163"/>
      <c r="L111" s="163"/>
      <c r="M111" s="163"/>
      <c r="N111" s="162"/>
      <c r="O111" s="162"/>
      <c r="P111" s="162"/>
      <c r="Q111" s="162"/>
      <c r="R111" s="163"/>
      <c r="S111" s="163"/>
      <c r="T111" s="163"/>
      <c r="U111" s="163"/>
      <c r="V111" s="163"/>
      <c r="W111" s="163"/>
      <c r="X111" s="163"/>
      <c r="Y111" s="152"/>
      <c r="Z111" s="152"/>
      <c r="AA111" s="152"/>
      <c r="AB111" s="152"/>
      <c r="AC111" s="152"/>
      <c r="AD111" s="152"/>
      <c r="AE111" s="152"/>
      <c r="AF111" s="152"/>
      <c r="AG111" s="152" t="s">
        <v>2390</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c r="A112" s="169" t="s">
        <v>366</v>
      </c>
      <c r="B112" s="170" t="s">
        <v>263</v>
      </c>
      <c r="C112" s="184" t="s">
        <v>264</v>
      </c>
      <c r="D112" s="171"/>
      <c r="E112" s="172"/>
      <c r="F112" s="173"/>
      <c r="G112" s="173">
        <f>SUMIF(AG113:AG121,"&lt;&gt;NOR",G113:G121)</f>
        <v>0</v>
      </c>
      <c r="H112" s="173"/>
      <c r="I112" s="173">
        <f>SUM(I113:I121)</f>
        <v>0</v>
      </c>
      <c r="J112" s="173"/>
      <c r="K112" s="173">
        <f>SUM(K113:K121)</f>
        <v>0</v>
      </c>
      <c r="L112" s="173"/>
      <c r="M112" s="173">
        <f>SUM(M113:M121)</f>
        <v>0</v>
      </c>
      <c r="N112" s="172"/>
      <c r="O112" s="172">
        <f>SUM(O113:O121)</f>
        <v>0</v>
      </c>
      <c r="P112" s="172"/>
      <c r="Q112" s="172">
        <f>SUM(Q113:Q121)</f>
        <v>0</v>
      </c>
      <c r="R112" s="173"/>
      <c r="S112" s="173"/>
      <c r="T112" s="174"/>
      <c r="U112" s="168"/>
      <c r="V112" s="168">
        <f>SUM(V113:V121)</f>
        <v>0</v>
      </c>
      <c r="W112" s="168"/>
      <c r="X112" s="168"/>
      <c r="AG112" t="s">
        <v>367</v>
      </c>
    </row>
    <row r="113" spans="1:60" outlineLevel="1">
      <c r="A113" s="175">
        <v>17</v>
      </c>
      <c r="B113" s="176" t="s">
        <v>2800</v>
      </c>
      <c r="C113" s="185" t="s">
        <v>2801</v>
      </c>
      <c r="D113" s="177" t="s">
        <v>439</v>
      </c>
      <c r="E113" s="178">
        <v>172.81654</v>
      </c>
      <c r="F113" s="179"/>
      <c r="G113" s="180">
        <f>ROUND(E113*F113,2)</f>
        <v>0</v>
      </c>
      <c r="H113" s="179"/>
      <c r="I113" s="180">
        <f>ROUND(E113*H113,2)</f>
        <v>0</v>
      </c>
      <c r="J113" s="179"/>
      <c r="K113" s="180">
        <f>ROUND(E113*J113,2)</f>
        <v>0</v>
      </c>
      <c r="L113" s="180">
        <v>21</v>
      </c>
      <c r="M113" s="180">
        <f>G113*(1+L113/100)</f>
        <v>0</v>
      </c>
      <c r="N113" s="178">
        <v>0</v>
      </c>
      <c r="O113" s="178">
        <f>ROUND(E113*N113,2)</f>
        <v>0</v>
      </c>
      <c r="P113" s="178">
        <v>0</v>
      </c>
      <c r="Q113" s="178">
        <f>ROUND(E113*P113,2)</f>
        <v>0</v>
      </c>
      <c r="R113" s="180"/>
      <c r="S113" s="180" t="s">
        <v>430</v>
      </c>
      <c r="T113" s="181" t="s">
        <v>2802</v>
      </c>
      <c r="U113" s="163">
        <v>0</v>
      </c>
      <c r="V113" s="163">
        <f>ROUND(E113*U113,2)</f>
        <v>0</v>
      </c>
      <c r="W113" s="163"/>
      <c r="X113" s="163" t="s">
        <v>431</v>
      </c>
      <c r="Y113" s="152"/>
      <c r="Z113" s="152"/>
      <c r="AA113" s="152"/>
      <c r="AB113" s="152"/>
      <c r="AC113" s="152"/>
      <c r="AD113" s="152"/>
      <c r="AE113" s="152"/>
      <c r="AF113" s="152"/>
      <c r="AG113" s="152" t="s">
        <v>432</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c r="A114" s="159"/>
      <c r="B114" s="160"/>
      <c r="C114" s="262" t="s">
        <v>2803</v>
      </c>
      <c r="D114" s="263"/>
      <c r="E114" s="263"/>
      <c r="F114" s="263"/>
      <c r="G114" s="263"/>
      <c r="H114" s="163"/>
      <c r="I114" s="163"/>
      <c r="J114" s="163"/>
      <c r="K114" s="163"/>
      <c r="L114" s="163"/>
      <c r="M114" s="163"/>
      <c r="N114" s="162"/>
      <c r="O114" s="162"/>
      <c r="P114" s="162"/>
      <c r="Q114" s="162"/>
      <c r="R114" s="163"/>
      <c r="S114" s="163"/>
      <c r="T114" s="163"/>
      <c r="U114" s="163"/>
      <c r="V114" s="163"/>
      <c r="W114" s="163"/>
      <c r="X114" s="163"/>
      <c r="Y114" s="152"/>
      <c r="Z114" s="152"/>
      <c r="AA114" s="152"/>
      <c r="AB114" s="152"/>
      <c r="AC114" s="152"/>
      <c r="AD114" s="152"/>
      <c r="AE114" s="152"/>
      <c r="AF114" s="152"/>
      <c r="AG114" s="152" t="s">
        <v>375</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c r="A115" s="159"/>
      <c r="B115" s="160"/>
      <c r="C115" s="271" t="s">
        <v>2804</v>
      </c>
      <c r="D115" s="272"/>
      <c r="E115" s="272"/>
      <c r="F115" s="272"/>
      <c r="G115" s="272"/>
      <c r="H115" s="163"/>
      <c r="I115" s="163"/>
      <c r="J115" s="163"/>
      <c r="K115" s="163"/>
      <c r="L115" s="163"/>
      <c r="M115" s="163"/>
      <c r="N115" s="162"/>
      <c r="O115" s="162"/>
      <c r="P115" s="162"/>
      <c r="Q115" s="162"/>
      <c r="R115" s="163"/>
      <c r="S115" s="163"/>
      <c r="T115" s="163"/>
      <c r="U115" s="163"/>
      <c r="V115" s="163"/>
      <c r="W115" s="163"/>
      <c r="X115" s="163"/>
      <c r="Y115" s="152"/>
      <c r="Z115" s="152"/>
      <c r="AA115" s="152"/>
      <c r="AB115" s="152"/>
      <c r="AC115" s="152"/>
      <c r="AD115" s="152"/>
      <c r="AE115" s="152"/>
      <c r="AF115" s="152"/>
      <c r="AG115" s="152" t="s">
        <v>375</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c r="A116" s="159"/>
      <c r="B116" s="160"/>
      <c r="C116" s="271" t="s">
        <v>2805</v>
      </c>
      <c r="D116" s="272"/>
      <c r="E116" s="272"/>
      <c r="F116" s="272"/>
      <c r="G116" s="272"/>
      <c r="H116" s="163"/>
      <c r="I116" s="163"/>
      <c r="J116" s="163"/>
      <c r="K116" s="163"/>
      <c r="L116" s="163"/>
      <c r="M116" s="163"/>
      <c r="N116" s="162"/>
      <c r="O116" s="162"/>
      <c r="P116" s="162"/>
      <c r="Q116" s="162"/>
      <c r="R116" s="163"/>
      <c r="S116" s="163"/>
      <c r="T116" s="163"/>
      <c r="U116" s="163"/>
      <c r="V116" s="163"/>
      <c r="W116" s="163"/>
      <c r="X116" s="163"/>
      <c r="Y116" s="152"/>
      <c r="Z116" s="152"/>
      <c r="AA116" s="152"/>
      <c r="AB116" s="152"/>
      <c r="AC116" s="152"/>
      <c r="AD116" s="152"/>
      <c r="AE116" s="152"/>
      <c r="AF116" s="152"/>
      <c r="AG116" s="152" t="s">
        <v>375</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c r="A117" s="159"/>
      <c r="B117" s="160"/>
      <c r="C117" s="271" t="s">
        <v>2806</v>
      </c>
      <c r="D117" s="272"/>
      <c r="E117" s="272"/>
      <c r="F117" s="272"/>
      <c r="G117" s="272"/>
      <c r="H117" s="163"/>
      <c r="I117" s="163"/>
      <c r="J117" s="163"/>
      <c r="K117" s="163"/>
      <c r="L117" s="163"/>
      <c r="M117" s="163"/>
      <c r="N117" s="162"/>
      <c r="O117" s="162"/>
      <c r="P117" s="162"/>
      <c r="Q117" s="162"/>
      <c r="R117" s="163"/>
      <c r="S117" s="163"/>
      <c r="T117" s="163"/>
      <c r="U117" s="163"/>
      <c r="V117" s="163"/>
      <c r="W117" s="163"/>
      <c r="X117" s="163"/>
      <c r="Y117" s="152"/>
      <c r="Z117" s="152"/>
      <c r="AA117" s="152"/>
      <c r="AB117" s="152"/>
      <c r="AC117" s="152"/>
      <c r="AD117" s="152"/>
      <c r="AE117" s="152"/>
      <c r="AF117" s="152"/>
      <c r="AG117" s="152" t="s">
        <v>375</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c r="A118" s="159"/>
      <c r="B118" s="160"/>
      <c r="C118" s="271" t="s">
        <v>2807</v>
      </c>
      <c r="D118" s="272"/>
      <c r="E118" s="272"/>
      <c r="F118" s="272"/>
      <c r="G118" s="272"/>
      <c r="H118" s="163"/>
      <c r="I118" s="163"/>
      <c r="J118" s="163"/>
      <c r="K118" s="163"/>
      <c r="L118" s="163"/>
      <c r="M118" s="163"/>
      <c r="N118" s="162"/>
      <c r="O118" s="162"/>
      <c r="P118" s="162"/>
      <c r="Q118" s="162"/>
      <c r="R118" s="163"/>
      <c r="S118" s="163"/>
      <c r="T118" s="163"/>
      <c r="U118" s="163"/>
      <c r="V118" s="163"/>
      <c r="W118" s="163"/>
      <c r="X118" s="163"/>
      <c r="Y118" s="152"/>
      <c r="Z118" s="152"/>
      <c r="AA118" s="152"/>
      <c r="AB118" s="152"/>
      <c r="AC118" s="152"/>
      <c r="AD118" s="152"/>
      <c r="AE118" s="152"/>
      <c r="AF118" s="152"/>
      <c r="AG118" s="152" t="s">
        <v>375</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c r="A119" s="159"/>
      <c r="B119" s="160"/>
      <c r="C119" s="271" t="s">
        <v>2808</v>
      </c>
      <c r="D119" s="272"/>
      <c r="E119" s="272"/>
      <c r="F119" s="272"/>
      <c r="G119" s="272"/>
      <c r="H119" s="163"/>
      <c r="I119" s="163"/>
      <c r="J119" s="163"/>
      <c r="K119" s="163"/>
      <c r="L119" s="163"/>
      <c r="M119" s="163"/>
      <c r="N119" s="162"/>
      <c r="O119" s="162"/>
      <c r="P119" s="162"/>
      <c r="Q119" s="162"/>
      <c r="R119" s="163"/>
      <c r="S119" s="163"/>
      <c r="T119" s="163"/>
      <c r="U119" s="163"/>
      <c r="V119" s="163"/>
      <c r="W119" s="163"/>
      <c r="X119" s="163"/>
      <c r="Y119" s="152"/>
      <c r="Z119" s="152"/>
      <c r="AA119" s="152"/>
      <c r="AB119" s="152"/>
      <c r="AC119" s="152"/>
      <c r="AD119" s="152"/>
      <c r="AE119" s="152"/>
      <c r="AF119" s="152"/>
      <c r="AG119" s="152" t="s">
        <v>375</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c r="A120" s="159"/>
      <c r="B120" s="160"/>
      <c r="C120" s="271" t="s">
        <v>2809</v>
      </c>
      <c r="D120" s="272"/>
      <c r="E120" s="272"/>
      <c r="F120" s="272"/>
      <c r="G120" s="272"/>
      <c r="H120" s="163"/>
      <c r="I120" s="163"/>
      <c r="J120" s="163"/>
      <c r="K120" s="163"/>
      <c r="L120" s="163"/>
      <c r="M120" s="163"/>
      <c r="N120" s="162"/>
      <c r="O120" s="162"/>
      <c r="P120" s="162"/>
      <c r="Q120" s="162"/>
      <c r="R120" s="163"/>
      <c r="S120" s="163"/>
      <c r="T120" s="163"/>
      <c r="U120" s="163"/>
      <c r="V120" s="163"/>
      <c r="W120" s="163"/>
      <c r="X120" s="163"/>
      <c r="Y120" s="152"/>
      <c r="Z120" s="152"/>
      <c r="AA120" s="152"/>
      <c r="AB120" s="152"/>
      <c r="AC120" s="152"/>
      <c r="AD120" s="152"/>
      <c r="AE120" s="152"/>
      <c r="AF120" s="152"/>
      <c r="AG120" s="152" t="s">
        <v>375</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c r="A121" s="159"/>
      <c r="B121" s="160"/>
      <c r="C121" s="203" t="s">
        <v>2810</v>
      </c>
      <c r="D121" s="199"/>
      <c r="E121" s="200">
        <v>172.81654</v>
      </c>
      <c r="F121" s="163"/>
      <c r="G121" s="163"/>
      <c r="H121" s="163"/>
      <c r="I121" s="163"/>
      <c r="J121" s="163"/>
      <c r="K121" s="163"/>
      <c r="L121" s="163"/>
      <c r="M121" s="163"/>
      <c r="N121" s="162"/>
      <c r="O121" s="162"/>
      <c r="P121" s="162"/>
      <c r="Q121" s="162"/>
      <c r="R121" s="163"/>
      <c r="S121" s="163"/>
      <c r="T121" s="163"/>
      <c r="U121" s="163"/>
      <c r="V121" s="163"/>
      <c r="W121" s="163"/>
      <c r="X121" s="163"/>
      <c r="Y121" s="152"/>
      <c r="Z121" s="152"/>
      <c r="AA121" s="152"/>
      <c r="AB121" s="152"/>
      <c r="AC121" s="152"/>
      <c r="AD121" s="152"/>
      <c r="AE121" s="152"/>
      <c r="AF121" s="152"/>
      <c r="AG121" s="152" t="s">
        <v>2390</v>
      </c>
      <c r="AH121" s="152">
        <v>0</v>
      </c>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c r="A122" s="169" t="s">
        <v>366</v>
      </c>
      <c r="B122" s="170" t="s">
        <v>265</v>
      </c>
      <c r="C122" s="184" t="s">
        <v>266</v>
      </c>
      <c r="D122" s="171"/>
      <c r="E122" s="172"/>
      <c r="F122" s="173"/>
      <c r="G122" s="173">
        <f>SUMIF(AG123:AG135,"&lt;&gt;NOR",G123:G135)</f>
        <v>0</v>
      </c>
      <c r="H122" s="173"/>
      <c r="I122" s="173">
        <f>SUM(I123:I135)</f>
        <v>0</v>
      </c>
      <c r="J122" s="173"/>
      <c r="K122" s="173">
        <f>SUM(K123:K135)</f>
        <v>0</v>
      </c>
      <c r="L122" s="173"/>
      <c r="M122" s="173">
        <f>SUM(M123:M135)</f>
        <v>0</v>
      </c>
      <c r="N122" s="172"/>
      <c r="O122" s="172">
        <f>SUM(O123:O135)</f>
        <v>0</v>
      </c>
      <c r="P122" s="172"/>
      <c r="Q122" s="172">
        <f>SUM(Q123:Q135)</f>
        <v>0</v>
      </c>
      <c r="R122" s="173"/>
      <c r="S122" s="173"/>
      <c r="T122" s="174"/>
      <c r="U122" s="168"/>
      <c r="V122" s="168">
        <f>SUM(V123:V135)</f>
        <v>0</v>
      </c>
      <c r="W122" s="168"/>
      <c r="X122" s="168"/>
      <c r="AG122" t="s">
        <v>367</v>
      </c>
    </row>
    <row r="123" spans="1:60" outlineLevel="1">
      <c r="A123" s="175">
        <v>18</v>
      </c>
      <c r="B123" s="176" t="s">
        <v>2811</v>
      </c>
      <c r="C123" s="185" t="s">
        <v>2812</v>
      </c>
      <c r="D123" s="177" t="s">
        <v>439</v>
      </c>
      <c r="E123" s="178">
        <v>33.01</v>
      </c>
      <c r="F123" s="179"/>
      <c r="G123" s="180">
        <f>ROUND(E123*F123,2)</f>
        <v>0</v>
      </c>
      <c r="H123" s="179"/>
      <c r="I123" s="180">
        <f>ROUND(E123*H123,2)</f>
        <v>0</v>
      </c>
      <c r="J123" s="179"/>
      <c r="K123" s="180">
        <f>ROUND(E123*J123,2)</f>
        <v>0</v>
      </c>
      <c r="L123" s="180">
        <v>21</v>
      </c>
      <c r="M123" s="180">
        <f>G123*(1+L123/100)</f>
        <v>0</v>
      </c>
      <c r="N123" s="178">
        <v>0</v>
      </c>
      <c r="O123" s="178">
        <f>ROUND(E123*N123,2)</f>
        <v>0</v>
      </c>
      <c r="P123" s="178">
        <v>0</v>
      </c>
      <c r="Q123" s="178">
        <f>ROUND(E123*P123,2)</f>
        <v>0</v>
      </c>
      <c r="R123" s="180"/>
      <c r="S123" s="180" t="s">
        <v>430</v>
      </c>
      <c r="T123" s="181" t="s">
        <v>372</v>
      </c>
      <c r="U123" s="163">
        <v>0</v>
      </c>
      <c r="V123" s="163">
        <f>ROUND(E123*U123,2)</f>
        <v>0</v>
      </c>
      <c r="W123" s="163"/>
      <c r="X123" s="163" t="s">
        <v>431</v>
      </c>
      <c r="Y123" s="152"/>
      <c r="Z123" s="152"/>
      <c r="AA123" s="152"/>
      <c r="AB123" s="152"/>
      <c r="AC123" s="152"/>
      <c r="AD123" s="152"/>
      <c r="AE123" s="152"/>
      <c r="AF123" s="152"/>
      <c r="AG123" s="152" t="s">
        <v>432</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c r="A124" s="159"/>
      <c r="B124" s="160"/>
      <c r="C124" s="262" t="s">
        <v>2807</v>
      </c>
      <c r="D124" s="263"/>
      <c r="E124" s="263"/>
      <c r="F124" s="263"/>
      <c r="G124" s="263"/>
      <c r="H124" s="163"/>
      <c r="I124" s="163"/>
      <c r="J124" s="163"/>
      <c r="K124" s="163"/>
      <c r="L124" s="163"/>
      <c r="M124" s="163"/>
      <c r="N124" s="162"/>
      <c r="O124" s="162"/>
      <c r="P124" s="162"/>
      <c r="Q124" s="162"/>
      <c r="R124" s="163"/>
      <c r="S124" s="163"/>
      <c r="T124" s="163"/>
      <c r="U124" s="163"/>
      <c r="V124" s="163"/>
      <c r="W124" s="163"/>
      <c r="X124" s="163"/>
      <c r="Y124" s="152"/>
      <c r="Z124" s="152"/>
      <c r="AA124" s="152"/>
      <c r="AB124" s="152"/>
      <c r="AC124" s="152"/>
      <c r="AD124" s="152"/>
      <c r="AE124" s="152"/>
      <c r="AF124" s="152"/>
      <c r="AG124" s="152" t="s">
        <v>375</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c r="A125" s="159"/>
      <c r="B125" s="160"/>
      <c r="C125" s="271" t="s">
        <v>2784</v>
      </c>
      <c r="D125" s="272"/>
      <c r="E125" s="272"/>
      <c r="F125" s="272"/>
      <c r="G125" s="272"/>
      <c r="H125" s="163"/>
      <c r="I125" s="163"/>
      <c r="J125" s="163"/>
      <c r="K125" s="163"/>
      <c r="L125" s="163"/>
      <c r="M125" s="163"/>
      <c r="N125" s="162"/>
      <c r="O125" s="162"/>
      <c r="P125" s="162"/>
      <c r="Q125" s="162"/>
      <c r="R125" s="163"/>
      <c r="S125" s="163"/>
      <c r="T125" s="163"/>
      <c r="U125" s="163"/>
      <c r="V125" s="163"/>
      <c r="W125" s="163"/>
      <c r="X125" s="163"/>
      <c r="Y125" s="152"/>
      <c r="Z125" s="152"/>
      <c r="AA125" s="152"/>
      <c r="AB125" s="152"/>
      <c r="AC125" s="152"/>
      <c r="AD125" s="152"/>
      <c r="AE125" s="152"/>
      <c r="AF125" s="152"/>
      <c r="AG125" s="152" t="s">
        <v>375</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c r="A126" s="159"/>
      <c r="B126" s="160"/>
      <c r="C126" s="271" t="s">
        <v>2784</v>
      </c>
      <c r="D126" s="272"/>
      <c r="E126" s="272"/>
      <c r="F126" s="272"/>
      <c r="G126" s="272"/>
      <c r="H126" s="163"/>
      <c r="I126" s="163"/>
      <c r="J126" s="163"/>
      <c r="K126" s="163"/>
      <c r="L126" s="163"/>
      <c r="M126" s="163"/>
      <c r="N126" s="162"/>
      <c r="O126" s="162"/>
      <c r="P126" s="162"/>
      <c r="Q126" s="162"/>
      <c r="R126" s="163"/>
      <c r="S126" s="163"/>
      <c r="T126" s="163"/>
      <c r="U126" s="163"/>
      <c r="V126" s="163"/>
      <c r="W126" s="163"/>
      <c r="X126" s="163"/>
      <c r="Y126" s="152"/>
      <c r="Z126" s="152"/>
      <c r="AA126" s="152"/>
      <c r="AB126" s="152"/>
      <c r="AC126" s="152"/>
      <c r="AD126" s="152"/>
      <c r="AE126" s="152"/>
      <c r="AF126" s="152"/>
      <c r="AG126" s="152" t="s">
        <v>375</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c r="A127" s="159"/>
      <c r="B127" s="160"/>
      <c r="C127" s="203" t="s">
        <v>2813</v>
      </c>
      <c r="D127" s="199"/>
      <c r="E127" s="200">
        <v>11.8</v>
      </c>
      <c r="F127" s="163"/>
      <c r="G127" s="163"/>
      <c r="H127" s="163"/>
      <c r="I127" s="163"/>
      <c r="J127" s="163"/>
      <c r="K127" s="163"/>
      <c r="L127" s="163"/>
      <c r="M127" s="163"/>
      <c r="N127" s="162"/>
      <c r="O127" s="162"/>
      <c r="P127" s="162"/>
      <c r="Q127" s="162"/>
      <c r="R127" s="163"/>
      <c r="S127" s="163"/>
      <c r="T127" s="163"/>
      <c r="U127" s="163"/>
      <c r="V127" s="163"/>
      <c r="W127" s="163"/>
      <c r="X127" s="163"/>
      <c r="Y127" s="152"/>
      <c r="Z127" s="152"/>
      <c r="AA127" s="152"/>
      <c r="AB127" s="152"/>
      <c r="AC127" s="152"/>
      <c r="AD127" s="152"/>
      <c r="AE127" s="152"/>
      <c r="AF127" s="152"/>
      <c r="AG127" s="152" t="s">
        <v>2390</v>
      </c>
      <c r="AH127" s="152">
        <v>0</v>
      </c>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c r="A128" s="159"/>
      <c r="B128" s="160"/>
      <c r="C128" s="203" t="s">
        <v>2814</v>
      </c>
      <c r="D128" s="199"/>
      <c r="E128" s="200">
        <v>6.18</v>
      </c>
      <c r="F128" s="163"/>
      <c r="G128" s="163"/>
      <c r="H128" s="163"/>
      <c r="I128" s="163"/>
      <c r="J128" s="163"/>
      <c r="K128" s="163"/>
      <c r="L128" s="163"/>
      <c r="M128" s="163"/>
      <c r="N128" s="162"/>
      <c r="O128" s="162"/>
      <c r="P128" s="162"/>
      <c r="Q128" s="162"/>
      <c r="R128" s="163"/>
      <c r="S128" s="163"/>
      <c r="T128" s="163"/>
      <c r="U128" s="163"/>
      <c r="V128" s="163"/>
      <c r="W128" s="163"/>
      <c r="X128" s="163"/>
      <c r="Y128" s="152"/>
      <c r="Z128" s="152"/>
      <c r="AA128" s="152"/>
      <c r="AB128" s="152"/>
      <c r="AC128" s="152"/>
      <c r="AD128" s="152"/>
      <c r="AE128" s="152"/>
      <c r="AF128" s="152"/>
      <c r="AG128" s="152" t="s">
        <v>2390</v>
      </c>
      <c r="AH128" s="152">
        <v>0</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c r="A129" s="159"/>
      <c r="B129" s="160"/>
      <c r="C129" s="203" t="s">
        <v>2815</v>
      </c>
      <c r="D129" s="199"/>
      <c r="E129" s="200">
        <v>3.91</v>
      </c>
      <c r="F129" s="163"/>
      <c r="G129" s="163"/>
      <c r="H129" s="163"/>
      <c r="I129" s="163"/>
      <c r="J129" s="163"/>
      <c r="K129" s="163"/>
      <c r="L129" s="163"/>
      <c r="M129" s="163"/>
      <c r="N129" s="162"/>
      <c r="O129" s="162"/>
      <c r="P129" s="162"/>
      <c r="Q129" s="162"/>
      <c r="R129" s="163"/>
      <c r="S129" s="163"/>
      <c r="T129" s="163"/>
      <c r="U129" s="163"/>
      <c r="V129" s="163"/>
      <c r="W129" s="163"/>
      <c r="X129" s="163"/>
      <c r="Y129" s="152"/>
      <c r="Z129" s="152"/>
      <c r="AA129" s="152"/>
      <c r="AB129" s="152"/>
      <c r="AC129" s="152"/>
      <c r="AD129" s="152"/>
      <c r="AE129" s="152"/>
      <c r="AF129" s="152"/>
      <c r="AG129" s="152" t="s">
        <v>2390</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c r="A130" s="159"/>
      <c r="B130" s="160"/>
      <c r="C130" s="203" t="s">
        <v>2816</v>
      </c>
      <c r="D130" s="199"/>
      <c r="E130" s="200">
        <v>11.12</v>
      </c>
      <c r="F130" s="163"/>
      <c r="G130" s="163"/>
      <c r="H130" s="163"/>
      <c r="I130" s="163"/>
      <c r="J130" s="163"/>
      <c r="K130" s="163"/>
      <c r="L130" s="163"/>
      <c r="M130" s="163"/>
      <c r="N130" s="162"/>
      <c r="O130" s="162"/>
      <c r="P130" s="162"/>
      <c r="Q130" s="162"/>
      <c r="R130" s="163"/>
      <c r="S130" s="163"/>
      <c r="T130" s="163"/>
      <c r="U130" s="163"/>
      <c r="V130" s="163"/>
      <c r="W130" s="163"/>
      <c r="X130" s="163"/>
      <c r="Y130" s="152"/>
      <c r="Z130" s="152"/>
      <c r="AA130" s="152"/>
      <c r="AB130" s="152"/>
      <c r="AC130" s="152"/>
      <c r="AD130" s="152"/>
      <c r="AE130" s="152"/>
      <c r="AF130" s="152"/>
      <c r="AG130" s="152" t="s">
        <v>2390</v>
      </c>
      <c r="AH130" s="152">
        <v>0</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c r="A131" s="175">
        <v>19</v>
      </c>
      <c r="B131" s="176" t="s">
        <v>2817</v>
      </c>
      <c r="C131" s="185" t="s">
        <v>2818</v>
      </c>
      <c r="D131" s="177" t="s">
        <v>439</v>
      </c>
      <c r="E131" s="178">
        <v>16.274699999999999</v>
      </c>
      <c r="F131" s="179"/>
      <c r="G131" s="180">
        <f>ROUND(E131*F131,2)</f>
        <v>0</v>
      </c>
      <c r="H131" s="179"/>
      <c r="I131" s="180">
        <f>ROUND(E131*H131,2)</f>
        <v>0</v>
      </c>
      <c r="J131" s="179"/>
      <c r="K131" s="180">
        <f>ROUND(E131*J131,2)</f>
        <v>0</v>
      </c>
      <c r="L131" s="180">
        <v>21</v>
      </c>
      <c r="M131" s="180">
        <f>G131*(1+L131/100)</f>
        <v>0</v>
      </c>
      <c r="N131" s="178">
        <v>0</v>
      </c>
      <c r="O131" s="178">
        <f>ROUND(E131*N131,2)</f>
        <v>0</v>
      </c>
      <c r="P131" s="178">
        <v>0</v>
      </c>
      <c r="Q131" s="178">
        <f>ROUND(E131*P131,2)</f>
        <v>0</v>
      </c>
      <c r="R131" s="180"/>
      <c r="S131" s="180" t="s">
        <v>430</v>
      </c>
      <c r="T131" s="181" t="s">
        <v>2802</v>
      </c>
      <c r="U131" s="163">
        <v>0</v>
      </c>
      <c r="V131" s="163">
        <f>ROUND(E131*U131,2)</f>
        <v>0</v>
      </c>
      <c r="W131" s="163"/>
      <c r="X131" s="163" t="s">
        <v>431</v>
      </c>
      <c r="Y131" s="152"/>
      <c r="Z131" s="152"/>
      <c r="AA131" s="152"/>
      <c r="AB131" s="152"/>
      <c r="AC131" s="152"/>
      <c r="AD131" s="152"/>
      <c r="AE131" s="152"/>
      <c r="AF131" s="152"/>
      <c r="AG131" s="152" t="s">
        <v>432</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c r="A132" s="159"/>
      <c r="B132" s="160"/>
      <c r="C132" s="262" t="s">
        <v>2725</v>
      </c>
      <c r="D132" s="263"/>
      <c r="E132" s="263"/>
      <c r="F132" s="263"/>
      <c r="G132" s="263"/>
      <c r="H132" s="163"/>
      <c r="I132" s="163"/>
      <c r="J132" s="163"/>
      <c r="K132" s="163"/>
      <c r="L132" s="163"/>
      <c r="M132" s="163"/>
      <c r="N132" s="162"/>
      <c r="O132" s="162"/>
      <c r="P132" s="162"/>
      <c r="Q132" s="162"/>
      <c r="R132" s="163"/>
      <c r="S132" s="163"/>
      <c r="T132" s="163"/>
      <c r="U132" s="163"/>
      <c r="V132" s="163"/>
      <c r="W132" s="163"/>
      <c r="X132" s="163"/>
      <c r="Y132" s="152"/>
      <c r="Z132" s="152"/>
      <c r="AA132" s="152"/>
      <c r="AB132" s="152"/>
      <c r="AC132" s="152"/>
      <c r="AD132" s="152"/>
      <c r="AE132" s="152"/>
      <c r="AF132" s="152"/>
      <c r="AG132" s="152" t="s">
        <v>375</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c r="A133" s="159"/>
      <c r="B133" s="160"/>
      <c r="C133" s="271" t="s">
        <v>2809</v>
      </c>
      <c r="D133" s="272"/>
      <c r="E133" s="272"/>
      <c r="F133" s="272"/>
      <c r="G133" s="272"/>
      <c r="H133" s="163"/>
      <c r="I133" s="163"/>
      <c r="J133" s="163"/>
      <c r="K133" s="163"/>
      <c r="L133" s="163"/>
      <c r="M133" s="163"/>
      <c r="N133" s="162"/>
      <c r="O133" s="162"/>
      <c r="P133" s="162"/>
      <c r="Q133" s="162"/>
      <c r="R133" s="163"/>
      <c r="S133" s="163"/>
      <c r="T133" s="163"/>
      <c r="U133" s="163"/>
      <c r="V133" s="163"/>
      <c r="W133" s="163"/>
      <c r="X133" s="163"/>
      <c r="Y133" s="152"/>
      <c r="Z133" s="152"/>
      <c r="AA133" s="152"/>
      <c r="AB133" s="152"/>
      <c r="AC133" s="152"/>
      <c r="AD133" s="152"/>
      <c r="AE133" s="152"/>
      <c r="AF133" s="152"/>
      <c r="AG133" s="152" t="s">
        <v>375</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c r="A134" s="159"/>
      <c r="B134" s="160"/>
      <c r="C134" s="271" t="s">
        <v>2819</v>
      </c>
      <c r="D134" s="272"/>
      <c r="E134" s="272"/>
      <c r="F134" s="272"/>
      <c r="G134" s="272"/>
      <c r="H134" s="163"/>
      <c r="I134" s="163"/>
      <c r="J134" s="163"/>
      <c r="K134" s="163"/>
      <c r="L134" s="163"/>
      <c r="M134" s="163"/>
      <c r="N134" s="162"/>
      <c r="O134" s="162"/>
      <c r="P134" s="162"/>
      <c r="Q134" s="162"/>
      <c r="R134" s="163"/>
      <c r="S134" s="163"/>
      <c r="T134" s="163"/>
      <c r="U134" s="163"/>
      <c r="V134" s="163"/>
      <c r="W134" s="163"/>
      <c r="X134" s="163"/>
      <c r="Y134" s="152"/>
      <c r="Z134" s="152"/>
      <c r="AA134" s="152"/>
      <c r="AB134" s="152"/>
      <c r="AC134" s="152"/>
      <c r="AD134" s="152"/>
      <c r="AE134" s="152"/>
      <c r="AF134" s="152"/>
      <c r="AG134" s="152" t="s">
        <v>375</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c r="A135" s="159"/>
      <c r="B135" s="160"/>
      <c r="C135" s="203" t="s">
        <v>2820</v>
      </c>
      <c r="D135" s="199"/>
      <c r="E135" s="200">
        <v>16.274699999999999</v>
      </c>
      <c r="F135" s="163"/>
      <c r="G135" s="163"/>
      <c r="H135" s="163"/>
      <c r="I135" s="163"/>
      <c r="J135" s="163"/>
      <c r="K135" s="163"/>
      <c r="L135" s="163"/>
      <c r="M135" s="163"/>
      <c r="N135" s="162"/>
      <c r="O135" s="162"/>
      <c r="P135" s="162"/>
      <c r="Q135" s="162"/>
      <c r="R135" s="163"/>
      <c r="S135" s="163"/>
      <c r="T135" s="163"/>
      <c r="U135" s="163"/>
      <c r="V135" s="163"/>
      <c r="W135" s="163"/>
      <c r="X135" s="163"/>
      <c r="Y135" s="152"/>
      <c r="Z135" s="152"/>
      <c r="AA135" s="152"/>
      <c r="AB135" s="152"/>
      <c r="AC135" s="152"/>
      <c r="AD135" s="152"/>
      <c r="AE135" s="152"/>
      <c r="AF135" s="152"/>
      <c r="AG135" s="152" t="s">
        <v>2390</v>
      </c>
      <c r="AH135" s="152">
        <v>0</v>
      </c>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c r="A136" s="3"/>
      <c r="B136" s="4"/>
      <c r="C136" s="186"/>
      <c r="D136" s="6"/>
      <c r="E136" s="3"/>
      <c r="F136" s="3"/>
      <c r="G136" s="3"/>
      <c r="H136" s="3"/>
      <c r="I136" s="3"/>
      <c r="J136" s="3"/>
      <c r="K136" s="3"/>
      <c r="L136" s="3"/>
      <c r="M136" s="3"/>
      <c r="N136" s="3"/>
      <c r="O136" s="3"/>
      <c r="P136" s="3"/>
      <c r="Q136" s="3"/>
      <c r="R136" s="3"/>
      <c r="S136" s="3"/>
      <c r="T136" s="3"/>
      <c r="U136" s="3"/>
      <c r="V136" s="3"/>
      <c r="W136" s="3"/>
      <c r="X136" s="3"/>
      <c r="AE136">
        <v>15</v>
      </c>
      <c r="AF136">
        <v>21</v>
      </c>
      <c r="AG136" t="s">
        <v>353</v>
      </c>
    </row>
    <row r="137" spans="1:60">
      <c r="A137" s="155"/>
      <c r="B137" s="156" t="s">
        <v>29</v>
      </c>
      <c r="C137" s="187"/>
      <c r="D137" s="157"/>
      <c r="E137" s="158"/>
      <c r="F137" s="158"/>
      <c r="G137" s="183">
        <f>G8+G16+G66+G86+G112+G122</f>
        <v>0</v>
      </c>
      <c r="H137" s="3"/>
      <c r="I137" s="3"/>
      <c r="J137" s="3"/>
      <c r="K137" s="3"/>
      <c r="L137" s="3"/>
      <c r="M137" s="3"/>
      <c r="N137" s="3"/>
      <c r="O137" s="3"/>
      <c r="P137" s="3"/>
      <c r="Q137" s="3"/>
      <c r="R137" s="3"/>
      <c r="S137" s="3"/>
      <c r="T137" s="3"/>
      <c r="U137" s="3"/>
      <c r="V137" s="3"/>
      <c r="W137" s="3"/>
      <c r="X137" s="3"/>
      <c r="AE137">
        <f>SUMIF(L7:L135,AE136,G7:G135)</f>
        <v>0</v>
      </c>
      <c r="AF137">
        <f>SUMIF(L7:L135,AF136,G7:G135)</f>
        <v>0</v>
      </c>
      <c r="AG137" t="s">
        <v>423</v>
      </c>
    </row>
    <row r="138" spans="1:60">
      <c r="C138" s="188"/>
      <c r="D138" s="10"/>
      <c r="AG138" t="s">
        <v>425</v>
      </c>
    </row>
    <row r="139" spans="1:60">
      <c r="D139" s="10"/>
    </row>
    <row r="140" spans="1:60">
      <c r="D140" s="10"/>
    </row>
    <row r="141" spans="1:60">
      <c r="D141" s="10"/>
    </row>
    <row r="142" spans="1:60">
      <c r="D142" s="10"/>
    </row>
    <row r="143" spans="1:60">
      <c r="D143" s="10"/>
    </row>
    <row r="144" spans="1:60">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RpMWsCffo8kvIDplJu+w2Ph04fL2i2dNazexa97Kw3JZ0IW6KnZqB/ThqWBTG446OJcJgtZJKFB0CjM4HhoVPA==" saltValue="OTFcyecA47Xqyjahd/tPbg==" spinCount="100000" sheet="1"/>
  <mergeCells count="59">
    <mergeCell ref="C125:G125"/>
    <mergeCell ref="C126:G126"/>
    <mergeCell ref="C132:G132"/>
    <mergeCell ref="C133:G133"/>
    <mergeCell ref="C134:G134"/>
    <mergeCell ref="C124:G124"/>
    <mergeCell ref="C93:G93"/>
    <mergeCell ref="C103:G103"/>
    <mergeCell ref="C104:G104"/>
    <mergeCell ref="C105:G105"/>
    <mergeCell ref="C114:G114"/>
    <mergeCell ref="C115:G115"/>
    <mergeCell ref="C116:G116"/>
    <mergeCell ref="C117:G117"/>
    <mergeCell ref="C118:G118"/>
    <mergeCell ref="C119:G119"/>
    <mergeCell ref="C120:G120"/>
    <mergeCell ref="C92:G92"/>
    <mergeCell ref="C64:G64"/>
    <mergeCell ref="C75:G75"/>
    <mergeCell ref="C77:G77"/>
    <mergeCell ref="C79:G79"/>
    <mergeCell ref="C81:G81"/>
    <mergeCell ref="C83:G83"/>
    <mergeCell ref="C85:G85"/>
    <mergeCell ref="C88:G88"/>
    <mergeCell ref="C89:G89"/>
    <mergeCell ref="C90:G90"/>
    <mergeCell ref="C91:G91"/>
    <mergeCell ref="C63:G63"/>
    <mergeCell ref="C46:G46"/>
    <mergeCell ref="C47:G47"/>
    <mergeCell ref="C48:G48"/>
    <mergeCell ref="C49:G49"/>
    <mergeCell ref="C50:G50"/>
    <mergeCell ref="C55:G55"/>
    <mergeCell ref="C56:G56"/>
    <mergeCell ref="C57:G57"/>
    <mergeCell ref="C58:G58"/>
    <mergeCell ref="C59:G59"/>
    <mergeCell ref="C62:G62"/>
    <mergeCell ref="C38:G38"/>
    <mergeCell ref="C12:G12"/>
    <mergeCell ref="C13:G13"/>
    <mergeCell ref="C18:G18"/>
    <mergeCell ref="C19:G19"/>
    <mergeCell ref="C25:G25"/>
    <mergeCell ref="C26:G26"/>
    <mergeCell ref="C27:G27"/>
    <mergeCell ref="C34:G34"/>
    <mergeCell ref="C35:G35"/>
    <mergeCell ref="C36:G36"/>
    <mergeCell ref="C37:G37"/>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71</v>
      </c>
      <c r="C3" s="265" t="s">
        <v>72</v>
      </c>
      <c r="D3" s="266"/>
      <c r="E3" s="266"/>
      <c r="F3" s="266"/>
      <c r="G3" s="267"/>
      <c r="AC3" s="126" t="s">
        <v>339</v>
      </c>
      <c r="AG3" t="s">
        <v>343</v>
      </c>
    </row>
    <row r="4" spans="1:60" ht="24.95" customHeight="1">
      <c r="A4" s="145" t="s">
        <v>9</v>
      </c>
      <c r="B4" s="146" t="s">
        <v>75</v>
      </c>
      <c r="C4" s="268" t="s">
        <v>76</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255</v>
      </c>
      <c r="C8" s="184" t="s">
        <v>256</v>
      </c>
      <c r="D8" s="171"/>
      <c r="E8" s="172"/>
      <c r="F8" s="173"/>
      <c r="G8" s="173">
        <f>SUMIF(AG9:AG38,"&lt;&gt;NOR",G9:G38)</f>
        <v>0</v>
      </c>
      <c r="H8" s="173"/>
      <c r="I8" s="173">
        <f>SUM(I9:I38)</f>
        <v>0</v>
      </c>
      <c r="J8" s="173"/>
      <c r="K8" s="173">
        <f>SUM(K9:K38)</f>
        <v>0</v>
      </c>
      <c r="L8" s="173"/>
      <c r="M8" s="173">
        <f>SUM(M9:M38)</f>
        <v>0</v>
      </c>
      <c r="N8" s="172"/>
      <c r="O8" s="172">
        <f>SUM(O9:O38)</f>
        <v>0</v>
      </c>
      <c r="P8" s="172"/>
      <c r="Q8" s="172">
        <f>SUM(Q9:Q38)</f>
        <v>0</v>
      </c>
      <c r="R8" s="173"/>
      <c r="S8" s="173"/>
      <c r="T8" s="174"/>
      <c r="U8" s="168"/>
      <c r="V8" s="168">
        <f>SUM(V9:V38)</f>
        <v>0</v>
      </c>
      <c r="W8" s="168"/>
      <c r="X8" s="168"/>
      <c r="AG8" t="s">
        <v>367</v>
      </c>
    </row>
    <row r="9" spans="1:60" outlineLevel="1">
      <c r="A9" s="175">
        <v>1</v>
      </c>
      <c r="B9" s="176" t="s">
        <v>2723</v>
      </c>
      <c r="C9" s="185" t="s">
        <v>2724</v>
      </c>
      <c r="D9" s="177" t="s">
        <v>439</v>
      </c>
      <c r="E9" s="178">
        <v>51.807499999999997</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430</v>
      </c>
      <c r="T9" s="181" t="s">
        <v>372</v>
      </c>
      <c r="U9" s="163">
        <v>0</v>
      </c>
      <c r="V9" s="163">
        <f>ROUND(E9*U9,2)</f>
        <v>0</v>
      </c>
      <c r="W9" s="163"/>
      <c r="X9" s="163" t="s">
        <v>431</v>
      </c>
      <c r="Y9" s="152"/>
      <c r="Z9" s="152"/>
      <c r="AA9" s="152"/>
      <c r="AB9" s="152"/>
      <c r="AC9" s="152"/>
      <c r="AD9" s="152"/>
      <c r="AE9" s="152"/>
      <c r="AF9" s="152"/>
      <c r="AG9" s="152" t="s">
        <v>2387</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59"/>
      <c r="B10" s="160"/>
      <c r="C10" s="262" t="s">
        <v>2725</v>
      </c>
      <c r="D10" s="263"/>
      <c r="E10" s="263"/>
      <c r="F10" s="263"/>
      <c r="G10" s="263"/>
      <c r="H10" s="163"/>
      <c r="I10" s="163"/>
      <c r="J10" s="163"/>
      <c r="K10" s="163"/>
      <c r="L10" s="163"/>
      <c r="M10" s="163"/>
      <c r="N10" s="162"/>
      <c r="O10" s="162"/>
      <c r="P10" s="162"/>
      <c r="Q10" s="162"/>
      <c r="R10" s="163"/>
      <c r="S10" s="163"/>
      <c r="T10" s="163"/>
      <c r="U10" s="163"/>
      <c r="V10" s="163"/>
      <c r="W10" s="163"/>
      <c r="X10" s="163"/>
      <c r="Y10" s="152"/>
      <c r="Z10" s="152"/>
      <c r="AA10" s="152"/>
      <c r="AB10" s="152"/>
      <c r="AC10" s="152"/>
      <c r="AD10" s="152"/>
      <c r="AE10" s="152"/>
      <c r="AF10" s="152"/>
      <c r="AG10" s="152" t="s">
        <v>375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59"/>
      <c r="B11" s="160"/>
      <c r="C11" s="271" t="s">
        <v>2726</v>
      </c>
      <c r="D11" s="272"/>
      <c r="E11" s="272"/>
      <c r="F11" s="272"/>
      <c r="G11" s="272"/>
      <c r="H11" s="163"/>
      <c r="I11" s="163"/>
      <c r="J11" s="163"/>
      <c r="K11" s="163"/>
      <c r="L11" s="163"/>
      <c r="M11" s="163"/>
      <c r="N11" s="162"/>
      <c r="O11" s="162"/>
      <c r="P11" s="162"/>
      <c r="Q11" s="162"/>
      <c r="R11" s="163"/>
      <c r="S11" s="163"/>
      <c r="T11" s="163"/>
      <c r="U11" s="163"/>
      <c r="V11" s="163"/>
      <c r="W11" s="163"/>
      <c r="X11" s="163"/>
      <c r="Y11" s="152"/>
      <c r="Z11" s="152"/>
      <c r="AA11" s="152"/>
      <c r="AB11" s="152"/>
      <c r="AC11" s="152"/>
      <c r="AD11" s="152"/>
      <c r="AE11" s="152"/>
      <c r="AF11" s="152"/>
      <c r="AG11" s="152" t="s">
        <v>375</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33.75" outlineLevel="1">
      <c r="A12" s="159"/>
      <c r="B12" s="160"/>
      <c r="C12" s="203" t="s">
        <v>2822</v>
      </c>
      <c r="D12" s="199"/>
      <c r="E12" s="200">
        <v>30.965499999999999</v>
      </c>
      <c r="F12" s="163"/>
      <c r="G12" s="163"/>
      <c r="H12" s="163"/>
      <c r="I12" s="163"/>
      <c r="J12" s="163"/>
      <c r="K12" s="163"/>
      <c r="L12" s="163"/>
      <c r="M12" s="163"/>
      <c r="N12" s="162"/>
      <c r="O12" s="162"/>
      <c r="P12" s="162"/>
      <c r="Q12" s="162"/>
      <c r="R12" s="163"/>
      <c r="S12" s="163"/>
      <c r="T12" s="163"/>
      <c r="U12" s="163"/>
      <c r="V12" s="163"/>
      <c r="W12" s="163"/>
      <c r="X12" s="163"/>
      <c r="Y12" s="152"/>
      <c r="Z12" s="152"/>
      <c r="AA12" s="152"/>
      <c r="AB12" s="152"/>
      <c r="AC12" s="152"/>
      <c r="AD12" s="152"/>
      <c r="AE12" s="152"/>
      <c r="AF12" s="152"/>
      <c r="AG12" s="152" t="s">
        <v>2390</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ht="22.5" outlineLevel="1">
      <c r="A13" s="159"/>
      <c r="B13" s="160"/>
      <c r="C13" s="203" t="s">
        <v>2823</v>
      </c>
      <c r="D13" s="199"/>
      <c r="E13" s="200">
        <v>12.614000000000001</v>
      </c>
      <c r="F13" s="163"/>
      <c r="G13" s="163"/>
      <c r="H13" s="163"/>
      <c r="I13" s="163"/>
      <c r="J13" s="163"/>
      <c r="K13" s="163"/>
      <c r="L13" s="163"/>
      <c r="M13" s="163"/>
      <c r="N13" s="162"/>
      <c r="O13" s="162"/>
      <c r="P13" s="162"/>
      <c r="Q13" s="162"/>
      <c r="R13" s="163"/>
      <c r="S13" s="163"/>
      <c r="T13" s="163"/>
      <c r="U13" s="163"/>
      <c r="V13" s="163"/>
      <c r="W13" s="163"/>
      <c r="X13" s="163"/>
      <c r="Y13" s="152"/>
      <c r="Z13" s="152"/>
      <c r="AA13" s="152"/>
      <c r="AB13" s="152"/>
      <c r="AC13" s="152"/>
      <c r="AD13" s="152"/>
      <c r="AE13" s="152"/>
      <c r="AF13" s="152"/>
      <c r="AG13" s="152" t="s">
        <v>2390</v>
      </c>
      <c r="AH13" s="152">
        <v>0</v>
      </c>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59"/>
      <c r="B14" s="160"/>
      <c r="C14" s="203" t="s">
        <v>2824</v>
      </c>
      <c r="D14" s="199"/>
      <c r="E14" s="200">
        <v>8.2279999999999998</v>
      </c>
      <c r="F14" s="163"/>
      <c r="G14" s="163"/>
      <c r="H14" s="163"/>
      <c r="I14" s="163"/>
      <c r="J14" s="163"/>
      <c r="K14" s="163"/>
      <c r="L14" s="163"/>
      <c r="M14" s="163"/>
      <c r="N14" s="162"/>
      <c r="O14" s="162"/>
      <c r="P14" s="162"/>
      <c r="Q14" s="162"/>
      <c r="R14" s="163"/>
      <c r="S14" s="163"/>
      <c r="T14" s="163"/>
      <c r="U14" s="163"/>
      <c r="V14" s="163"/>
      <c r="W14" s="163"/>
      <c r="X14" s="163"/>
      <c r="Y14" s="152"/>
      <c r="Z14" s="152"/>
      <c r="AA14" s="152"/>
      <c r="AB14" s="152"/>
      <c r="AC14" s="152"/>
      <c r="AD14" s="152"/>
      <c r="AE14" s="152"/>
      <c r="AF14" s="152"/>
      <c r="AG14" s="152" t="s">
        <v>2390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75">
        <v>2</v>
      </c>
      <c r="B15" s="176" t="s">
        <v>2731</v>
      </c>
      <c r="C15" s="185" t="s">
        <v>2732</v>
      </c>
      <c r="D15" s="177" t="s">
        <v>439</v>
      </c>
      <c r="E15" s="178">
        <v>21.129300000000001</v>
      </c>
      <c r="F15" s="179"/>
      <c r="G15" s="180">
        <f>ROUND(E15*F15,2)</f>
        <v>0</v>
      </c>
      <c r="H15" s="179"/>
      <c r="I15" s="180">
        <f>ROUND(E15*H15,2)</f>
        <v>0</v>
      </c>
      <c r="J15" s="179"/>
      <c r="K15" s="180">
        <f>ROUND(E15*J15,2)</f>
        <v>0</v>
      </c>
      <c r="L15" s="180">
        <v>21</v>
      </c>
      <c r="M15" s="180">
        <f>G15*(1+L15/100)</f>
        <v>0</v>
      </c>
      <c r="N15" s="178">
        <v>0</v>
      </c>
      <c r="O15" s="178">
        <f>ROUND(E15*N15,2)</f>
        <v>0</v>
      </c>
      <c r="P15" s="178">
        <v>0</v>
      </c>
      <c r="Q15" s="178">
        <f>ROUND(E15*P15,2)</f>
        <v>0</v>
      </c>
      <c r="R15" s="180"/>
      <c r="S15" s="180" t="s">
        <v>430</v>
      </c>
      <c r="T15" s="181" t="s">
        <v>372</v>
      </c>
      <c r="U15" s="163">
        <v>0</v>
      </c>
      <c r="V15" s="163">
        <f>ROUND(E15*U15,2)</f>
        <v>0</v>
      </c>
      <c r="W15" s="163"/>
      <c r="X15" s="163" t="s">
        <v>431</v>
      </c>
      <c r="Y15" s="152"/>
      <c r="Z15" s="152"/>
      <c r="AA15" s="152"/>
      <c r="AB15" s="152"/>
      <c r="AC15" s="152"/>
      <c r="AD15" s="152"/>
      <c r="AE15" s="152"/>
      <c r="AF15" s="152"/>
      <c r="AG15" s="152" t="s">
        <v>2387</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59"/>
      <c r="B16" s="160"/>
      <c r="C16" s="262" t="s">
        <v>2725</v>
      </c>
      <c r="D16" s="263"/>
      <c r="E16" s="263"/>
      <c r="F16" s="263"/>
      <c r="G16" s="263"/>
      <c r="H16" s="163"/>
      <c r="I16" s="163"/>
      <c r="J16" s="163"/>
      <c r="K16" s="163"/>
      <c r="L16" s="163"/>
      <c r="M16" s="163"/>
      <c r="N16" s="162"/>
      <c r="O16" s="162"/>
      <c r="P16" s="162"/>
      <c r="Q16" s="162"/>
      <c r="R16" s="163"/>
      <c r="S16" s="163"/>
      <c r="T16" s="163"/>
      <c r="U16" s="163"/>
      <c r="V16" s="163"/>
      <c r="W16" s="163"/>
      <c r="X16" s="163"/>
      <c r="Y16" s="152"/>
      <c r="Z16" s="152"/>
      <c r="AA16" s="152"/>
      <c r="AB16" s="152"/>
      <c r="AC16" s="152"/>
      <c r="AD16" s="152"/>
      <c r="AE16" s="152"/>
      <c r="AF16" s="152"/>
      <c r="AG16" s="152" t="s">
        <v>375</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59"/>
      <c r="B17" s="160"/>
      <c r="C17" s="271" t="s">
        <v>2733</v>
      </c>
      <c r="D17" s="272"/>
      <c r="E17" s="272"/>
      <c r="F17" s="272"/>
      <c r="G17" s="272"/>
      <c r="H17" s="163"/>
      <c r="I17" s="163"/>
      <c r="J17" s="163"/>
      <c r="K17" s="163"/>
      <c r="L17" s="163"/>
      <c r="M17" s="163"/>
      <c r="N17" s="162"/>
      <c r="O17" s="162"/>
      <c r="P17" s="162"/>
      <c r="Q17" s="162"/>
      <c r="R17" s="163"/>
      <c r="S17" s="163"/>
      <c r="T17" s="163"/>
      <c r="U17" s="163"/>
      <c r="V17" s="163"/>
      <c r="W17" s="163"/>
      <c r="X17" s="163"/>
      <c r="Y17" s="152"/>
      <c r="Z17" s="152"/>
      <c r="AA17" s="152"/>
      <c r="AB17" s="152"/>
      <c r="AC17" s="152"/>
      <c r="AD17" s="152"/>
      <c r="AE17" s="152"/>
      <c r="AF17" s="152"/>
      <c r="AG17" s="152" t="s">
        <v>375</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59"/>
      <c r="B18" s="160"/>
      <c r="C18" s="271" t="s">
        <v>2725</v>
      </c>
      <c r="D18" s="272"/>
      <c r="E18" s="272"/>
      <c r="F18" s="272"/>
      <c r="G18" s="272"/>
      <c r="H18" s="163"/>
      <c r="I18" s="163"/>
      <c r="J18" s="163"/>
      <c r="K18" s="163"/>
      <c r="L18" s="163"/>
      <c r="M18" s="163"/>
      <c r="N18" s="162"/>
      <c r="O18" s="162"/>
      <c r="P18" s="162"/>
      <c r="Q18" s="162"/>
      <c r="R18" s="163"/>
      <c r="S18" s="163"/>
      <c r="T18" s="163"/>
      <c r="U18" s="163"/>
      <c r="V18" s="163"/>
      <c r="W18" s="163"/>
      <c r="X18" s="163"/>
      <c r="Y18" s="152"/>
      <c r="Z18" s="152"/>
      <c r="AA18" s="152"/>
      <c r="AB18" s="152"/>
      <c r="AC18" s="152"/>
      <c r="AD18" s="152"/>
      <c r="AE18" s="152"/>
      <c r="AF18" s="152"/>
      <c r="AG18" s="152" t="s">
        <v>375</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c r="A19" s="159"/>
      <c r="B19" s="160"/>
      <c r="C19" s="203" t="s">
        <v>2825</v>
      </c>
      <c r="D19" s="199"/>
      <c r="E19" s="200">
        <v>21.129300000000001</v>
      </c>
      <c r="F19" s="163"/>
      <c r="G19" s="163"/>
      <c r="H19" s="163"/>
      <c r="I19" s="163"/>
      <c r="J19" s="163"/>
      <c r="K19" s="163"/>
      <c r="L19" s="163"/>
      <c r="M19" s="163"/>
      <c r="N19" s="162"/>
      <c r="O19" s="162"/>
      <c r="P19" s="162"/>
      <c r="Q19" s="162"/>
      <c r="R19" s="163"/>
      <c r="S19" s="163"/>
      <c r="T19" s="163"/>
      <c r="U19" s="163"/>
      <c r="V19" s="163"/>
      <c r="W19" s="163"/>
      <c r="X19" s="163"/>
      <c r="Y19" s="152"/>
      <c r="Z19" s="152"/>
      <c r="AA19" s="152"/>
      <c r="AB19" s="152"/>
      <c r="AC19" s="152"/>
      <c r="AD19" s="152"/>
      <c r="AE19" s="152"/>
      <c r="AF19" s="152"/>
      <c r="AG19" s="152" t="s">
        <v>2390</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c r="A20" s="175">
        <v>3</v>
      </c>
      <c r="B20" s="176" t="s">
        <v>2826</v>
      </c>
      <c r="C20" s="185" t="s">
        <v>2827</v>
      </c>
      <c r="D20" s="177" t="s">
        <v>439</v>
      </c>
      <c r="E20" s="178">
        <v>173.88800000000001</v>
      </c>
      <c r="F20" s="179"/>
      <c r="G20" s="180">
        <f>ROUND(E20*F20,2)</f>
        <v>0</v>
      </c>
      <c r="H20" s="179"/>
      <c r="I20" s="180">
        <f>ROUND(E20*H20,2)</f>
        <v>0</v>
      </c>
      <c r="J20" s="179"/>
      <c r="K20" s="180">
        <f>ROUND(E20*J20,2)</f>
        <v>0</v>
      </c>
      <c r="L20" s="180">
        <v>21</v>
      </c>
      <c r="M20" s="180">
        <f>G20*(1+L20/100)</f>
        <v>0</v>
      </c>
      <c r="N20" s="178">
        <v>0</v>
      </c>
      <c r="O20" s="178">
        <f>ROUND(E20*N20,2)</f>
        <v>0</v>
      </c>
      <c r="P20" s="178">
        <v>0</v>
      </c>
      <c r="Q20" s="178">
        <f>ROUND(E20*P20,2)</f>
        <v>0</v>
      </c>
      <c r="R20" s="180"/>
      <c r="S20" s="180" t="s">
        <v>430</v>
      </c>
      <c r="T20" s="181" t="s">
        <v>372</v>
      </c>
      <c r="U20" s="163">
        <v>0</v>
      </c>
      <c r="V20" s="163">
        <f>ROUND(E20*U20,2)</f>
        <v>0</v>
      </c>
      <c r="W20" s="163"/>
      <c r="X20" s="163" t="s">
        <v>431</v>
      </c>
      <c r="Y20" s="152"/>
      <c r="Z20" s="152"/>
      <c r="AA20" s="152"/>
      <c r="AB20" s="152"/>
      <c r="AC20" s="152"/>
      <c r="AD20" s="152"/>
      <c r="AE20" s="152"/>
      <c r="AF20" s="152"/>
      <c r="AG20" s="152" t="s">
        <v>2387</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c r="A21" s="159"/>
      <c r="B21" s="160"/>
      <c r="C21" s="262" t="s">
        <v>2749</v>
      </c>
      <c r="D21" s="263"/>
      <c r="E21" s="263"/>
      <c r="F21" s="263"/>
      <c r="G21" s="263"/>
      <c r="H21" s="163"/>
      <c r="I21" s="163"/>
      <c r="J21" s="163"/>
      <c r="K21" s="163"/>
      <c r="L21" s="163"/>
      <c r="M21" s="163"/>
      <c r="N21" s="162"/>
      <c r="O21" s="162"/>
      <c r="P21" s="162"/>
      <c r="Q21" s="162"/>
      <c r="R21" s="163"/>
      <c r="S21" s="163"/>
      <c r="T21" s="163"/>
      <c r="U21" s="163"/>
      <c r="V21" s="163"/>
      <c r="W21" s="163"/>
      <c r="X21" s="163"/>
      <c r="Y21" s="152"/>
      <c r="Z21" s="152"/>
      <c r="AA21" s="152"/>
      <c r="AB21" s="152"/>
      <c r="AC21" s="152"/>
      <c r="AD21" s="152"/>
      <c r="AE21" s="152"/>
      <c r="AF21" s="152"/>
      <c r="AG21" s="152" t="s">
        <v>375</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c r="A22" s="159"/>
      <c r="B22" s="160"/>
      <c r="C22" s="271" t="s">
        <v>2784</v>
      </c>
      <c r="D22" s="272"/>
      <c r="E22" s="272"/>
      <c r="F22" s="272"/>
      <c r="G22" s="272"/>
      <c r="H22" s="163"/>
      <c r="I22" s="163"/>
      <c r="J22" s="163"/>
      <c r="K22" s="163"/>
      <c r="L22" s="163"/>
      <c r="M22" s="163"/>
      <c r="N22" s="162"/>
      <c r="O22" s="162"/>
      <c r="P22" s="162"/>
      <c r="Q22" s="162"/>
      <c r="R22" s="163"/>
      <c r="S22" s="163"/>
      <c r="T22" s="163"/>
      <c r="U22" s="163"/>
      <c r="V22" s="163"/>
      <c r="W22" s="163"/>
      <c r="X22" s="163"/>
      <c r="Y22" s="152"/>
      <c r="Z22" s="152"/>
      <c r="AA22" s="152"/>
      <c r="AB22" s="152"/>
      <c r="AC22" s="152"/>
      <c r="AD22" s="152"/>
      <c r="AE22" s="152"/>
      <c r="AF22" s="152"/>
      <c r="AG22" s="152" t="s">
        <v>375</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59"/>
      <c r="B23" s="160"/>
      <c r="C23" s="203" t="s">
        <v>2828</v>
      </c>
      <c r="D23" s="199"/>
      <c r="E23" s="200">
        <v>203.55799999999999</v>
      </c>
      <c r="F23" s="163"/>
      <c r="G23" s="163"/>
      <c r="H23" s="163"/>
      <c r="I23" s="163"/>
      <c r="J23" s="163"/>
      <c r="K23" s="163"/>
      <c r="L23" s="163"/>
      <c r="M23" s="163"/>
      <c r="N23" s="162"/>
      <c r="O23" s="162"/>
      <c r="P23" s="162"/>
      <c r="Q23" s="162"/>
      <c r="R23" s="163"/>
      <c r="S23" s="163"/>
      <c r="T23" s="163"/>
      <c r="U23" s="163"/>
      <c r="V23" s="163"/>
      <c r="W23" s="163"/>
      <c r="X23" s="163"/>
      <c r="Y23" s="152"/>
      <c r="Z23" s="152"/>
      <c r="AA23" s="152"/>
      <c r="AB23" s="152"/>
      <c r="AC23" s="152"/>
      <c r="AD23" s="152"/>
      <c r="AE23" s="152"/>
      <c r="AF23" s="152"/>
      <c r="AG23" s="152" t="s">
        <v>2390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59"/>
      <c r="B24" s="160"/>
      <c r="C24" s="203" t="s">
        <v>2829</v>
      </c>
      <c r="D24" s="199"/>
      <c r="E24" s="200">
        <v>-16.77</v>
      </c>
      <c r="F24" s="163"/>
      <c r="G24" s="163"/>
      <c r="H24" s="163"/>
      <c r="I24" s="163"/>
      <c r="J24" s="163"/>
      <c r="K24" s="163"/>
      <c r="L24" s="163"/>
      <c r="M24" s="163"/>
      <c r="N24" s="162"/>
      <c r="O24" s="162"/>
      <c r="P24" s="162"/>
      <c r="Q24" s="162"/>
      <c r="R24" s="163"/>
      <c r="S24" s="163"/>
      <c r="T24" s="163"/>
      <c r="U24" s="163"/>
      <c r="V24" s="163"/>
      <c r="W24" s="163"/>
      <c r="X24" s="163"/>
      <c r="Y24" s="152"/>
      <c r="Z24" s="152"/>
      <c r="AA24" s="152"/>
      <c r="AB24" s="152"/>
      <c r="AC24" s="152"/>
      <c r="AD24" s="152"/>
      <c r="AE24" s="152"/>
      <c r="AF24" s="152"/>
      <c r="AG24" s="152" t="s">
        <v>2390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59"/>
      <c r="B25" s="160"/>
      <c r="C25" s="203" t="s">
        <v>2830</v>
      </c>
      <c r="D25" s="199"/>
      <c r="E25" s="200">
        <v>-12.9</v>
      </c>
      <c r="F25" s="163"/>
      <c r="G25" s="163"/>
      <c r="H25" s="163"/>
      <c r="I25" s="163"/>
      <c r="J25" s="163"/>
      <c r="K25" s="163"/>
      <c r="L25" s="163"/>
      <c r="M25" s="163"/>
      <c r="N25" s="162"/>
      <c r="O25" s="162"/>
      <c r="P25" s="162"/>
      <c r="Q25" s="162"/>
      <c r="R25" s="163"/>
      <c r="S25" s="163"/>
      <c r="T25" s="163"/>
      <c r="U25" s="163"/>
      <c r="V25" s="163"/>
      <c r="W25" s="163"/>
      <c r="X25" s="163"/>
      <c r="Y25" s="152"/>
      <c r="Z25" s="152"/>
      <c r="AA25" s="152"/>
      <c r="AB25" s="152"/>
      <c r="AC25" s="152"/>
      <c r="AD25" s="152"/>
      <c r="AE25" s="152"/>
      <c r="AF25" s="152"/>
      <c r="AG25" s="152" t="s">
        <v>2390</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75">
        <v>4</v>
      </c>
      <c r="B26" s="176" t="s">
        <v>2739</v>
      </c>
      <c r="C26" s="185" t="s">
        <v>2740</v>
      </c>
      <c r="D26" s="177" t="s">
        <v>439</v>
      </c>
      <c r="E26" s="178">
        <v>11.781000000000001</v>
      </c>
      <c r="F26" s="179"/>
      <c r="G26" s="180">
        <f>ROUND(E26*F26,2)</f>
        <v>0</v>
      </c>
      <c r="H26" s="179"/>
      <c r="I26" s="180">
        <f>ROUND(E26*H26,2)</f>
        <v>0</v>
      </c>
      <c r="J26" s="179"/>
      <c r="K26" s="180">
        <f>ROUND(E26*J26,2)</f>
        <v>0</v>
      </c>
      <c r="L26" s="180">
        <v>21</v>
      </c>
      <c r="M26" s="180">
        <f>G26*(1+L26/100)</f>
        <v>0</v>
      </c>
      <c r="N26" s="178">
        <v>0</v>
      </c>
      <c r="O26" s="178">
        <f>ROUND(E26*N26,2)</f>
        <v>0</v>
      </c>
      <c r="P26" s="178">
        <v>0</v>
      </c>
      <c r="Q26" s="178">
        <f>ROUND(E26*P26,2)</f>
        <v>0</v>
      </c>
      <c r="R26" s="180"/>
      <c r="S26" s="180" t="s">
        <v>430</v>
      </c>
      <c r="T26" s="181" t="s">
        <v>372</v>
      </c>
      <c r="U26" s="163">
        <v>0</v>
      </c>
      <c r="V26" s="163">
        <f>ROUND(E26*U26,2)</f>
        <v>0</v>
      </c>
      <c r="W26" s="163"/>
      <c r="X26" s="163" t="s">
        <v>431</v>
      </c>
      <c r="Y26" s="152"/>
      <c r="Z26" s="152"/>
      <c r="AA26" s="152"/>
      <c r="AB26" s="152"/>
      <c r="AC26" s="152"/>
      <c r="AD26" s="152"/>
      <c r="AE26" s="152"/>
      <c r="AF26" s="152"/>
      <c r="AG26" s="152" t="s">
        <v>2387</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59"/>
      <c r="B27" s="160"/>
      <c r="C27" s="262" t="s">
        <v>2725</v>
      </c>
      <c r="D27" s="263"/>
      <c r="E27" s="263"/>
      <c r="F27" s="263"/>
      <c r="G27" s="263"/>
      <c r="H27" s="163"/>
      <c r="I27" s="163"/>
      <c r="J27" s="163"/>
      <c r="K27" s="163"/>
      <c r="L27" s="163"/>
      <c r="M27" s="163"/>
      <c r="N27" s="162"/>
      <c r="O27" s="162"/>
      <c r="P27" s="162"/>
      <c r="Q27" s="162"/>
      <c r="R27" s="163"/>
      <c r="S27" s="163"/>
      <c r="T27" s="163"/>
      <c r="U27" s="163"/>
      <c r="V27" s="163"/>
      <c r="W27" s="163"/>
      <c r="X27" s="163"/>
      <c r="Y27" s="152"/>
      <c r="Z27" s="152"/>
      <c r="AA27" s="152"/>
      <c r="AB27" s="152"/>
      <c r="AC27" s="152"/>
      <c r="AD27" s="152"/>
      <c r="AE27" s="152"/>
      <c r="AF27" s="152"/>
      <c r="AG27" s="152" t="s">
        <v>375</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59"/>
      <c r="B28" s="160"/>
      <c r="C28" s="271" t="s">
        <v>2725</v>
      </c>
      <c r="D28" s="272"/>
      <c r="E28" s="272"/>
      <c r="F28" s="272"/>
      <c r="G28" s="272"/>
      <c r="H28" s="163"/>
      <c r="I28" s="163"/>
      <c r="J28" s="163"/>
      <c r="K28" s="163"/>
      <c r="L28" s="163"/>
      <c r="M28" s="163"/>
      <c r="N28" s="162"/>
      <c r="O28" s="162"/>
      <c r="P28" s="162"/>
      <c r="Q28" s="162"/>
      <c r="R28" s="163"/>
      <c r="S28" s="163"/>
      <c r="T28" s="163"/>
      <c r="U28" s="163"/>
      <c r="V28" s="163"/>
      <c r="W28" s="163"/>
      <c r="X28" s="163"/>
      <c r="Y28" s="152"/>
      <c r="Z28" s="152"/>
      <c r="AA28" s="152"/>
      <c r="AB28" s="152"/>
      <c r="AC28" s="152"/>
      <c r="AD28" s="152"/>
      <c r="AE28" s="152"/>
      <c r="AF28" s="152"/>
      <c r="AG28" s="152" t="s">
        <v>375</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59"/>
      <c r="B29" s="160"/>
      <c r="C29" s="271" t="s">
        <v>2726</v>
      </c>
      <c r="D29" s="272"/>
      <c r="E29" s="272"/>
      <c r="F29" s="272"/>
      <c r="G29" s="272"/>
      <c r="H29" s="163"/>
      <c r="I29" s="163"/>
      <c r="J29" s="163"/>
      <c r="K29" s="163"/>
      <c r="L29" s="163"/>
      <c r="M29" s="163"/>
      <c r="N29" s="162"/>
      <c r="O29" s="162"/>
      <c r="P29" s="162"/>
      <c r="Q29" s="162"/>
      <c r="R29" s="163"/>
      <c r="S29" s="163"/>
      <c r="T29" s="163"/>
      <c r="U29" s="163"/>
      <c r="V29" s="163"/>
      <c r="W29" s="163"/>
      <c r="X29" s="163"/>
      <c r="Y29" s="152"/>
      <c r="Z29" s="152"/>
      <c r="AA29" s="152"/>
      <c r="AB29" s="152"/>
      <c r="AC29" s="152"/>
      <c r="AD29" s="152"/>
      <c r="AE29" s="152"/>
      <c r="AF29" s="152"/>
      <c r="AG29" s="152" t="s">
        <v>375</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c r="A30" s="159"/>
      <c r="B30" s="160"/>
      <c r="C30" s="271" t="s">
        <v>2725</v>
      </c>
      <c r="D30" s="272"/>
      <c r="E30" s="272"/>
      <c r="F30" s="272"/>
      <c r="G30" s="272"/>
      <c r="H30" s="163"/>
      <c r="I30" s="163"/>
      <c r="J30" s="163"/>
      <c r="K30" s="163"/>
      <c r="L30" s="163"/>
      <c r="M30" s="163"/>
      <c r="N30" s="162"/>
      <c r="O30" s="162"/>
      <c r="P30" s="162"/>
      <c r="Q30" s="162"/>
      <c r="R30" s="163"/>
      <c r="S30" s="163"/>
      <c r="T30" s="163"/>
      <c r="U30" s="163"/>
      <c r="V30" s="163"/>
      <c r="W30" s="163"/>
      <c r="X30" s="163"/>
      <c r="Y30" s="152"/>
      <c r="Z30" s="152"/>
      <c r="AA30" s="152"/>
      <c r="AB30" s="152"/>
      <c r="AC30" s="152"/>
      <c r="AD30" s="152"/>
      <c r="AE30" s="152"/>
      <c r="AF30" s="152"/>
      <c r="AG30" s="152" t="s">
        <v>375</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59"/>
      <c r="B31" s="160"/>
      <c r="C31" s="271" t="s">
        <v>2725</v>
      </c>
      <c r="D31" s="272"/>
      <c r="E31" s="272"/>
      <c r="F31" s="272"/>
      <c r="G31" s="272"/>
      <c r="H31" s="163"/>
      <c r="I31" s="163"/>
      <c r="J31" s="163"/>
      <c r="K31" s="163"/>
      <c r="L31" s="163"/>
      <c r="M31" s="163"/>
      <c r="N31" s="162"/>
      <c r="O31" s="162"/>
      <c r="P31" s="162"/>
      <c r="Q31" s="162"/>
      <c r="R31" s="163"/>
      <c r="S31" s="163"/>
      <c r="T31" s="163"/>
      <c r="U31" s="163"/>
      <c r="V31" s="163"/>
      <c r="W31" s="163"/>
      <c r="X31" s="163"/>
      <c r="Y31" s="152"/>
      <c r="Z31" s="152"/>
      <c r="AA31" s="152"/>
      <c r="AB31" s="152"/>
      <c r="AC31" s="152"/>
      <c r="AD31" s="152"/>
      <c r="AE31" s="152"/>
      <c r="AF31" s="152"/>
      <c r="AG31" s="152" t="s">
        <v>375</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59"/>
      <c r="B32" s="160"/>
      <c r="C32" s="203" t="s">
        <v>2831</v>
      </c>
      <c r="D32" s="199"/>
      <c r="E32" s="200">
        <v>11.781000000000001</v>
      </c>
      <c r="F32" s="163"/>
      <c r="G32" s="163"/>
      <c r="H32" s="163"/>
      <c r="I32" s="163"/>
      <c r="J32" s="163"/>
      <c r="K32" s="163"/>
      <c r="L32" s="163"/>
      <c r="M32" s="163"/>
      <c r="N32" s="162"/>
      <c r="O32" s="162"/>
      <c r="P32" s="162"/>
      <c r="Q32" s="162"/>
      <c r="R32" s="163"/>
      <c r="S32" s="163"/>
      <c r="T32" s="163"/>
      <c r="U32" s="163"/>
      <c r="V32" s="163"/>
      <c r="W32" s="163"/>
      <c r="X32" s="163"/>
      <c r="Y32" s="152"/>
      <c r="Z32" s="152"/>
      <c r="AA32" s="152"/>
      <c r="AB32" s="152"/>
      <c r="AC32" s="152"/>
      <c r="AD32" s="152"/>
      <c r="AE32" s="152"/>
      <c r="AF32" s="152"/>
      <c r="AG32" s="152" t="s">
        <v>2390</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75">
        <v>5</v>
      </c>
      <c r="B33" s="176" t="s">
        <v>2756</v>
      </c>
      <c r="C33" s="185" t="s">
        <v>2757</v>
      </c>
      <c r="D33" s="177" t="s">
        <v>439</v>
      </c>
      <c r="E33" s="178">
        <v>18.323</v>
      </c>
      <c r="F33" s="179"/>
      <c r="G33" s="180">
        <f>ROUND(E33*F33,2)</f>
        <v>0</v>
      </c>
      <c r="H33" s="179"/>
      <c r="I33" s="180">
        <f>ROUND(E33*H33,2)</f>
        <v>0</v>
      </c>
      <c r="J33" s="179"/>
      <c r="K33" s="180">
        <f>ROUND(E33*J33,2)</f>
        <v>0</v>
      </c>
      <c r="L33" s="180">
        <v>21</v>
      </c>
      <c r="M33" s="180">
        <f>G33*(1+L33/100)</f>
        <v>0</v>
      </c>
      <c r="N33" s="178">
        <v>0</v>
      </c>
      <c r="O33" s="178">
        <f>ROUND(E33*N33,2)</f>
        <v>0</v>
      </c>
      <c r="P33" s="178">
        <v>0</v>
      </c>
      <c r="Q33" s="178">
        <f>ROUND(E33*P33,2)</f>
        <v>0</v>
      </c>
      <c r="R33" s="180"/>
      <c r="S33" s="180" t="s">
        <v>430</v>
      </c>
      <c r="T33" s="181" t="s">
        <v>372</v>
      </c>
      <c r="U33" s="163">
        <v>0</v>
      </c>
      <c r="V33" s="163">
        <f>ROUND(E33*U33,2)</f>
        <v>0</v>
      </c>
      <c r="W33" s="163"/>
      <c r="X33" s="163" t="s">
        <v>431</v>
      </c>
      <c r="Y33" s="152"/>
      <c r="Z33" s="152"/>
      <c r="AA33" s="152"/>
      <c r="AB33" s="152"/>
      <c r="AC33" s="152"/>
      <c r="AD33" s="152"/>
      <c r="AE33" s="152"/>
      <c r="AF33" s="152"/>
      <c r="AG33" s="152" t="s">
        <v>2387</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59"/>
      <c r="B34" s="160"/>
      <c r="C34" s="262" t="s">
        <v>2725</v>
      </c>
      <c r="D34" s="263"/>
      <c r="E34" s="263"/>
      <c r="F34" s="263"/>
      <c r="G34" s="263"/>
      <c r="H34" s="163"/>
      <c r="I34" s="163"/>
      <c r="J34" s="163"/>
      <c r="K34" s="163"/>
      <c r="L34" s="163"/>
      <c r="M34" s="163"/>
      <c r="N34" s="162"/>
      <c r="O34" s="162"/>
      <c r="P34" s="162"/>
      <c r="Q34" s="162"/>
      <c r="R34" s="163"/>
      <c r="S34" s="163"/>
      <c r="T34" s="163"/>
      <c r="U34" s="163"/>
      <c r="V34" s="163"/>
      <c r="W34" s="163"/>
      <c r="X34" s="163"/>
      <c r="Y34" s="152"/>
      <c r="Z34" s="152"/>
      <c r="AA34" s="152"/>
      <c r="AB34" s="152"/>
      <c r="AC34" s="152"/>
      <c r="AD34" s="152"/>
      <c r="AE34" s="152"/>
      <c r="AF34" s="152"/>
      <c r="AG34" s="152" t="s">
        <v>375</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59"/>
      <c r="B35" s="160"/>
      <c r="C35" s="271" t="s">
        <v>2749</v>
      </c>
      <c r="D35" s="272"/>
      <c r="E35" s="272"/>
      <c r="F35" s="272"/>
      <c r="G35" s="272"/>
      <c r="H35" s="163"/>
      <c r="I35" s="163"/>
      <c r="J35" s="163"/>
      <c r="K35" s="163"/>
      <c r="L35" s="163"/>
      <c r="M35" s="163"/>
      <c r="N35" s="162"/>
      <c r="O35" s="162"/>
      <c r="P35" s="162"/>
      <c r="Q35" s="162"/>
      <c r="R35" s="163"/>
      <c r="S35" s="163"/>
      <c r="T35" s="163"/>
      <c r="U35" s="163"/>
      <c r="V35" s="163"/>
      <c r="W35" s="163"/>
      <c r="X35" s="163"/>
      <c r="Y35" s="152"/>
      <c r="Z35" s="152"/>
      <c r="AA35" s="152"/>
      <c r="AB35" s="152"/>
      <c r="AC35" s="152"/>
      <c r="AD35" s="152"/>
      <c r="AE35" s="152"/>
      <c r="AF35" s="152"/>
      <c r="AG35" s="152" t="s">
        <v>375</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c r="A36" s="159"/>
      <c r="B36" s="160"/>
      <c r="C36" s="271" t="s">
        <v>2725</v>
      </c>
      <c r="D36" s="272"/>
      <c r="E36" s="272"/>
      <c r="F36" s="272"/>
      <c r="G36" s="272"/>
      <c r="H36" s="163"/>
      <c r="I36" s="163"/>
      <c r="J36" s="163"/>
      <c r="K36" s="163"/>
      <c r="L36" s="163"/>
      <c r="M36" s="163"/>
      <c r="N36" s="162"/>
      <c r="O36" s="162"/>
      <c r="P36" s="162"/>
      <c r="Q36" s="162"/>
      <c r="R36" s="163"/>
      <c r="S36" s="163"/>
      <c r="T36" s="163"/>
      <c r="U36" s="163"/>
      <c r="V36" s="163"/>
      <c r="W36" s="163"/>
      <c r="X36" s="163"/>
      <c r="Y36" s="152"/>
      <c r="Z36" s="152"/>
      <c r="AA36" s="152"/>
      <c r="AB36" s="152"/>
      <c r="AC36" s="152"/>
      <c r="AD36" s="152"/>
      <c r="AE36" s="152"/>
      <c r="AF36" s="152"/>
      <c r="AG36" s="152" t="s">
        <v>375</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c r="A37" s="159"/>
      <c r="B37" s="160"/>
      <c r="C37" s="203" t="s">
        <v>2832</v>
      </c>
      <c r="D37" s="199"/>
      <c r="E37" s="200">
        <v>20.042999999999999</v>
      </c>
      <c r="F37" s="163"/>
      <c r="G37" s="163"/>
      <c r="H37" s="163"/>
      <c r="I37" s="163"/>
      <c r="J37" s="163"/>
      <c r="K37" s="163"/>
      <c r="L37" s="163"/>
      <c r="M37" s="163"/>
      <c r="N37" s="162"/>
      <c r="O37" s="162"/>
      <c r="P37" s="162"/>
      <c r="Q37" s="162"/>
      <c r="R37" s="163"/>
      <c r="S37" s="163"/>
      <c r="T37" s="163"/>
      <c r="U37" s="163"/>
      <c r="V37" s="163"/>
      <c r="W37" s="163"/>
      <c r="X37" s="163"/>
      <c r="Y37" s="152"/>
      <c r="Z37" s="152"/>
      <c r="AA37" s="152"/>
      <c r="AB37" s="152"/>
      <c r="AC37" s="152"/>
      <c r="AD37" s="152"/>
      <c r="AE37" s="152"/>
      <c r="AF37" s="152"/>
      <c r="AG37" s="152" t="s">
        <v>2390</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c r="A38" s="159"/>
      <c r="B38" s="160"/>
      <c r="C38" s="203" t="s">
        <v>2833</v>
      </c>
      <c r="D38" s="199"/>
      <c r="E38" s="200">
        <v>-1.72</v>
      </c>
      <c r="F38" s="163"/>
      <c r="G38" s="163"/>
      <c r="H38" s="163"/>
      <c r="I38" s="163"/>
      <c r="J38" s="163"/>
      <c r="K38" s="163"/>
      <c r="L38" s="163"/>
      <c r="M38" s="163"/>
      <c r="N38" s="162"/>
      <c r="O38" s="162"/>
      <c r="P38" s="162"/>
      <c r="Q38" s="162"/>
      <c r="R38" s="163"/>
      <c r="S38" s="163"/>
      <c r="T38" s="163"/>
      <c r="U38" s="163"/>
      <c r="V38" s="163"/>
      <c r="W38" s="163"/>
      <c r="X38" s="163"/>
      <c r="Y38" s="152"/>
      <c r="Z38" s="152"/>
      <c r="AA38" s="152"/>
      <c r="AB38" s="152"/>
      <c r="AC38" s="152"/>
      <c r="AD38" s="152"/>
      <c r="AE38" s="152"/>
      <c r="AF38" s="152"/>
      <c r="AG38" s="152" t="s">
        <v>2390</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c r="A39" s="169" t="s">
        <v>366</v>
      </c>
      <c r="B39" s="170" t="s">
        <v>257</v>
      </c>
      <c r="C39" s="184" t="s">
        <v>258</v>
      </c>
      <c r="D39" s="171"/>
      <c r="E39" s="172"/>
      <c r="F39" s="173"/>
      <c r="G39" s="173">
        <f>SUMIF(AG40:AG58,"&lt;&gt;NOR",G40:G58)</f>
        <v>0</v>
      </c>
      <c r="H39" s="173"/>
      <c r="I39" s="173">
        <f>SUM(I40:I58)</f>
        <v>0</v>
      </c>
      <c r="J39" s="173"/>
      <c r="K39" s="173">
        <f>SUM(K40:K58)</f>
        <v>0</v>
      </c>
      <c r="L39" s="173"/>
      <c r="M39" s="173">
        <f>SUM(M40:M58)</f>
        <v>0</v>
      </c>
      <c r="N39" s="172"/>
      <c r="O39" s="172">
        <f>SUM(O40:O58)</f>
        <v>0</v>
      </c>
      <c r="P39" s="172"/>
      <c r="Q39" s="172">
        <f>SUM(Q40:Q58)</f>
        <v>0</v>
      </c>
      <c r="R39" s="173"/>
      <c r="S39" s="173"/>
      <c r="T39" s="174"/>
      <c r="U39" s="168"/>
      <c r="V39" s="168">
        <f>SUM(V40:V58)</f>
        <v>0</v>
      </c>
      <c r="W39" s="168"/>
      <c r="X39" s="168"/>
      <c r="AG39" t="s">
        <v>367</v>
      </c>
    </row>
    <row r="40" spans="1:60" outlineLevel="1">
      <c r="A40" s="175">
        <v>6</v>
      </c>
      <c r="B40" s="176" t="s">
        <v>2759</v>
      </c>
      <c r="C40" s="185" t="s">
        <v>2760</v>
      </c>
      <c r="D40" s="177" t="s">
        <v>2761</v>
      </c>
      <c r="E40" s="178">
        <v>18</v>
      </c>
      <c r="F40" s="179"/>
      <c r="G40" s="180">
        <f>ROUND(E40*F40,2)</f>
        <v>0</v>
      </c>
      <c r="H40" s="179"/>
      <c r="I40" s="180">
        <f>ROUND(E40*H40,2)</f>
        <v>0</v>
      </c>
      <c r="J40" s="179"/>
      <c r="K40" s="180">
        <f>ROUND(E40*J40,2)</f>
        <v>0</v>
      </c>
      <c r="L40" s="180">
        <v>21</v>
      </c>
      <c r="M40" s="180">
        <f>G40*(1+L40/100)</f>
        <v>0</v>
      </c>
      <c r="N40" s="178">
        <v>0</v>
      </c>
      <c r="O40" s="178">
        <f>ROUND(E40*N40,2)</f>
        <v>0</v>
      </c>
      <c r="P40" s="178">
        <v>0</v>
      </c>
      <c r="Q40" s="178">
        <f>ROUND(E40*P40,2)</f>
        <v>0</v>
      </c>
      <c r="R40" s="180"/>
      <c r="S40" s="180" t="s">
        <v>430</v>
      </c>
      <c r="T40" s="181" t="s">
        <v>372</v>
      </c>
      <c r="U40" s="163">
        <v>0</v>
      </c>
      <c r="V40" s="163">
        <f>ROUND(E40*U40,2)</f>
        <v>0</v>
      </c>
      <c r="W40" s="163"/>
      <c r="X40" s="163" t="s">
        <v>431</v>
      </c>
      <c r="Y40" s="152"/>
      <c r="Z40" s="152"/>
      <c r="AA40" s="152"/>
      <c r="AB40" s="152"/>
      <c r="AC40" s="152"/>
      <c r="AD40" s="152"/>
      <c r="AE40" s="152"/>
      <c r="AF40" s="152"/>
      <c r="AG40" s="152" t="s">
        <v>2387</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c r="A41" s="159"/>
      <c r="B41" s="160"/>
      <c r="C41" s="203" t="s">
        <v>2834</v>
      </c>
      <c r="D41" s="199"/>
      <c r="E41" s="200">
        <v>3</v>
      </c>
      <c r="F41" s="163"/>
      <c r="G41" s="163"/>
      <c r="H41" s="163"/>
      <c r="I41" s="163"/>
      <c r="J41" s="163"/>
      <c r="K41" s="163"/>
      <c r="L41" s="163"/>
      <c r="M41" s="163"/>
      <c r="N41" s="162"/>
      <c r="O41" s="162"/>
      <c r="P41" s="162"/>
      <c r="Q41" s="162"/>
      <c r="R41" s="163"/>
      <c r="S41" s="163"/>
      <c r="T41" s="163"/>
      <c r="U41" s="163"/>
      <c r="V41" s="163"/>
      <c r="W41" s="163"/>
      <c r="X41" s="163"/>
      <c r="Y41" s="152"/>
      <c r="Z41" s="152"/>
      <c r="AA41" s="152"/>
      <c r="AB41" s="152"/>
      <c r="AC41" s="152"/>
      <c r="AD41" s="152"/>
      <c r="AE41" s="152"/>
      <c r="AF41" s="152"/>
      <c r="AG41" s="152" t="s">
        <v>2390</v>
      </c>
      <c r="AH41" s="152">
        <v>5</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c r="A42" s="159"/>
      <c r="B42" s="160"/>
      <c r="C42" s="203" t="s">
        <v>2835</v>
      </c>
      <c r="D42" s="199"/>
      <c r="E42" s="200">
        <v>3</v>
      </c>
      <c r="F42" s="163"/>
      <c r="G42" s="163"/>
      <c r="H42" s="163"/>
      <c r="I42" s="163"/>
      <c r="J42" s="163"/>
      <c r="K42" s="163"/>
      <c r="L42" s="163"/>
      <c r="M42" s="163"/>
      <c r="N42" s="162"/>
      <c r="O42" s="162"/>
      <c r="P42" s="162"/>
      <c r="Q42" s="162"/>
      <c r="R42" s="163"/>
      <c r="S42" s="163"/>
      <c r="T42" s="163"/>
      <c r="U42" s="163"/>
      <c r="V42" s="163"/>
      <c r="W42" s="163"/>
      <c r="X42" s="163"/>
      <c r="Y42" s="152"/>
      <c r="Z42" s="152"/>
      <c r="AA42" s="152"/>
      <c r="AB42" s="152"/>
      <c r="AC42" s="152"/>
      <c r="AD42" s="152"/>
      <c r="AE42" s="152"/>
      <c r="AF42" s="152"/>
      <c r="AG42" s="152" t="s">
        <v>2390</v>
      </c>
      <c r="AH42" s="152">
        <v>5</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c r="A43" s="159"/>
      <c r="B43" s="160"/>
      <c r="C43" s="203" t="s">
        <v>2762</v>
      </c>
      <c r="D43" s="199"/>
      <c r="E43" s="200">
        <v>3</v>
      </c>
      <c r="F43" s="163"/>
      <c r="G43" s="163"/>
      <c r="H43" s="163"/>
      <c r="I43" s="163"/>
      <c r="J43" s="163"/>
      <c r="K43" s="163"/>
      <c r="L43" s="163"/>
      <c r="M43" s="163"/>
      <c r="N43" s="162"/>
      <c r="O43" s="162"/>
      <c r="P43" s="162"/>
      <c r="Q43" s="162"/>
      <c r="R43" s="163"/>
      <c r="S43" s="163"/>
      <c r="T43" s="163"/>
      <c r="U43" s="163"/>
      <c r="V43" s="163"/>
      <c r="W43" s="163"/>
      <c r="X43" s="163"/>
      <c r="Y43" s="152"/>
      <c r="Z43" s="152"/>
      <c r="AA43" s="152"/>
      <c r="AB43" s="152"/>
      <c r="AC43" s="152"/>
      <c r="AD43" s="152"/>
      <c r="AE43" s="152"/>
      <c r="AF43" s="152"/>
      <c r="AG43" s="152" t="s">
        <v>2390</v>
      </c>
      <c r="AH43" s="152">
        <v>5</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c r="A44" s="159"/>
      <c r="B44" s="160"/>
      <c r="C44" s="203" t="s">
        <v>2763</v>
      </c>
      <c r="D44" s="199"/>
      <c r="E44" s="200">
        <v>3</v>
      </c>
      <c r="F44" s="163"/>
      <c r="G44" s="163"/>
      <c r="H44" s="163"/>
      <c r="I44" s="163"/>
      <c r="J44" s="163"/>
      <c r="K44" s="163"/>
      <c r="L44" s="163"/>
      <c r="M44" s="163"/>
      <c r="N44" s="162"/>
      <c r="O44" s="162"/>
      <c r="P44" s="162"/>
      <c r="Q44" s="162"/>
      <c r="R44" s="163"/>
      <c r="S44" s="163"/>
      <c r="T44" s="163"/>
      <c r="U44" s="163"/>
      <c r="V44" s="163"/>
      <c r="W44" s="163"/>
      <c r="X44" s="163"/>
      <c r="Y44" s="152"/>
      <c r="Z44" s="152"/>
      <c r="AA44" s="152"/>
      <c r="AB44" s="152"/>
      <c r="AC44" s="152"/>
      <c r="AD44" s="152"/>
      <c r="AE44" s="152"/>
      <c r="AF44" s="152"/>
      <c r="AG44" s="152" t="s">
        <v>2390</v>
      </c>
      <c r="AH44" s="152">
        <v>5</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c r="A45" s="159"/>
      <c r="B45" s="160"/>
      <c r="C45" s="203" t="s">
        <v>2764</v>
      </c>
      <c r="D45" s="199"/>
      <c r="E45" s="200">
        <v>3</v>
      </c>
      <c r="F45" s="163"/>
      <c r="G45" s="163"/>
      <c r="H45" s="163"/>
      <c r="I45" s="163"/>
      <c r="J45" s="163"/>
      <c r="K45" s="163"/>
      <c r="L45" s="163"/>
      <c r="M45" s="163"/>
      <c r="N45" s="162"/>
      <c r="O45" s="162"/>
      <c r="P45" s="162"/>
      <c r="Q45" s="162"/>
      <c r="R45" s="163"/>
      <c r="S45" s="163"/>
      <c r="T45" s="163"/>
      <c r="U45" s="163"/>
      <c r="V45" s="163"/>
      <c r="W45" s="163"/>
      <c r="X45" s="163"/>
      <c r="Y45" s="152"/>
      <c r="Z45" s="152"/>
      <c r="AA45" s="152"/>
      <c r="AB45" s="152"/>
      <c r="AC45" s="152"/>
      <c r="AD45" s="152"/>
      <c r="AE45" s="152"/>
      <c r="AF45" s="152"/>
      <c r="AG45" s="152" t="s">
        <v>2390</v>
      </c>
      <c r="AH45" s="152">
        <v>5</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c r="A46" s="159"/>
      <c r="B46" s="160"/>
      <c r="C46" s="203" t="s">
        <v>2765</v>
      </c>
      <c r="D46" s="199"/>
      <c r="E46" s="200">
        <v>3</v>
      </c>
      <c r="F46" s="163"/>
      <c r="G46" s="163"/>
      <c r="H46" s="163"/>
      <c r="I46" s="163"/>
      <c r="J46" s="163"/>
      <c r="K46" s="163"/>
      <c r="L46" s="163"/>
      <c r="M46" s="163"/>
      <c r="N46" s="162"/>
      <c r="O46" s="162"/>
      <c r="P46" s="162"/>
      <c r="Q46" s="162"/>
      <c r="R46" s="163"/>
      <c r="S46" s="163"/>
      <c r="T46" s="163"/>
      <c r="U46" s="163"/>
      <c r="V46" s="163"/>
      <c r="W46" s="163"/>
      <c r="X46" s="163"/>
      <c r="Y46" s="152"/>
      <c r="Z46" s="152"/>
      <c r="AA46" s="152"/>
      <c r="AB46" s="152"/>
      <c r="AC46" s="152"/>
      <c r="AD46" s="152"/>
      <c r="AE46" s="152"/>
      <c r="AF46" s="152"/>
      <c r="AG46" s="152" t="s">
        <v>2390</v>
      </c>
      <c r="AH46" s="152">
        <v>5</v>
      </c>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c r="A47" s="175">
        <v>7</v>
      </c>
      <c r="B47" s="176" t="s">
        <v>2836</v>
      </c>
      <c r="C47" s="185" t="s">
        <v>2774</v>
      </c>
      <c r="D47" s="177" t="s">
        <v>815</v>
      </c>
      <c r="E47" s="178">
        <v>3</v>
      </c>
      <c r="F47" s="179"/>
      <c r="G47" s="180">
        <f>ROUND(E47*F47,2)</f>
        <v>0</v>
      </c>
      <c r="H47" s="179"/>
      <c r="I47" s="180">
        <f>ROUND(E47*H47,2)</f>
        <v>0</v>
      </c>
      <c r="J47" s="179"/>
      <c r="K47" s="180">
        <f>ROUND(E47*J47,2)</f>
        <v>0</v>
      </c>
      <c r="L47" s="180">
        <v>21</v>
      </c>
      <c r="M47" s="180">
        <f>G47*(1+L47/100)</f>
        <v>0</v>
      </c>
      <c r="N47" s="178">
        <v>0</v>
      </c>
      <c r="O47" s="178">
        <f>ROUND(E47*N47,2)</f>
        <v>0</v>
      </c>
      <c r="P47" s="178">
        <v>0</v>
      </c>
      <c r="Q47" s="178">
        <f>ROUND(E47*P47,2)</f>
        <v>0</v>
      </c>
      <c r="R47" s="180"/>
      <c r="S47" s="180" t="s">
        <v>430</v>
      </c>
      <c r="T47" s="181" t="s">
        <v>372</v>
      </c>
      <c r="U47" s="163">
        <v>0</v>
      </c>
      <c r="V47" s="163">
        <f>ROUND(E47*U47,2)</f>
        <v>0</v>
      </c>
      <c r="W47" s="163"/>
      <c r="X47" s="163" t="s">
        <v>431</v>
      </c>
      <c r="Y47" s="152"/>
      <c r="Z47" s="152"/>
      <c r="AA47" s="152"/>
      <c r="AB47" s="152"/>
      <c r="AC47" s="152"/>
      <c r="AD47" s="152"/>
      <c r="AE47" s="152"/>
      <c r="AF47" s="152"/>
      <c r="AG47" s="152" t="s">
        <v>432</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ht="33.75" outlineLevel="1">
      <c r="A48" s="159"/>
      <c r="B48" s="160"/>
      <c r="C48" s="262" t="s">
        <v>2770</v>
      </c>
      <c r="D48" s="263"/>
      <c r="E48" s="263"/>
      <c r="F48" s="263"/>
      <c r="G48" s="263"/>
      <c r="H48" s="163"/>
      <c r="I48" s="163"/>
      <c r="J48" s="163"/>
      <c r="K48" s="163"/>
      <c r="L48" s="163"/>
      <c r="M48" s="163"/>
      <c r="N48" s="162"/>
      <c r="O48" s="162"/>
      <c r="P48" s="162"/>
      <c r="Q48" s="162"/>
      <c r="R48" s="163"/>
      <c r="S48" s="163"/>
      <c r="T48" s="163"/>
      <c r="U48" s="163"/>
      <c r="V48" s="163"/>
      <c r="W48" s="163"/>
      <c r="X48" s="163"/>
      <c r="Y48" s="152"/>
      <c r="Z48" s="152"/>
      <c r="AA48" s="152"/>
      <c r="AB48" s="152"/>
      <c r="AC48" s="152"/>
      <c r="AD48" s="152"/>
      <c r="AE48" s="152"/>
      <c r="AF48" s="152"/>
      <c r="AG48" s="152" t="s">
        <v>375</v>
      </c>
      <c r="AH48" s="152"/>
      <c r="AI48" s="152"/>
      <c r="AJ48" s="152"/>
      <c r="AK48" s="152"/>
      <c r="AL48" s="152"/>
      <c r="AM48" s="152"/>
      <c r="AN48" s="152"/>
      <c r="AO48" s="152"/>
      <c r="AP48" s="152"/>
      <c r="AQ48" s="152"/>
      <c r="AR48" s="152"/>
      <c r="AS48" s="152"/>
      <c r="AT48" s="152"/>
      <c r="AU48" s="152"/>
      <c r="AV48" s="152"/>
      <c r="AW48" s="152"/>
      <c r="AX48" s="152"/>
      <c r="AY48" s="152"/>
      <c r="AZ48" s="152"/>
      <c r="BA48" s="182" t="str">
        <f>C48</f>
        <v>Pozinkovaná ocel, sváry budou z vnější strany modulu zabroušeny do hladka a přetmeleny tmelem s obsahem zinku, z vnitřní strany budou sváry povrchově obroušeny, všechny sváry budou v konečné fázi opatřeny základním nátěrem. Bližší specifikace viz projektová dokumentace</v>
      </c>
      <c r="BB48" s="152"/>
      <c r="BC48" s="152"/>
      <c r="BD48" s="152"/>
      <c r="BE48" s="152"/>
      <c r="BF48" s="152"/>
      <c r="BG48" s="152"/>
      <c r="BH48" s="152"/>
    </row>
    <row r="49" spans="1:60" outlineLevel="1">
      <c r="A49" s="175">
        <v>8</v>
      </c>
      <c r="B49" s="176" t="s">
        <v>2837</v>
      </c>
      <c r="C49" s="185" t="s">
        <v>2769</v>
      </c>
      <c r="D49" s="177" t="s">
        <v>815</v>
      </c>
      <c r="E49" s="178">
        <v>3</v>
      </c>
      <c r="F49" s="179"/>
      <c r="G49" s="180">
        <f>ROUND(E49*F49,2)</f>
        <v>0</v>
      </c>
      <c r="H49" s="179"/>
      <c r="I49" s="180">
        <f>ROUND(E49*H49,2)</f>
        <v>0</v>
      </c>
      <c r="J49" s="179"/>
      <c r="K49" s="180">
        <f>ROUND(E49*J49,2)</f>
        <v>0</v>
      </c>
      <c r="L49" s="180">
        <v>21</v>
      </c>
      <c r="M49" s="180">
        <f>G49*(1+L49/100)</f>
        <v>0</v>
      </c>
      <c r="N49" s="178">
        <v>0</v>
      </c>
      <c r="O49" s="178">
        <f>ROUND(E49*N49,2)</f>
        <v>0</v>
      </c>
      <c r="P49" s="178">
        <v>0</v>
      </c>
      <c r="Q49" s="178">
        <f>ROUND(E49*P49,2)</f>
        <v>0</v>
      </c>
      <c r="R49" s="180"/>
      <c r="S49" s="180" t="s">
        <v>430</v>
      </c>
      <c r="T49" s="181" t="s">
        <v>372</v>
      </c>
      <c r="U49" s="163">
        <v>0</v>
      </c>
      <c r="V49" s="163">
        <f>ROUND(E49*U49,2)</f>
        <v>0</v>
      </c>
      <c r="W49" s="163"/>
      <c r="X49" s="163" t="s">
        <v>431</v>
      </c>
      <c r="Y49" s="152"/>
      <c r="Z49" s="152"/>
      <c r="AA49" s="152"/>
      <c r="AB49" s="152"/>
      <c r="AC49" s="152"/>
      <c r="AD49" s="152"/>
      <c r="AE49" s="152"/>
      <c r="AF49" s="152"/>
      <c r="AG49" s="152" t="s">
        <v>432</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ht="33.75" outlineLevel="1">
      <c r="A50" s="159"/>
      <c r="B50" s="160"/>
      <c r="C50" s="262" t="s">
        <v>2770</v>
      </c>
      <c r="D50" s="263"/>
      <c r="E50" s="263"/>
      <c r="F50" s="263"/>
      <c r="G50" s="263"/>
      <c r="H50" s="163"/>
      <c r="I50" s="163"/>
      <c r="J50" s="163"/>
      <c r="K50" s="163"/>
      <c r="L50" s="163"/>
      <c r="M50" s="163"/>
      <c r="N50" s="162"/>
      <c r="O50" s="162"/>
      <c r="P50" s="162"/>
      <c r="Q50" s="162"/>
      <c r="R50" s="163"/>
      <c r="S50" s="163"/>
      <c r="T50" s="163"/>
      <c r="U50" s="163"/>
      <c r="V50" s="163"/>
      <c r="W50" s="163"/>
      <c r="X50" s="163"/>
      <c r="Y50" s="152"/>
      <c r="Z50" s="152"/>
      <c r="AA50" s="152"/>
      <c r="AB50" s="152"/>
      <c r="AC50" s="152"/>
      <c r="AD50" s="152"/>
      <c r="AE50" s="152"/>
      <c r="AF50" s="152"/>
      <c r="AG50" s="152" t="s">
        <v>375</v>
      </c>
      <c r="AH50" s="152"/>
      <c r="AI50" s="152"/>
      <c r="AJ50" s="152"/>
      <c r="AK50" s="152"/>
      <c r="AL50" s="152"/>
      <c r="AM50" s="152"/>
      <c r="AN50" s="152"/>
      <c r="AO50" s="152"/>
      <c r="AP50" s="152"/>
      <c r="AQ50" s="152"/>
      <c r="AR50" s="152"/>
      <c r="AS50" s="152"/>
      <c r="AT50" s="152"/>
      <c r="AU50" s="152"/>
      <c r="AV50" s="152"/>
      <c r="AW50" s="152"/>
      <c r="AX50" s="152"/>
      <c r="AY50" s="152"/>
      <c r="AZ50" s="152"/>
      <c r="BA50" s="182" t="str">
        <f>C50</f>
        <v>Pozinkovaná ocel, sváry budou z vnější strany modulu zabroušeny do hladka a přetmeleny tmelem s obsahem zinku, z vnitřní strany budou sváry povrchově obroušeny, všechny sváry budou v konečné fázi opatřeny základním nátěrem. Bližší specifikace viz projektová dokumentace</v>
      </c>
      <c r="BB50" s="152"/>
      <c r="BC50" s="152"/>
      <c r="BD50" s="152"/>
      <c r="BE50" s="152"/>
      <c r="BF50" s="152"/>
      <c r="BG50" s="152"/>
      <c r="BH50" s="152"/>
    </row>
    <row r="51" spans="1:60" outlineLevel="1">
      <c r="A51" s="175">
        <v>9</v>
      </c>
      <c r="B51" s="176" t="s">
        <v>2838</v>
      </c>
      <c r="C51" s="185" t="s">
        <v>2772</v>
      </c>
      <c r="D51" s="177" t="s">
        <v>815</v>
      </c>
      <c r="E51" s="178">
        <v>3</v>
      </c>
      <c r="F51" s="179"/>
      <c r="G51" s="180">
        <f>ROUND(E51*F51,2)</f>
        <v>0</v>
      </c>
      <c r="H51" s="179"/>
      <c r="I51" s="180">
        <f>ROUND(E51*H51,2)</f>
        <v>0</v>
      </c>
      <c r="J51" s="179"/>
      <c r="K51" s="180">
        <f>ROUND(E51*J51,2)</f>
        <v>0</v>
      </c>
      <c r="L51" s="180">
        <v>21</v>
      </c>
      <c r="M51" s="180">
        <f>G51*(1+L51/100)</f>
        <v>0</v>
      </c>
      <c r="N51" s="178">
        <v>0</v>
      </c>
      <c r="O51" s="178">
        <f>ROUND(E51*N51,2)</f>
        <v>0</v>
      </c>
      <c r="P51" s="178">
        <v>0</v>
      </c>
      <c r="Q51" s="178">
        <f>ROUND(E51*P51,2)</f>
        <v>0</v>
      </c>
      <c r="R51" s="180"/>
      <c r="S51" s="180" t="s">
        <v>430</v>
      </c>
      <c r="T51" s="181" t="s">
        <v>372</v>
      </c>
      <c r="U51" s="163">
        <v>0</v>
      </c>
      <c r="V51" s="163">
        <f>ROUND(E51*U51,2)</f>
        <v>0</v>
      </c>
      <c r="W51" s="163"/>
      <c r="X51" s="163" t="s">
        <v>431</v>
      </c>
      <c r="Y51" s="152"/>
      <c r="Z51" s="152"/>
      <c r="AA51" s="152"/>
      <c r="AB51" s="152"/>
      <c r="AC51" s="152"/>
      <c r="AD51" s="152"/>
      <c r="AE51" s="152"/>
      <c r="AF51" s="152"/>
      <c r="AG51" s="152" t="s">
        <v>432</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33.75" outlineLevel="1">
      <c r="A52" s="159"/>
      <c r="B52" s="160"/>
      <c r="C52" s="262" t="s">
        <v>2770</v>
      </c>
      <c r="D52" s="263"/>
      <c r="E52" s="263"/>
      <c r="F52" s="263"/>
      <c r="G52" s="263"/>
      <c r="H52" s="163"/>
      <c r="I52" s="163"/>
      <c r="J52" s="163"/>
      <c r="K52" s="163"/>
      <c r="L52" s="163"/>
      <c r="M52" s="163"/>
      <c r="N52" s="162"/>
      <c r="O52" s="162"/>
      <c r="P52" s="162"/>
      <c r="Q52" s="162"/>
      <c r="R52" s="163"/>
      <c r="S52" s="163"/>
      <c r="T52" s="163"/>
      <c r="U52" s="163"/>
      <c r="V52" s="163"/>
      <c r="W52" s="163"/>
      <c r="X52" s="163"/>
      <c r="Y52" s="152"/>
      <c r="Z52" s="152"/>
      <c r="AA52" s="152"/>
      <c r="AB52" s="152"/>
      <c r="AC52" s="152"/>
      <c r="AD52" s="152"/>
      <c r="AE52" s="152"/>
      <c r="AF52" s="152"/>
      <c r="AG52" s="152" t="s">
        <v>375</v>
      </c>
      <c r="AH52" s="152"/>
      <c r="AI52" s="152"/>
      <c r="AJ52" s="152"/>
      <c r="AK52" s="152"/>
      <c r="AL52" s="152"/>
      <c r="AM52" s="152"/>
      <c r="AN52" s="152"/>
      <c r="AO52" s="152"/>
      <c r="AP52" s="152"/>
      <c r="AQ52" s="152"/>
      <c r="AR52" s="152"/>
      <c r="AS52" s="152"/>
      <c r="AT52" s="152"/>
      <c r="AU52" s="152"/>
      <c r="AV52" s="152"/>
      <c r="AW52" s="152"/>
      <c r="AX52" s="152"/>
      <c r="AY52" s="152"/>
      <c r="AZ52" s="152"/>
      <c r="BA52" s="182" t="str">
        <f>C52</f>
        <v>Pozinkovaná ocel, sváry budou z vnější strany modulu zabroušeny do hladka a přetmeleny tmelem s obsahem zinku, z vnitřní strany budou sváry povrchově obroušeny, všechny sváry budou v konečné fázi opatřeny základním nátěrem. Bližší specifikace viz projektová dokumentace</v>
      </c>
      <c r="BB52" s="152"/>
      <c r="BC52" s="152"/>
      <c r="BD52" s="152"/>
      <c r="BE52" s="152"/>
      <c r="BF52" s="152"/>
      <c r="BG52" s="152"/>
      <c r="BH52" s="152"/>
    </row>
    <row r="53" spans="1:60" outlineLevel="1">
      <c r="A53" s="175">
        <v>10</v>
      </c>
      <c r="B53" s="176" t="s">
        <v>2839</v>
      </c>
      <c r="C53" s="185" t="s">
        <v>2840</v>
      </c>
      <c r="D53" s="177" t="s">
        <v>815</v>
      </c>
      <c r="E53" s="178">
        <v>3</v>
      </c>
      <c r="F53" s="179"/>
      <c r="G53" s="180">
        <f>ROUND(E53*F53,2)</f>
        <v>0</v>
      </c>
      <c r="H53" s="179"/>
      <c r="I53" s="180">
        <f>ROUND(E53*H53,2)</f>
        <v>0</v>
      </c>
      <c r="J53" s="179"/>
      <c r="K53" s="180">
        <f>ROUND(E53*J53,2)</f>
        <v>0</v>
      </c>
      <c r="L53" s="180">
        <v>21</v>
      </c>
      <c r="M53" s="180">
        <f>G53*(1+L53/100)</f>
        <v>0</v>
      </c>
      <c r="N53" s="178">
        <v>0</v>
      </c>
      <c r="O53" s="178">
        <f>ROUND(E53*N53,2)</f>
        <v>0</v>
      </c>
      <c r="P53" s="178">
        <v>0</v>
      </c>
      <c r="Q53" s="178">
        <f>ROUND(E53*P53,2)</f>
        <v>0</v>
      </c>
      <c r="R53" s="180"/>
      <c r="S53" s="180" t="s">
        <v>430</v>
      </c>
      <c r="T53" s="181" t="s">
        <v>372</v>
      </c>
      <c r="U53" s="163">
        <v>0</v>
      </c>
      <c r="V53" s="163">
        <f>ROUND(E53*U53,2)</f>
        <v>0</v>
      </c>
      <c r="W53" s="163"/>
      <c r="X53" s="163" t="s">
        <v>431</v>
      </c>
      <c r="Y53" s="152"/>
      <c r="Z53" s="152"/>
      <c r="AA53" s="152"/>
      <c r="AB53" s="152"/>
      <c r="AC53" s="152"/>
      <c r="AD53" s="152"/>
      <c r="AE53" s="152"/>
      <c r="AF53" s="152"/>
      <c r="AG53" s="152" t="s">
        <v>432</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ht="33.75" outlineLevel="1">
      <c r="A54" s="159"/>
      <c r="B54" s="160"/>
      <c r="C54" s="262" t="s">
        <v>2770</v>
      </c>
      <c r="D54" s="263"/>
      <c r="E54" s="263"/>
      <c r="F54" s="263"/>
      <c r="G54" s="263"/>
      <c r="H54" s="163"/>
      <c r="I54" s="163"/>
      <c r="J54" s="163"/>
      <c r="K54" s="163"/>
      <c r="L54" s="163"/>
      <c r="M54" s="163"/>
      <c r="N54" s="162"/>
      <c r="O54" s="162"/>
      <c r="P54" s="162"/>
      <c r="Q54" s="162"/>
      <c r="R54" s="163"/>
      <c r="S54" s="163"/>
      <c r="T54" s="163"/>
      <c r="U54" s="163"/>
      <c r="V54" s="163"/>
      <c r="W54" s="163"/>
      <c r="X54" s="163"/>
      <c r="Y54" s="152"/>
      <c r="Z54" s="152"/>
      <c r="AA54" s="152"/>
      <c r="AB54" s="152"/>
      <c r="AC54" s="152"/>
      <c r="AD54" s="152"/>
      <c r="AE54" s="152"/>
      <c r="AF54" s="152"/>
      <c r="AG54" s="152" t="s">
        <v>375</v>
      </c>
      <c r="AH54" s="152"/>
      <c r="AI54" s="152"/>
      <c r="AJ54" s="152"/>
      <c r="AK54" s="152"/>
      <c r="AL54" s="152"/>
      <c r="AM54" s="152"/>
      <c r="AN54" s="152"/>
      <c r="AO54" s="152"/>
      <c r="AP54" s="152"/>
      <c r="AQ54" s="152"/>
      <c r="AR54" s="152"/>
      <c r="AS54" s="152"/>
      <c r="AT54" s="152"/>
      <c r="AU54" s="152"/>
      <c r="AV54" s="152"/>
      <c r="AW54" s="152"/>
      <c r="AX54" s="152"/>
      <c r="AY54" s="152"/>
      <c r="AZ54" s="152"/>
      <c r="BA54" s="182" t="str">
        <f>C54</f>
        <v>Pozinkovaná ocel, sváry budou z vnější strany modulu zabroušeny do hladka a přetmeleny tmelem s obsahem zinku, z vnitřní strany budou sváry povrchově obroušeny, všechny sváry budou v konečné fázi opatřeny základním nátěrem. Bližší specifikace viz projektová dokumentace</v>
      </c>
      <c r="BB54" s="152"/>
      <c r="BC54" s="152"/>
      <c r="BD54" s="152"/>
      <c r="BE54" s="152"/>
      <c r="BF54" s="152"/>
      <c r="BG54" s="152"/>
      <c r="BH54" s="152"/>
    </row>
    <row r="55" spans="1:60" outlineLevel="1">
      <c r="A55" s="175">
        <v>11</v>
      </c>
      <c r="B55" s="176" t="s">
        <v>2841</v>
      </c>
      <c r="C55" s="185" t="s">
        <v>2842</v>
      </c>
      <c r="D55" s="177" t="s">
        <v>815</v>
      </c>
      <c r="E55" s="178">
        <v>3</v>
      </c>
      <c r="F55" s="179"/>
      <c r="G55" s="180">
        <f>ROUND(E55*F55,2)</f>
        <v>0</v>
      </c>
      <c r="H55" s="179"/>
      <c r="I55" s="180">
        <f>ROUND(E55*H55,2)</f>
        <v>0</v>
      </c>
      <c r="J55" s="179"/>
      <c r="K55" s="180">
        <f>ROUND(E55*J55,2)</f>
        <v>0</v>
      </c>
      <c r="L55" s="180">
        <v>21</v>
      </c>
      <c r="M55" s="180">
        <f>G55*(1+L55/100)</f>
        <v>0</v>
      </c>
      <c r="N55" s="178">
        <v>0</v>
      </c>
      <c r="O55" s="178">
        <f>ROUND(E55*N55,2)</f>
        <v>0</v>
      </c>
      <c r="P55" s="178">
        <v>0</v>
      </c>
      <c r="Q55" s="178">
        <f>ROUND(E55*P55,2)</f>
        <v>0</v>
      </c>
      <c r="R55" s="180"/>
      <c r="S55" s="180" t="s">
        <v>430</v>
      </c>
      <c r="T55" s="181" t="s">
        <v>372</v>
      </c>
      <c r="U55" s="163">
        <v>0</v>
      </c>
      <c r="V55" s="163">
        <f>ROUND(E55*U55,2)</f>
        <v>0</v>
      </c>
      <c r="W55" s="163"/>
      <c r="X55" s="163" t="s">
        <v>431</v>
      </c>
      <c r="Y55" s="152"/>
      <c r="Z55" s="152"/>
      <c r="AA55" s="152"/>
      <c r="AB55" s="152"/>
      <c r="AC55" s="152"/>
      <c r="AD55" s="152"/>
      <c r="AE55" s="152"/>
      <c r="AF55" s="152"/>
      <c r="AG55" s="152" t="s">
        <v>432</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ht="33.75" outlineLevel="1">
      <c r="A56" s="159"/>
      <c r="B56" s="160"/>
      <c r="C56" s="262" t="s">
        <v>2770</v>
      </c>
      <c r="D56" s="263"/>
      <c r="E56" s="263"/>
      <c r="F56" s="263"/>
      <c r="G56" s="263"/>
      <c r="H56" s="163"/>
      <c r="I56" s="163"/>
      <c r="J56" s="163"/>
      <c r="K56" s="163"/>
      <c r="L56" s="163"/>
      <c r="M56" s="163"/>
      <c r="N56" s="162"/>
      <c r="O56" s="162"/>
      <c r="P56" s="162"/>
      <c r="Q56" s="162"/>
      <c r="R56" s="163"/>
      <c r="S56" s="163"/>
      <c r="T56" s="163"/>
      <c r="U56" s="163"/>
      <c r="V56" s="163"/>
      <c r="W56" s="163"/>
      <c r="X56" s="163"/>
      <c r="Y56" s="152"/>
      <c r="Z56" s="152"/>
      <c r="AA56" s="152"/>
      <c r="AB56" s="152"/>
      <c r="AC56" s="152"/>
      <c r="AD56" s="152"/>
      <c r="AE56" s="152"/>
      <c r="AF56" s="152"/>
      <c r="AG56" s="152" t="s">
        <v>375</v>
      </c>
      <c r="AH56" s="152"/>
      <c r="AI56" s="152"/>
      <c r="AJ56" s="152"/>
      <c r="AK56" s="152"/>
      <c r="AL56" s="152"/>
      <c r="AM56" s="152"/>
      <c r="AN56" s="152"/>
      <c r="AO56" s="152"/>
      <c r="AP56" s="152"/>
      <c r="AQ56" s="152"/>
      <c r="AR56" s="152"/>
      <c r="AS56" s="152"/>
      <c r="AT56" s="152"/>
      <c r="AU56" s="152"/>
      <c r="AV56" s="152"/>
      <c r="AW56" s="152"/>
      <c r="AX56" s="152"/>
      <c r="AY56" s="152"/>
      <c r="AZ56" s="152"/>
      <c r="BA56" s="182" t="str">
        <f>C56</f>
        <v>Pozinkovaná ocel, sváry budou z vnější strany modulu zabroušeny do hladka a přetmeleny tmelem s obsahem zinku, z vnitřní strany budou sváry povrchově obroušeny, všechny sváry budou v konečné fázi opatřeny základním nátěrem. Bližší specifikace viz projektová dokumentace</v>
      </c>
      <c r="BB56" s="152"/>
      <c r="BC56" s="152"/>
      <c r="BD56" s="152"/>
      <c r="BE56" s="152"/>
      <c r="BF56" s="152"/>
      <c r="BG56" s="152"/>
      <c r="BH56" s="152"/>
    </row>
    <row r="57" spans="1:60" outlineLevel="1">
      <c r="A57" s="175">
        <v>12</v>
      </c>
      <c r="B57" s="176" t="s">
        <v>2843</v>
      </c>
      <c r="C57" s="185" t="s">
        <v>2844</v>
      </c>
      <c r="D57" s="177" t="s">
        <v>815</v>
      </c>
      <c r="E57" s="178">
        <v>3</v>
      </c>
      <c r="F57" s="179"/>
      <c r="G57" s="180">
        <f>ROUND(E57*F57,2)</f>
        <v>0</v>
      </c>
      <c r="H57" s="179"/>
      <c r="I57" s="180">
        <f>ROUND(E57*H57,2)</f>
        <v>0</v>
      </c>
      <c r="J57" s="179"/>
      <c r="K57" s="180">
        <f>ROUND(E57*J57,2)</f>
        <v>0</v>
      </c>
      <c r="L57" s="180">
        <v>21</v>
      </c>
      <c r="M57" s="180">
        <f>G57*(1+L57/100)</f>
        <v>0</v>
      </c>
      <c r="N57" s="178">
        <v>0</v>
      </c>
      <c r="O57" s="178">
        <f>ROUND(E57*N57,2)</f>
        <v>0</v>
      </c>
      <c r="P57" s="178">
        <v>0</v>
      </c>
      <c r="Q57" s="178">
        <f>ROUND(E57*P57,2)</f>
        <v>0</v>
      </c>
      <c r="R57" s="180"/>
      <c r="S57" s="180" t="s">
        <v>430</v>
      </c>
      <c r="T57" s="181" t="s">
        <v>372</v>
      </c>
      <c r="U57" s="163">
        <v>0</v>
      </c>
      <c r="V57" s="163">
        <f>ROUND(E57*U57,2)</f>
        <v>0</v>
      </c>
      <c r="W57" s="163"/>
      <c r="X57" s="163" t="s">
        <v>431</v>
      </c>
      <c r="Y57" s="152"/>
      <c r="Z57" s="152"/>
      <c r="AA57" s="152"/>
      <c r="AB57" s="152"/>
      <c r="AC57" s="152"/>
      <c r="AD57" s="152"/>
      <c r="AE57" s="152"/>
      <c r="AF57" s="152"/>
      <c r="AG57" s="152" t="s">
        <v>432</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ht="33.75" outlineLevel="1">
      <c r="A58" s="159"/>
      <c r="B58" s="160"/>
      <c r="C58" s="262" t="s">
        <v>2770</v>
      </c>
      <c r="D58" s="263"/>
      <c r="E58" s="263"/>
      <c r="F58" s="263"/>
      <c r="G58" s="263"/>
      <c r="H58" s="163"/>
      <c r="I58" s="163"/>
      <c r="J58" s="163"/>
      <c r="K58" s="163"/>
      <c r="L58" s="163"/>
      <c r="M58" s="163"/>
      <c r="N58" s="162"/>
      <c r="O58" s="162"/>
      <c r="P58" s="162"/>
      <c r="Q58" s="162"/>
      <c r="R58" s="163"/>
      <c r="S58" s="163"/>
      <c r="T58" s="163"/>
      <c r="U58" s="163"/>
      <c r="V58" s="163"/>
      <c r="W58" s="163"/>
      <c r="X58" s="163"/>
      <c r="Y58" s="152"/>
      <c r="Z58" s="152"/>
      <c r="AA58" s="152"/>
      <c r="AB58" s="152"/>
      <c r="AC58" s="152"/>
      <c r="AD58" s="152"/>
      <c r="AE58" s="152"/>
      <c r="AF58" s="152"/>
      <c r="AG58" s="152" t="s">
        <v>375</v>
      </c>
      <c r="AH58" s="152"/>
      <c r="AI58" s="152"/>
      <c r="AJ58" s="152"/>
      <c r="AK58" s="152"/>
      <c r="AL58" s="152"/>
      <c r="AM58" s="152"/>
      <c r="AN58" s="152"/>
      <c r="AO58" s="152"/>
      <c r="AP58" s="152"/>
      <c r="AQ58" s="152"/>
      <c r="AR58" s="152"/>
      <c r="AS58" s="152"/>
      <c r="AT58" s="152"/>
      <c r="AU58" s="152"/>
      <c r="AV58" s="152"/>
      <c r="AW58" s="152"/>
      <c r="AX58" s="152"/>
      <c r="AY58" s="152"/>
      <c r="AZ58" s="152"/>
      <c r="BA58" s="182" t="str">
        <f>C58</f>
        <v>Pozinkovaná ocel, sváry budou z vnější strany modulu zabroušeny do hladka a přetmeleny tmelem s obsahem zinku, z vnitřní strany budou sváry povrchově obroušeny, všechny sváry budou v konečné fázi opatřeny základním nátěrem. Bližší specifikace viz projektová dokumentace</v>
      </c>
      <c r="BB58" s="152"/>
      <c r="BC58" s="152"/>
      <c r="BD58" s="152"/>
      <c r="BE58" s="152"/>
      <c r="BF58" s="152"/>
      <c r="BG58" s="152"/>
      <c r="BH58" s="152"/>
    </row>
    <row r="59" spans="1:60">
      <c r="A59" s="169" t="s">
        <v>366</v>
      </c>
      <c r="B59" s="170" t="s">
        <v>261</v>
      </c>
      <c r="C59" s="184" t="s">
        <v>262</v>
      </c>
      <c r="D59" s="171"/>
      <c r="E59" s="172"/>
      <c r="F59" s="173"/>
      <c r="G59" s="173">
        <f>SUMIF(AG60:AG90,"&lt;&gt;NOR",G60:G90)</f>
        <v>0</v>
      </c>
      <c r="H59" s="173"/>
      <c r="I59" s="173">
        <f>SUM(I60:I90)</f>
        <v>0</v>
      </c>
      <c r="J59" s="173"/>
      <c r="K59" s="173">
        <f>SUM(K60:K90)</f>
        <v>0</v>
      </c>
      <c r="L59" s="173"/>
      <c r="M59" s="173">
        <f>SUM(M60:M90)</f>
        <v>0</v>
      </c>
      <c r="N59" s="172"/>
      <c r="O59" s="172">
        <f>SUM(O60:O90)</f>
        <v>0</v>
      </c>
      <c r="P59" s="172"/>
      <c r="Q59" s="172">
        <f>SUM(Q60:Q90)</f>
        <v>0</v>
      </c>
      <c r="R59" s="173"/>
      <c r="S59" s="173"/>
      <c r="T59" s="174"/>
      <c r="U59" s="168"/>
      <c r="V59" s="168">
        <f>SUM(V60:V90)</f>
        <v>0</v>
      </c>
      <c r="W59" s="168"/>
      <c r="X59" s="168"/>
      <c r="AG59" t="s">
        <v>367</v>
      </c>
    </row>
    <row r="60" spans="1:60" outlineLevel="1">
      <c r="A60" s="175">
        <v>13</v>
      </c>
      <c r="B60" s="176" t="s">
        <v>2781</v>
      </c>
      <c r="C60" s="185" t="s">
        <v>2782</v>
      </c>
      <c r="D60" s="177" t="s">
        <v>439</v>
      </c>
      <c r="E60" s="178">
        <v>82.407749999999993</v>
      </c>
      <c r="F60" s="179"/>
      <c r="G60" s="180">
        <f>ROUND(E60*F60,2)</f>
        <v>0</v>
      </c>
      <c r="H60" s="179"/>
      <c r="I60" s="180">
        <f>ROUND(E60*H60,2)</f>
        <v>0</v>
      </c>
      <c r="J60" s="179"/>
      <c r="K60" s="180">
        <f>ROUND(E60*J60,2)</f>
        <v>0</v>
      </c>
      <c r="L60" s="180">
        <v>21</v>
      </c>
      <c r="M60" s="180">
        <f>G60*(1+L60/100)</f>
        <v>0</v>
      </c>
      <c r="N60" s="178">
        <v>0</v>
      </c>
      <c r="O60" s="178">
        <f>ROUND(E60*N60,2)</f>
        <v>0</v>
      </c>
      <c r="P60" s="178">
        <v>0</v>
      </c>
      <c r="Q60" s="178">
        <f>ROUND(E60*P60,2)</f>
        <v>0</v>
      </c>
      <c r="R60" s="180"/>
      <c r="S60" s="180" t="s">
        <v>430</v>
      </c>
      <c r="T60" s="181" t="s">
        <v>372</v>
      </c>
      <c r="U60" s="163">
        <v>0</v>
      </c>
      <c r="V60" s="163">
        <f>ROUND(E60*U60,2)</f>
        <v>0</v>
      </c>
      <c r="W60" s="163"/>
      <c r="X60" s="163" t="s">
        <v>431</v>
      </c>
      <c r="Y60" s="152"/>
      <c r="Z60" s="152"/>
      <c r="AA60" s="152"/>
      <c r="AB60" s="152"/>
      <c r="AC60" s="152"/>
      <c r="AD60" s="152"/>
      <c r="AE60" s="152"/>
      <c r="AF60" s="152"/>
      <c r="AG60" s="152" t="s">
        <v>2387</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c r="A61" s="159"/>
      <c r="B61" s="160"/>
      <c r="C61" s="262" t="s">
        <v>2725</v>
      </c>
      <c r="D61" s="263"/>
      <c r="E61" s="263"/>
      <c r="F61" s="263"/>
      <c r="G61" s="263"/>
      <c r="H61" s="163"/>
      <c r="I61" s="163"/>
      <c r="J61" s="163"/>
      <c r="K61" s="163"/>
      <c r="L61" s="163"/>
      <c r="M61" s="163"/>
      <c r="N61" s="162"/>
      <c r="O61" s="162"/>
      <c r="P61" s="162"/>
      <c r="Q61" s="162"/>
      <c r="R61" s="163"/>
      <c r="S61" s="163"/>
      <c r="T61" s="163"/>
      <c r="U61" s="163"/>
      <c r="V61" s="163"/>
      <c r="W61" s="163"/>
      <c r="X61" s="163"/>
      <c r="Y61" s="152"/>
      <c r="Z61" s="152"/>
      <c r="AA61" s="152"/>
      <c r="AB61" s="152"/>
      <c r="AC61" s="152"/>
      <c r="AD61" s="152"/>
      <c r="AE61" s="152"/>
      <c r="AF61" s="152"/>
      <c r="AG61" s="152" t="s">
        <v>375</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c r="A62" s="159"/>
      <c r="B62" s="160"/>
      <c r="C62" s="271" t="s">
        <v>2749</v>
      </c>
      <c r="D62" s="272"/>
      <c r="E62" s="272"/>
      <c r="F62" s="272"/>
      <c r="G62" s="272"/>
      <c r="H62" s="163"/>
      <c r="I62" s="163"/>
      <c r="J62" s="163"/>
      <c r="K62" s="163"/>
      <c r="L62" s="163"/>
      <c r="M62" s="163"/>
      <c r="N62" s="162"/>
      <c r="O62" s="162"/>
      <c r="P62" s="162"/>
      <c r="Q62" s="162"/>
      <c r="R62" s="163"/>
      <c r="S62" s="163"/>
      <c r="T62" s="163"/>
      <c r="U62" s="163"/>
      <c r="V62" s="163"/>
      <c r="W62" s="163"/>
      <c r="X62" s="163"/>
      <c r="Y62" s="152"/>
      <c r="Z62" s="152"/>
      <c r="AA62" s="152"/>
      <c r="AB62" s="152"/>
      <c r="AC62" s="152"/>
      <c r="AD62" s="152"/>
      <c r="AE62" s="152"/>
      <c r="AF62" s="152"/>
      <c r="AG62" s="152" t="s">
        <v>375</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c r="A63" s="159"/>
      <c r="B63" s="160"/>
      <c r="C63" s="271" t="s">
        <v>2783</v>
      </c>
      <c r="D63" s="272"/>
      <c r="E63" s="272"/>
      <c r="F63" s="272"/>
      <c r="G63" s="272"/>
      <c r="H63" s="163"/>
      <c r="I63" s="163"/>
      <c r="J63" s="163"/>
      <c r="K63" s="163"/>
      <c r="L63" s="163"/>
      <c r="M63" s="163"/>
      <c r="N63" s="162"/>
      <c r="O63" s="162"/>
      <c r="P63" s="162"/>
      <c r="Q63" s="162"/>
      <c r="R63" s="163"/>
      <c r="S63" s="163"/>
      <c r="T63" s="163"/>
      <c r="U63" s="163"/>
      <c r="V63" s="163"/>
      <c r="W63" s="163"/>
      <c r="X63" s="163"/>
      <c r="Y63" s="152"/>
      <c r="Z63" s="152"/>
      <c r="AA63" s="152"/>
      <c r="AB63" s="152"/>
      <c r="AC63" s="152"/>
      <c r="AD63" s="152"/>
      <c r="AE63" s="152"/>
      <c r="AF63" s="152"/>
      <c r="AG63" s="152" t="s">
        <v>375</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c r="A64" s="159"/>
      <c r="B64" s="160"/>
      <c r="C64" s="271" t="s">
        <v>2733</v>
      </c>
      <c r="D64" s="272"/>
      <c r="E64" s="272"/>
      <c r="F64" s="272"/>
      <c r="G64" s="272"/>
      <c r="H64" s="163"/>
      <c r="I64" s="163"/>
      <c r="J64" s="163"/>
      <c r="K64" s="163"/>
      <c r="L64" s="163"/>
      <c r="M64" s="163"/>
      <c r="N64" s="162"/>
      <c r="O64" s="162"/>
      <c r="P64" s="162"/>
      <c r="Q64" s="162"/>
      <c r="R64" s="163"/>
      <c r="S64" s="163"/>
      <c r="T64" s="163"/>
      <c r="U64" s="163"/>
      <c r="V64" s="163"/>
      <c r="W64" s="163"/>
      <c r="X64" s="163"/>
      <c r="Y64" s="152"/>
      <c r="Z64" s="152"/>
      <c r="AA64" s="152"/>
      <c r="AB64" s="152"/>
      <c r="AC64" s="152"/>
      <c r="AD64" s="152"/>
      <c r="AE64" s="152"/>
      <c r="AF64" s="152"/>
      <c r="AG64" s="152" t="s">
        <v>375</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c r="A65" s="159"/>
      <c r="B65" s="160"/>
      <c r="C65" s="271" t="s">
        <v>2784</v>
      </c>
      <c r="D65" s="272"/>
      <c r="E65" s="272"/>
      <c r="F65" s="272"/>
      <c r="G65" s="272"/>
      <c r="H65" s="163"/>
      <c r="I65" s="163"/>
      <c r="J65" s="163"/>
      <c r="K65" s="163"/>
      <c r="L65" s="163"/>
      <c r="M65" s="163"/>
      <c r="N65" s="162"/>
      <c r="O65" s="162"/>
      <c r="P65" s="162"/>
      <c r="Q65" s="162"/>
      <c r="R65" s="163"/>
      <c r="S65" s="163"/>
      <c r="T65" s="163"/>
      <c r="U65" s="163"/>
      <c r="V65" s="163"/>
      <c r="W65" s="163"/>
      <c r="X65" s="163"/>
      <c r="Y65" s="152"/>
      <c r="Z65" s="152"/>
      <c r="AA65" s="152"/>
      <c r="AB65" s="152"/>
      <c r="AC65" s="152"/>
      <c r="AD65" s="152"/>
      <c r="AE65" s="152"/>
      <c r="AF65" s="152"/>
      <c r="AG65" s="152" t="s">
        <v>375</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c r="A66" s="159"/>
      <c r="B66" s="160"/>
      <c r="C66" s="271" t="s">
        <v>2784</v>
      </c>
      <c r="D66" s="272"/>
      <c r="E66" s="272"/>
      <c r="F66" s="272"/>
      <c r="G66" s="272"/>
      <c r="H66" s="163"/>
      <c r="I66" s="163"/>
      <c r="J66" s="163"/>
      <c r="K66" s="163"/>
      <c r="L66" s="163"/>
      <c r="M66" s="163"/>
      <c r="N66" s="162"/>
      <c r="O66" s="162"/>
      <c r="P66" s="162"/>
      <c r="Q66" s="162"/>
      <c r="R66" s="163"/>
      <c r="S66" s="163"/>
      <c r="T66" s="163"/>
      <c r="U66" s="163"/>
      <c r="V66" s="163"/>
      <c r="W66" s="163"/>
      <c r="X66" s="163"/>
      <c r="Y66" s="152"/>
      <c r="Z66" s="152"/>
      <c r="AA66" s="152"/>
      <c r="AB66" s="152"/>
      <c r="AC66" s="152"/>
      <c r="AD66" s="152"/>
      <c r="AE66" s="152"/>
      <c r="AF66" s="152"/>
      <c r="AG66" s="152" t="s">
        <v>375</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c r="A67" s="159"/>
      <c r="B67" s="160"/>
      <c r="C67" s="203" t="s">
        <v>2845</v>
      </c>
      <c r="D67" s="199"/>
      <c r="E67" s="200">
        <v>107.36775</v>
      </c>
      <c r="F67" s="163"/>
      <c r="G67" s="163"/>
      <c r="H67" s="163"/>
      <c r="I67" s="163"/>
      <c r="J67" s="163"/>
      <c r="K67" s="163"/>
      <c r="L67" s="163"/>
      <c r="M67" s="163"/>
      <c r="N67" s="162"/>
      <c r="O67" s="162"/>
      <c r="P67" s="162"/>
      <c r="Q67" s="162"/>
      <c r="R67" s="163"/>
      <c r="S67" s="163"/>
      <c r="T67" s="163"/>
      <c r="U67" s="163"/>
      <c r="V67" s="163"/>
      <c r="W67" s="163"/>
      <c r="X67" s="163"/>
      <c r="Y67" s="152"/>
      <c r="Z67" s="152"/>
      <c r="AA67" s="152"/>
      <c r="AB67" s="152"/>
      <c r="AC67" s="152"/>
      <c r="AD67" s="152"/>
      <c r="AE67" s="152"/>
      <c r="AF67" s="152"/>
      <c r="AG67" s="152" t="s">
        <v>2390</v>
      </c>
      <c r="AH67" s="152">
        <v>0</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c r="A68" s="159"/>
      <c r="B68" s="160"/>
      <c r="C68" s="203" t="s">
        <v>2846</v>
      </c>
      <c r="D68" s="199"/>
      <c r="E68" s="200">
        <v>-16.64</v>
      </c>
      <c r="F68" s="163"/>
      <c r="G68" s="163"/>
      <c r="H68" s="163"/>
      <c r="I68" s="163"/>
      <c r="J68" s="163"/>
      <c r="K68" s="163"/>
      <c r="L68" s="163"/>
      <c r="M68" s="163"/>
      <c r="N68" s="162"/>
      <c r="O68" s="162"/>
      <c r="P68" s="162"/>
      <c r="Q68" s="162"/>
      <c r="R68" s="163"/>
      <c r="S68" s="163"/>
      <c r="T68" s="163"/>
      <c r="U68" s="163"/>
      <c r="V68" s="163"/>
      <c r="W68" s="163"/>
      <c r="X68" s="163"/>
      <c r="Y68" s="152"/>
      <c r="Z68" s="152"/>
      <c r="AA68" s="152"/>
      <c r="AB68" s="152"/>
      <c r="AC68" s="152"/>
      <c r="AD68" s="152"/>
      <c r="AE68" s="152"/>
      <c r="AF68" s="152"/>
      <c r="AG68" s="152" t="s">
        <v>2390</v>
      </c>
      <c r="AH68" s="152">
        <v>0</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c r="A69" s="159"/>
      <c r="B69" s="160"/>
      <c r="C69" s="203" t="s">
        <v>2847</v>
      </c>
      <c r="D69" s="199"/>
      <c r="E69" s="200">
        <v>-2.7690000000000001</v>
      </c>
      <c r="F69" s="163"/>
      <c r="G69" s="163"/>
      <c r="H69" s="163"/>
      <c r="I69" s="163"/>
      <c r="J69" s="163"/>
      <c r="K69" s="163"/>
      <c r="L69" s="163"/>
      <c r="M69" s="163"/>
      <c r="N69" s="162"/>
      <c r="O69" s="162"/>
      <c r="P69" s="162"/>
      <c r="Q69" s="162"/>
      <c r="R69" s="163"/>
      <c r="S69" s="163"/>
      <c r="T69" s="163"/>
      <c r="U69" s="163"/>
      <c r="V69" s="163"/>
      <c r="W69" s="163"/>
      <c r="X69" s="163"/>
      <c r="Y69" s="152"/>
      <c r="Z69" s="152"/>
      <c r="AA69" s="152"/>
      <c r="AB69" s="152"/>
      <c r="AC69" s="152"/>
      <c r="AD69" s="152"/>
      <c r="AE69" s="152"/>
      <c r="AF69" s="152"/>
      <c r="AG69" s="152" t="s">
        <v>2390</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c r="A70" s="159"/>
      <c r="B70" s="160"/>
      <c r="C70" s="203" t="s">
        <v>2848</v>
      </c>
      <c r="D70" s="199"/>
      <c r="E70" s="200">
        <v>-5.5510000000000002</v>
      </c>
      <c r="F70" s="163"/>
      <c r="G70" s="163"/>
      <c r="H70" s="163"/>
      <c r="I70" s="163"/>
      <c r="J70" s="163"/>
      <c r="K70" s="163"/>
      <c r="L70" s="163"/>
      <c r="M70" s="163"/>
      <c r="N70" s="162"/>
      <c r="O70" s="162"/>
      <c r="P70" s="162"/>
      <c r="Q70" s="162"/>
      <c r="R70" s="163"/>
      <c r="S70" s="163"/>
      <c r="T70" s="163"/>
      <c r="U70" s="163"/>
      <c r="V70" s="163"/>
      <c r="W70" s="163"/>
      <c r="X70" s="163"/>
      <c r="Y70" s="152"/>
      <c r="Z70" s="152"/>
      <c r="AA70" s="152"/>
      <c r="AB70" s="152"/>
      <c r="AC70" s="152"/>
      <c r="AD70" s="152"/>
      <c r="AE70" s="152"/>
      <c r="AF70" s="152"/>
      <c r="AG70" s="152" t="s">
        <v>2390</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c r="A71" s="175">
        <v>14</v>
      </c>
      <c r="B71" s="176" t="s">
        <v>2849</v>
      </c>
      <c r="C71" s="185" t="s">
        <v>2850</v>
      </c>
      <c r="D71" s="177" t="s">
        <v>439</v>
      </c>
      <c r="E71" s="178">
        <v>36.488689999999998</v>
      </c>
      <c r="F71" s="179"/>
      <c r="G71" s="180">
        <f>ROUND(E71*F71,2)</f>
        <v>0</v>
      </c>
      <c r="H71" s="179"/>
      <c r="I71" s="180">
        <f>ROUND(E71*H71,2)</f>
        <v>0</v>
      </c>
      <c r="J71" s="179"/>
      <c r="K71" s="180">
        <f>ROUND(E71*J71,2)</f>
        <v>0</v>
      </c>
      <c r="L71" s="180">
        <v>21</v>
      </c>
      <c r="M71" s="180">
        <f>G71*(1+L71/100)</f>
        <v>0</v>
      </c>
      <c r="N71" s="178">
        <v>0</v>
      </c>
      <c r="O71" s="178">
        <f>ROUND(E71*N71,2)</f>
        <v>0</v>
      </c>
      <c r="P71" s="178">
        <v>0</v>
      </c>
      <c r="Q71" s="178">
        <f>ROUND(E71*P71,2)</f>
        <v>0</v>
      </c>
      <c r="R71" s="180"/>
      <c r="S71" s="180" t="s">
        <v>430</v>
      </c>
      <c r="T71" s="181" t="s">
        <v>372</v>
      </c>
      <c r="U71" s="163">
        <v>0</v>
      </c>
      <c r="V71" s="163">
        <f>ROUND(E71*U71,2)</f>
        <v>0</v>
      </c>
      <c r="W71" s="163"/>
      <c r="X71" s="163" t="s">
        <v>431</v>
      </c>
      <c r="Y71" s="152"/>
      <c r="Z71" s="152"/>
      <c r="AA71" s="152"/>
      <c r="AB71" s="152"/>
      <c r="AC71" s="152"/>
      <c r="AD71" s="152"/>
      <c r="AE71" s="152"/>
      <c r="AF71" s="152"/>
      <c r="AG71" s="152" t="s">
        <v>2387</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c r="A72" s="159"/>
      <c r="B72" s="160"/>
      <c r="C72" s="262" t="s">
        <v>2725</v>
      </c>
      <c r="D72" s="263"/>
      <c r="E72" s="263"/>
      <c r="F72" s="263"/>
      <c r="G72" s="263"/>
      <c r="H72" s="163"/>
      <c r="I72" s="163"/>
      <c r="J72" s="163"/>
      <c r="K72" s="163"/>
      <c r="L72" s="163"/>
      <c r="M72" s="163"/>
      <c r="N72" s="162"/>
      <c r="O72" s="162"/>
      <c r="P72" s="162"/>
      <c r="Q72" s="162"/>
      <c r="R72" s="163"/>
      <c r="S72" s="163"/>
      <c r="T72" s="163"/>
      <c r="U72" s="163"/>
      <c r="V72" s="163"/>
      <c r="W72" s="163"/>
      <c r="X72" s="163"/>
      <c r="Y72" s="152"/>
      <c r="Z72" s="152"/>
      <c r="AA72" s="152"/>
      <c r="AB72" s="152"/>
      <c r="AC72" s="152"/>
      <c r="AD72" s="152"/>
      <c r="AE72" s="152"/>
      <c r="AF72" s="152"/>
      <c r="AG72" s="152" t="s">
        <v>375</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c r="A73" s="159"/>
      <c r="B73" s="160"/>
      <c r="C73" s="271" t="s">
        <v>2749</v>
      </c>
      <c r="D73" s="272"/>
      <c r="E73" s="272"/>
      <c r="F73" s="272"/>
      <c r="G73" s="272"/>
      <c r="H73" s="163"/>
      <c r="I73" s="163"/>
      <c r="J73" s="163"/>
      <c r="K73" s="163"/>
      <c r="L73" s="163"/>
      <c r="M73" s="163"/>
      <c r="N73" s="162"/>
      <c r="O73" s="162"/>
      <c r="P73" s="162"/>
      <c r="Q73" s="162"/>
      <c r="R73" s="163"/>
      <c r="S73" s="163"/>
      <c r="T73" s="163"/>
      <c r="U73" s="163"/>
      <c r="V73" s="163"/>
      <c r="W73" s="163"/>
      <c r="X73" s="163"/>
      <c r="Y73" s="152"/>
      <c r="Z73" s="152"/>
      <c r="AA73" s="152"/>
      <c r="AB73" s="152"/>
      <c r="AC73" s="152"/>
      <c r="AD73" s="152"/>
      <c r="AE73" s="152"/>
      <c r="AF73" s="152"/>
      <c r="AG73" s="152" t="s">
        <v>375</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c r="A74" s="159"/>
      <c r="B74" s="160"/>
      <c r="C74" s="271" t="s">
        <v>2783</v>
      </c>
      <c r="D74" s="272"/>
      <c r="E74" s="272"/>
      <c r="F74" s="272"/>
      <c r="G74" s="272"/>
      <c r="H74" s="163"/>
      <c r="I74" s="163"/>
      <c r="J74" s="163"/>
      <c r="K74" s="163"/>
      <c r="L74" s="163"/>
      <c r="M74" s="163"/>
      <c r="N74" s="162"/>
      <c r="O74" s="162"/>
      <c r="P74" s="162"/>
      <c r="Q74" s="162"/>
      <c r="R74" s="163"/>
      <c r="S74" s="163"/>
      <c r="T74" s="163"/>
      <c r="U74" s="163"/>
      <c r="V74" s="163"/>
      <c r="W74" s="163"/>
      <c r="X74" s="163"/>
      <c r="Y74" s="152"/>
      <c r="Z74" s="152"/>
      <c r="AA74" s="152"/>
      <c r="AB74" s="152"/>
      <c r="AC74" s="152"/>
      <c r="AD74" s="152"/>
      <c r="AE74" s="152"/>
      <c r="AF74" s="152"/>
      <c r="AG74" s="152" t="s">
        <v>375</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c r="A75" s="159"/>
      <c r="B75" s="160"/>
      <c r="C75" s="271" t="s">
        <v>2733</v>
      </c>
      <c r="D75" s="272"/>
      <c r="E75" s="272"/>
      <c r="F75" s="272"/>
      <c r="G75" s="272"/>
      <c r="H75" s="163"/>
      <c r="I75" s="163"/>
      <c r="J75" s="163"/>
      <c r="K75" s="163"/>
      <c r="L75" s="163"/>
      <c r="M75" s="163"/>
      <c r="N75" s="162"/>
      <c r="O75" s="162"/>
      <c r="P75" s="162"/>
      <c r="Q75" s="162"/>
      <c r="R75" s="163"/>
      <c r="S75" s="163"/>
      <c r="T75" s="163"/>
      <c r="U75" s="163"/>
      <c r="V75" s="163"/>
      <c r="W75" s="163"/>
      <c r="X75" s="163"/>
      <c r="Y75" s="152"/>
      <c r="Z75" s="152"/>
      <c r="AA75" s="152"/>
      <c r="AB75" s="152"/>
      <c r="AC75" s="152"/>
      <c r="AD75" s="152"/>
      <c r="AE75" s="152"/>
      <c r="AF75" s="152"/>
      <c r="AG75" s="152" t="s">
        <v>375</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c r="A76" s="159"/>
      <c r="B76" s="160"/>
      <c r="C76" s="271" t="s">
        <v>2784</v>
      </c>
      <c r="D76" s="272"/>
      <c r="E76" s="272"/>
      <c r="F76" s="272"/>
      <c r="G76" s="272"/>
      <c r="H76" s="163"/>
      <c r="I76" s="163"/>
      <c r="J76" s="163"/>
      <c r="K76" s="163"/>
      <c r="L76" s="163"/>
      <c r="M76" s="163"/>
      <c r="N76" s="162"/>
      <c r="O76" s="162"/>
      <c r="P76" s="162"/>
      <c r="Q76" s="162"/>
      <c r="R76" s="163"/>
      <c r="S76" s="163"/>
      <c r="T76" s="163"/>
      <c r="U76" s="163"/>
      <c r="V76" s="163"/>
      <c r="W76" s="163"/>
      <c r="X76" s="163"/>
      <c r="Y76" s="152"/>
      <c r="Z76" s="152"/>
      <c r="AA76" s="152"/>
      <c r="AB76" s="152"/>
      <c r="AC76" s="152"/>
      <c r="AD76" s="152"/>
      <c r="AE76" s="152"/>
      <c r="AF76" s="152"/>
      <c r="AG76" s="152" t="s">
        <v>375</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c r="A77" s="159"/>
      <c r="B77" s="160"/>
      <c r="C77" s="271" t="s">
        <v>2784</v>
      </c>
      <c r="D77" s="272"/>
      <c r="E77" s="272"/>
      <c r="F77" s="272"/>
      <c r="G77" s="272"/>
      <c r="H77" s="163"/>
      <c r="I77" s="163"/>
      <c r="J77" s="163"/>
      <c r="K77" s="163"/>
      <c r="L77" s="163"/>
      <c r="M77" s="163"/>
      <c r="N77" s="162"/>
      <c r="O77" s="162"/>
      <c r="P77" s="162"/>
      <c r="Q77" s="162"/>
      <c r="R77" s="163"/>
      <c r="S77" s="163"/>
      <c r="T77" s="163"/>
      <c r="U77" s="163"/>
      <c r="V77" s="163"/>
      <c r="W77" s="163"/>
      <c r="X77" s="163"/>
      <c r="Y77" s="152"/>
      <c r="Z77" s="152"/>
      <c r="AA77" s="152"/>
      <c r="AB77" s="152"/>
      <c r="AC77" s="152"/>
      <c r="AD77" s="152"/>
      <c r="AE77" s="152"/>
      <c r="AF77" s="152"/>
      <c r="AG77" s="152" t="s">
        <v>375</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c r="A78" s="159"/>
      <c r="B78" s="160"/>
      <c r="C78" s="203" t="s">
        <v>2851</v>
      </c>
      <c r="D78" s="199"/>
      <c r="E78" s="200">
        <v>26.806850000000001</v>
      </c>
      <c r="F78" s="163"/>
      <c r="G78" s="163"/>
      <c r="H78" s="163"/>
      <c r="I78" s="163"/>
      <c r="J78" s="163"/>
      <c r="K78" s="163"/>
      <c r="L78" s="163"/>
      <c r="M78" s="163"/>
      <c r="N78" s="162"/>
      <c r="O78" s="162"/>
      <c r="P78" s="162"/>
      <c r="Q78" s="162"/>
      <c r="R78" s="163"/>
      <c r="S78" s="163"/>
      <c r="T78" s="163"/>
      <c r="U78" s="163"/>
      <c r="V78" s="163"/>
      <c r="W78" s="163"/>
      <c r="X78" s="163"/>
      <c r="Y78" s="152"/>
      <c r="Z78" s="152"/>
      <c r="AA78" s="152"/>
      <c r="AB78" s="152"/>
      <c r="AC78" s="152"/>
      <c r="AD78" s="152"/>
      <c r="AE78" s="152"/>
      <c r="AF78" s="152"/>
      <c r="AG78" s="152" t="s">
        <v>2390</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c r="A79" s="159"/>
      <c r="B79" s="160"/>
      <c r="C79" s="203" t="s">
        <v>2852</v>
      </c>
      <c r="D79" s="199"/>
      <c r="E79" s="200">
        <v>9.6818399999999993</v>
      </c>
      <c r="F79" s="163"/>
      <c r="G79" s="163"/>
      <c r="H79" s="163"/>
      <c r="I79" s="163"/>
      <c r="J79" s="163"/>
      <c r="K79" s="163"/>
      <c r="L79" s="163"/>
      <c r="M79" s="163"/>
      <c r="N79" s="162"/>
      <c r="O79" s="162"/>
      <c r="P79" s="162"/>
      <c r="Q79" s="162"/>
      <c r="R79" s="163"/>
      <c r="S79" s="163"/>
      <c r="T79" s="163"/>
      <c r="U79" s="163"/>
      <c r="V79" s="163"/>
      <c r="W79" s="163"/>
      <c r="X79" s="163"/>
      <c r="Y79" s="152"/>
      <c r="Z79" s="152"/>
      <c r="AA79" s="152"/>
      <c r="AB79" s="152"/>
      <c r="AC79" s="152"/>
      <c r="AD79" s="152"/>
      <c r="AE79" s="152"/>
      <c r="AF79" s="152"/>
      <c r="AG79" s="152" t="s">
        <v>2390</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c r="A80" s="175">
        <v>15</v>
      </c>
      <c r="B80" s="176" t="s">
        <v>2793</v>
      </c>
      <c r="C80" s="185" t="s">
        <v>2794</v>
      </c>
      <c r="D80" s="177" t="s">
        <v>439</v>
      </c>
      <c r="E80" s="178">
        <v>60.837679999999999</v>
      </c>
      <c r="F80" s="179"/>
      <c r="G80" s="180">
        <f>ROUND(E80*F80,2)</f>
        <v>0</v>
      </c>
      <c r="H80" s="179"/>
      <c r="I80" s="180">
        <f>ROUND(E80*H80,2)</f>
        <v>0</v>
      </c>
      <c r="J80" s="179"/>
      <c r="K80" s="180">
        <f>ROUND(E80*J80,2)</f>
        <v>0</v>
      </c>
      <c r="L80" s="180">
        <v>21</v>
      </c>
      <c r="M80" s="180">
        <f>G80*(1+L80/100)</f>
        <v>0</v>
      </c>
      <c r="N80" s="178">
        <v>0</v>
      </c>
      <c r="O80" s="178">
        <f>ROUND(E80*N80,2)</f>
        <v>0</v>
      </c>
      <c r="P80" s="178">
        <v>0</v>
      </c>
      <c r="Q80" s="178">
        <f>ROUND(E80*P80,2)</f>
        <v>0</v>
      </c>
      <c r="R80" s="180"/>
      <c r="S80" s="180" t="s">
        <v>430</v>
      </c>
      <c r="T80" s="181" t="s">
        <v>372</v>
      </c>
      <c r="U80" s="163">
        <v>0</v>
      </c>
      <c r="V80" s="163">
        <f>ROUND(E80*U80,2)</f>
        <v>0</v>
      </c>
      <c r="W80" s="163"/>
      <c r="X80" s="163" t="s">
        <v>431</v>
      </c>
      <c r="Y80" s="152"/>
      <c r="Z80" s="152"/>
      <c r="AA80" s="152"/>
      <c r="AB80" s="152"/>
      <c r="AC80" s="152"/>
      <c r="AD80" s="152"/>
      <c r="AE80" s="152"/>
      <c r="AF80" s="152"/>
      <c r="AG80" s="152" t="s">
        <v>2387</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c r="A81" s="159"/>
      <c r="B81" s="160"/>
      <c r="C81" s="262" t="s">
        <v>2725</v>
      </c>
      <c r="D81" s="263"/>
      <c r="E81" s="263"/>
      <c r="F81" s="263"/>
      <c r="G81" s="263"/>
      <c r="H81" s="163"/>
      <c r="I81" s="163"/>
      <c r="J81" s="163"/>
      <c r="K81" s="163"/>
      <c r="L81" s="163"/>
      <c r="M81" s="163"/>
      <c r="N81" s="162"/>
      <c r="O81" s="162"/>
      <c r="P81" s="162"/>
      <c r="Q81" s="162"/>
      <c r="R81" s="163"/>
      <c r="S81" s="163"/>
      <c r="T81" s="163"/>
      <c r="U81" s="163"/>
      <c r="V81" s="163"/>
      <c r="W81" s="163"/>
      <c r="X81" s="163"/>
      <c r="Y81" s="152"/>
      <c r="Z81" s="152"/>
      <c r="AA81" s="152"/>
      <c r="AB81" s="152"/>
      <c r="AC81" s="152"/>
      <c r="AD81" s="152"/>
      <c r="AE81" s="152"/>
      <c r="AF81" s="152"/>
      <c r="AG81" s="152" t="s">
        <v>375</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c r="A82" s="159"/>
      <c r="B82" s="160"/>
      <c r="C82" s="271" t="s">
        <v>2754</v>
      </c>
      <c r="D82" s="272"/>
      <c r="E82" s="272"/>
      <c r="F82" s="272"/>
      <c r="G82" s="272"/>
      <c r="H82" s="163"/>
      <c r="I82" s="163"/>
      <c r="J82" s="163"/>
      <c r="K82" s="163"/>
      <c r="L82" s="163"/>
      <c r="M82" s="163"/>
      <c r="N82" s="162"/>
      <c r="O82" s="162"/>
      <c r="P82" s="162"/>
      <c r="Q82" s="162"/>
      <c r="R82" s="163"/>
      <c r="S82" s="163"/>
      <c r="T82" s="163"/>
      <c r="U82" s="163"/>
      <c r="V82" s="163"/>
      <c r="W82" s="163"/>
      <c r="X82" s="163"/>
      <c r="Y82" s="152"/>
      <c r="Z82" s="152"/>
      <c r="AA82" s="152"/>
      <c r="AB82" s="152"/>
      <c r="AC82" s="152"/>
      <c r="AD82" s="152"/>
      <c r="AE82" s="152"/>
      <c r="AF82" s="152"/>
      <c r="AG82" s="152" t="s">
        <v>375</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c r="A83" s="159"/>
      <c r="B83" s="160"/>
      <c r="C83" s="271" t="s">
        <v>2784</v>
      </c>
      <c r="D83" s="272"/>
      <c r="E83" s="272"/>
      <c r="F83" s="272"/>
      <c r="G83" s="272"/>
      <c r="H83" s="163"/>
      <c r="I83" s="163"/>
      <c r="J83" s="163"/>
      <c r="K83" s="163"/>
      <c r="L83" s="163"/>
      <c r="M83" s="163"/>
      <c r="N83" s="162"/>
      <c r="O83" s="162"/>
      <c r="P83" s="162"/>
      <c r="Q83" s="162"/>
      <c r="R83" s="163"/>
      <c r="S83" s="163"/>
      <c r="T83" s="163"/>
      <c r="U83" s="163"/>
      <c r="V83" s="163"/>
      <c r="W83" s="163"/>
      <c r="X83" s="163"/>
      <c r="Y83" s="152"/>
      <c r="Z83" s="152"/>
      <c r="AA83" s="152"/>
      <c r="AB83" s="152"/>
      <c r="AC83" s="152"/>
      <c r="AD83" s="152"/>
      <c r="AE83" s="152"/>
      <c r="AF83" s="152"/>
      <c r="AG83" s="152" t="s">
        <v>375</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c r="A84" s="159"/>
      <c r="B84" s="160"/>
      <c r="C84" s="203" t="s">
        <v>2853</v>
      </c>
      <c r="D84" s="199"/>
      <c r="E84" s="200">
        <v>65.633679999999998</v>
      </c>
      <c r="F84" s="163"/>
      <c r="G84" s="163"/>
      <c r="H84" s="163"/>
      <c r="I84" s="163"/>
      <c r="J84" s="163"/>
      <c r="K84" s="163"/>
      <c r="L84" s="163"/>
      <c r="M84" s="163"/>
      <c r="N84" s="162"/>
      <c r="O84" s="162"/>
      <c r="P84" s="162"/>
      <c r="Q84" s="162"/>
      <c r="R84" s="163"/>
      <c r="S84" s="163"/>
      <c r="T84" s="163"/>
      <c r="U84" s="163"/>
      <c r="V84" s="163"/>
      <c r="W84" s="163"/>
      <c r="X84" s="163"/>
      <c r="Y84" s="152"/>
      <c r="Z84" s="152"/>
      <c r="AA84" s="152"/>
      <c r="AB84" s="152"/>
      <c r="AC84" s="152"/>
      <c r="AD84" s="152"/>
      <c r="AE84" s="152"/>
      <c r="AF84" s="152"/>
      <c r="AG84" s="152" t="s">
        <v>2390</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c r="A85" s="159"/>
      <c r="B85" s="160"/>
      <c r="C85" s="203" t="s">
        <v>2854</v>
      </c>
      <c r="D85" s="199"/>
      <c r="E85" s="200">
        <v>-4.7960000000000003</v>
      </c>
      <c r="F85" s="163"/>
      <c r="G85" s="163"/>
      <c r="H85" s="163"/>
      <c r="I85" s="163"/>
      <c r="J85" s="163"/>
      <c r="K85" s="163"/>
      <c r="L85" s="163"/>
      <c r="M85" s="163"/>
      <c r="N85" s="162"/>
      <c r="O85" s="162"/>
      <c r="P85" s="162"/>
      <c r="Q85" s="162"/>
      <c r="R85" s="163"/>
      <c r="S85" s="163"/>
      <c r="T85" s="163"/>
      <c r="U85" s="163"/>
      <c r="V85" s="163"/>
      <c r="W85" s="163"/>
      <c r="X85" s="163"/>
      <c r="Y85" s="152"/>
      <c r="Z85" s="152"/>
      <c r="AA85" s="152"/>
      <c r="AB85" s="152"/>
      <c r="AC85" s="152"/>
      <c r="AD85" s="152"/>
      <c r="AE85" s="152"/>
      <c r="AF85" s="152"/>
      <c r="AG85" s="152" t="s">
        <v>2390</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c r="A86" s="175">
        <v>16</v>
      </c>
      <c r="B86" s="176" t="s">
        <v>2855</v>
      </c>
      <c r="C86" s="185" t="s">
        <v>2856</v>
      </c>
      <c r="D86" s="177" t="s">
        <v>439</v>
      </c>
      <c r="E86" s="178">
        <v>13.28313</v>
      </c>
      <c r="F86" s="179"/>
      <c r="G86" s="180">
        <f>ROUND(E86*F86,2)</f>
        <v>0</v>
      </c>
      <c r="H86" s="179"/>
      <c r="I86" s="180">
        <f>ROUND(E86*H86,2)</f>
        <v>0</v>
      </c>
      <c r="J86" s="179"/>
      <c r="K86" s="180">
        <f>ROUND(E86*J86,2)</f>
        <v>0</v>
      </c>
      <c r="L86" s="180">
        <v>21</v>
      </c>
      <c r="M86" s="180">
        <f>G86*(1+L86/100)</f>
        <v>0</v>
      </c>
      <c r="N86" s="178">
        <v>0</v>
      </c>
      <c r="O86" s="178">
        <f>ROUND(E86*N86,2)</f>
        <v>0</v>
      </c>
      <c r="P86" s="178">
        <v>0</v>
      </c>
      <c r="Q86" s="178">
        <f>ROUND(E86*P86,2)</f>
        <v>0</v>
      </c>
      <c r="R86" s="180"/>
      <c r="S86" s="180" t="s">
        <v>430</v>
      </c>
      <c r="T86" s="181" t="s">
        <v>372</v>
      </c>
      <c r="U86" s="163">
        <v>0</v>
      </c>
      <c r="V86" s="163">
        <f>ROUND(E86*U86,2)</f>
        <v>0</v>
      </c>
      <c r="W86" s="163"/>
      <c r="X86" s="163" t="s">
        <v>431</v>
      </c>
      <c r="Y86" s="152"/>
      <c r="Z86" s="152"/>
      <c r="AA86" s="152"/>
      <c r="AB86" s="152"/>
      <c r="AC86" s="152"/>
      <c r="AD86" s="152"/>
      <c r="AE86" s="152"/>
      <c r="AF86" s="152"/>
      <c r="AG86" s="152" t="s">
        <v>2387</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c r="A87" s="159"/>
      <c r="B87" s="160"/>
      <c r="C87" s="262" t="s">
        <v>2725</v>
      </c>
      <c r="D87" s="263"/>
      <c r="E87" s="263"/>
      <c r="F87" s="263"/>
      <c r="G87" s="263"/>
      <c r="H87" s="163"/>
      <c r="I87" s="163"/>
      <c r="J87" s="163"/>
      <c r="K87" s="163"/>
      <c r="L87" s="163"/>
      <c r="M87" s="163"/>
      <c r="N87" s="162"/>
      <c r="O87" s="162"/>
      <c r="P87" s="162"/>
      <c r="Q87" s="162"/>
      <c r="R87" s="163"/>
      <c r="S87" s="163"/>
      <c r="T87" s="163"/>
      <c r="U87" s="163"/>
      <c r="V87" s="163"/>
      <c r="W87" s="163"/>
      <c r="X87" s="163"/>
      <c r="Y87" s="152"/>
      <c r="Z87" s="152"/>
      <c r="AA87" s="152"/>
      <c r="AB87" s="152"/>
      <c r="AC87" s="152"/>
      <c r="AD87" s="152"/>
      <c r="AE87" s="152"/>
      <c r="AF87" s="152"/>
      <c r="AG87" s="152" t="s">
        <v>375</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c r="A88" s="159"/>
      <c r="B88" s="160"/>
      <c r="C88" s="271" t="s">
        <v>2749</v>
      </c>
      <c r="D88" s="272"/>
      <c r="E88" s="272"/>
      <c r="F88" s="272"/>
      <c r="G88" s="272"/>
      <c r="H88" s="163"/>
      <c r="I88" s="163"/>
      <c r="J88" s="163"/>
      <c r="K88" s="163"/>
      <c r="L88" s="163"/>
      <c r="M88" s="163"/>
      <c r="N88" s="162"/>
      <c r="O88" s="162"/>
      <c r="P88" s="162"/>
      <c r="Q88" s="162"/>
      <c r="R88" s="163"/>
      <c r="S88" s="163"/>
      <c r="T88" s="163"/>
      <c r="U88" s="163"/>
      <c r="V88" s="163"/>
      <c r="W88" s="163"/>
      <c r="X88" s="163"/>
      <c r="Y88" s="152"/>
      <c r="Z88" s="152"/>
      <c r="AA88" s="152"/>
      <c r="AB88" s="152"/>
      <c r="AC88" s="152"/>
      <c r="AD88" s="152"/>
      <c r="AE88" s="152"/>
      <c r="AF88" s="152"/>
      <c r="AG88" s="152" t="s">
        <v>375</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c r="A89" s="159"/>
      <c r="B89" s="160"/>
      <c r="C89" s="271" t="s">
        <v>2725</v>
      </c>
      <c r="D89" s="272"/>
      <c r="E89" s="272"/>
      <c r="F89" s="272"/>
      <c r="G89" s="272"/>
      <c r="H89" s="163"/>
      <c r="I89" s="163"/>
      <c r="J89" s="163"/>
      <c r="K89" s="163"/>
      <c r="L89" s="163"/>
      <c r="M89" s="163"/>
      <c r="N89" s="162"/>
      <c r="O89" s="162"/>
      <c r="P89" s="162"/>
      <c r="Q89" s="162"/>
      <c r="R89" s="163"/>
      <c r="S89" s="163"/>
      <c r="T89" s="163"/>
      <c r="U89" s="163"/>
      <c r="V89" s="163"/>
      <c r="W89" s="163"/>
      <c r="X89" s="163"/>
      <c r="Y89" s="152"/>
      <c r="Z89" s="152"/>
      <c r="AA89" s="152"/>
      <c r="AB89" s="152"/>
      <c r="AC89" s="152"/>
      <c r="AD89" s="152"/>
      <c r="AE89" s="152"/>
      <c r="AF89" s="152"/>
      <c r="AG89" s="152" t="s">
        <v>375</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c r="A90" s="159"/>
      <c r="B90" s="160"/>
      <c r="C90" s="203" t="s">
        <v>2857</v>
      </c>
      <c r="D90" s="199"/>
      <c r="E90" s="200">
        <v>13.28313</v>
      </c>
      <c r="F90" s="163"/>
      <c r="G90" s="163"/>
      <c r="H90" s="163"/>
      <c r="I90" s="163"/>
      <c r="J90" s="163"/>
      <c r="K90" s="163"/>
      <c r="L90" s="163"/>
      <c r="M90" s="163"/>
      <c r="N90" s="162"/>
      <c r="O90" s="162"/>
      <c r="P90" s="162"/>
      <c r="Q90" s="162"/>
      <c r="R90" s="163"/>
      <c r="S90" s="163"/>
      <c r="T90" s="163"/>
      <c r="U90" s="163"/>
      <c r="V90" s="163"/>
      <c r="W90" s="163"/>
      <c r="X90" s="163"/>
      <c r="Y90" s="152"/>
      <c r="Z90" s="152"/>
      <c r="AA90" s="152"/>
      <c r="AB90" s="152"/>
      <c r="AC90" s="152"/>
      <c r="AD90" s="152"/>
      <c r="AE90" s="152"/>
      <c r="AF90" s="152"/>
      <c r="AG90" s="152" t="s">
        <v>2390</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c r="A91" s="169" t="s">
        <v>366</v>
      </c>
      <c r="B91" s="170" t="s">
        <v>263</v>
      </c>
      <c r="C91" s="184" t="s">
        <v>264</v>
      </c>
      <c r="D91" s="171"/>
      <c r="E91" s="172"/>
      <c r="F91" s="173"/>
      <c r="G91" s="173">
        <f>SUMIF(AG92:AG100,"&lt;&gt;NOR",G92:G100)</f>
        <v>0</v>
      </c>
      <c r="H91" s="173"/>
      <c r="I91" s="173">
        <f>SUM(I92:I100)</f>
        <v>0</v>
      </c>
      <c r="J91" s="173"/>
      <c r="K91" s="173">
        <f>SUM(K92:K100)</f>
        <v>0</v>
      </c>
      <c r="L91" s="173"/>
      <c r="M91" s="173">
        <f>SUM(M92:M100)</f>
        <v>0</v>
      </c>
      <c r="N91" s="172"/>
      <c r="O91" s="172">
        <f>SUM(O92:O100)</f>
        <v>0</v>
      </c>
      <c r="P91" s="172"/>
      <c r="Q91" s="172">
        <f>SUM(Q92:Q100)</f>
        <v>0</v>
      </c>
      <c r="R91" s="173"/>
      <c r="S91" s="173"/>
      <c r="T91" s="174"/>
      <c r="U91" s="168"/>
      <c r="V91" s="168">
        <f>SUM(V92:V100)</f>
        <v>0</v>
      </c>
      <c r="W91" s="168"/>
      <c r="X91" s="168"/>
      <c r="AG91" t="s">
        <v>367</v>
      </c>
    </row>
    <row r="92" spans="1:60" outlineLevel="1">
      <c r="A92" s="175">
        <v>17</v>
      </c>
      <c r="B92" s="176" t="s">
        <v>2858</v>
      </c>
      <c r="C92" s="185" t="s">
        <v>2859</v>
      </c>
      <c r="D92" s="177" t="s">
        <v>439</v>
      </c>
      <c r="E92" s="178">
        <v>172.81654</v>
      </c>
      <c r="F92" s="179"/>
      <c r="G92" s="180">
        <f>ROUND(E92*F92,2)</f>
        <v>0</v>
      </c>
      <c r="H92" s="179"/>
      <c r="I92" s="180">
        <f>ROUND(E92*H92,2)</f>
        <v>0</v>
      </c>
      <c r="J92" s="179"/>
      <c r="K92" s="180">
        <f>ROUND(E92*J92,2)</f>
        <v>0</v>
      </c>
      <c r="L92" s="180">
        <v>21</v>
      </c>
      <c r="M92" s="180">
        <f>G92*(1+L92/100)</f>
        <v>0</v>
      </c>
      <c r="N92" s="178">
        <v>0</v>
      </c>
      <c r="O92" s="178">
        <f>ROUND(E92*N92,2)</f>
        <v>0</v>
      </c>
      <c r="P92" s="178">
        <v>0</v>
      </c>
      <c r="Q92" s="178">
        <f>ROUND(E92*P92,2)</f>
        <v>0</v>
      </c>
      <c r="R92" s="180"/>
      <c r="S92" s="180" t="s">
        <v>430</v>
      </c>
      <c r="T92" s="181" t="s">
        <v>372</v>
      </c>
      <c r="U92" s="163">
        <v>0</v>
      </c>
      <c r="V92" s="163">
        <f>ROUND(E92*U92,2)</f>
        <v>0</v>
      </c>
      <c r="W92" s="163"/>
      <c r="X92" s="163" t="s">
        <v>431</v>
      </c>
      <c r="Y92" s="152"/>
      <c r="Z92" s="152"/>
      <c r="AA92" s="152"/>
      <c r="AB92" s="152"/>
      <c r="AC92" s="152"/>
      <c r="AD92" s="152"/>
      <c r="AE92" s="152"/>
      <c r="AF92" s="152"/>
      <c r="AG92" s="152" t="s">
        <v>432</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c r="A93" s="159"/>
      <c r="B93" s="160"/>
      <c r="C93" s="262" t="s">
        <v>2806</v>
      </c>
      <c r="D93" s="263"/>
      <c r="E93" s="263"/>
      <c r="F93" s="263"/>
      <c r="G93" s="263"/>
      <c r="H93" s="163"/>
      <c r="I93" s="163"/>
      <c r="J93" s="163"/>
      <c r="K93" s="163"/>
      <c r="L93" s="163"/>
      <c r="M93" s="163"/>
      <c r="N93" s="162"/>
      <c r="O93" s="162"/>
      <c r="P93" s="162"/>
      <c r="Q93" s="162"/>
      <c r="R93" s="163"/>
      <c r="S93" s="163"/>
      <c r="T93" s="163"/>
      <c r="U93" s="163"/>
      <c r="V93" s="163"/>
      <c r="W93" s="163"/>
      <c r="X93" s="163"/>
      <c r="Y93" s="152"/>
      <c r="Z93" s="152"/>
      <c r="AA93" s="152"/>
      <c r="AB93" s="152"/>
      <c r="AC93" s="152"/>
      <c r="AD93" s="152"/>
      <c r="AE93" s="152"/>
      <c r="AF93" s="152"/>
      <c r="AG93" s="152" t="s">
        <v>375</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c r="A94" s="159"/>
      <c r="B94" s="160"/>
      <c r="C94" s="271" t="s">
        <v>2806</v>
      </c>
      <c r="D94" s="272"/>
      <c r="E94" s="272"/>
      <c r="F94" s="272"/>
      <c r="G94" s="272"/>
      <c r="H94" s="163"/>
      <c r="I94" s="163"/>
      <c r="J94" s="163"/>
      <c r="K94" s="163"/>
      <c r="L94" s="163"/>
      <c r="M94" s="163"/>
      <c r="N94" s="162"/>
      <c r="O94" s="162"/>
      <c r="P94" s="162"/>
      <c r="Q94" s="162"/>
      <c r="R94" s="163"/>
      <c r="S94" s="163"/>
      <c r="T94" s="163"/>
      <c r="U94" s="163"/>
      <c r="V94" s="163"/>
      <c r="W94" s="163"/>
      <c r="X94" s="163"/>
      <c r="Y94" s="152"/>
      <c r="Z94" s="152"/>
      <c r="AA94" s="152"/>
      <c r="AB94" s="152"/>
      <c r="AC94" s="152"/>
      <c r="AD94" s="152"/>
      <c r="AE94" s="152"/>
      <c r="AF94" s="152"/>
      <c r="AG94" s="152" t="s">
        <v>375</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c r="A95" s="159"/>
      <c r="B95" s="160"/>
      <c r="C95" s="271" t="s">
        <v>2783</v>
      </c>
      <c r="D95" s="272"/>
      <c r="E95" s="272"/>
      <c r="F95" s="272"/>
      <c r="G95" s="272"/>
      <c r="H95" s="163"/>
      <c r="I95" s="163"/>
      <c r="J95" s="163"/>
      <c r="K95" s="163"/>
      <c r="L95" s="163"/>
      <c r="M95" s="163"/>
      <c r="N95" s="162"/>
      <c r="O95" s="162"/>
      <c r="P95" s="162"/>
      <c r="Q95" s="162"/>
      <c r="R95" s="163"/>
      <c r="S95" s="163"/>
      <c r="T95" s="163"/>
      <c r="U95" s="163"/>
      <c r="V95" s="163"/>
      <c r="W95" s="163"/>
      <c r="X95" s="163"/>
      <c r="Y95" s="152"/>
      <c r="Z95" s="152"/>
      <c r="AA95" s="152"/>
      <c r="AB95" s="152"/>
      <c r="AC95" s="152"/>
      <c r="AD95" s="152"/>
      <c r="AE95" s="152"/>
      <c r="AF95" s="152"/>
      <c r="AG95" s="152" t="s">
        <v>375</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c r="A96" s="159"/>
      <c r="B96" s="160"/>
      <c r="C96" s="271" t="s">
        <v>2807</v>
      </c>
      <c r="D96" s="272"/>
      <c r="E96" s="272"/>
      <c r="F96" s="272"/>
      <c r="G96" s="272"/>
      <c r="H96" s="163"/>
      <c r="I96" s="163"/>
      <c r="J96" s="163"/>
      <c r="K96" s="163"/>
      <c r="L96" s="163"/>
      <c r="M96" s="163"/>
      <c r="N96" s="162"/>
      <c r="O96" s="162"/>
      <c r="P96" s="162"/>
      <c r="Q96" s="162"/>
      <c r="R96" s="163"/>
      <c r="S96" s="163"/>
      <c r="T96" s="163"/>
      <c r="U96" s="163"/>
      <c r="V96" s="163"/>
      <c r="W96" s="163"/>
      <c r="X96" s="163"/>
      <c r="Y96" s="152"/>
      <c r="Z96" s="152"/>
      <c r="AA96" s="152"/>
      <c r="AB96" s="152"/>
      <c r="AC96" s="152"/>
      <c r="AD96" s="152"/>
      <c r="AE96" s="152"/>
      <c r="AF96" s="152"/>
      <c r="AG96" s="152" t="s">
        <v>375</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c r="A97" s="159"/>
      <c r="B97" s="160"/>
      <c r="C97" s="271" t="s">
        <v>2749</v>
      </c>
      <c r="D97" s="272"/>
      <c r="E97" s="272"/>
      <c r="F97" s="272"/>
      <c r="G97" s="272"/>
      <c r="H97" s="163"/>
      <c r="I97" s="163"/>
      <c r="J97" s="163"/>
      <c r="K97" s="163"/>
      <c r="L97" s="163"/>
      <c r="M97" s="163"/>
      <c r="N97" s="162"/>
      <c r="O97" s="162"/>
      <c r="P97" s="162"/>
      <c r="Q97" s="162"/>
      <c r="R97" s="163"/>
      <c r="S97" s="163"/>
      <c r="T97" s="163"/>
      <c r="U97" s="163"/>
      <c r="V97" s="163"/>
      <c r="W97" s="163"/>
      <c r="X97" s="163"/>
      <c r="Y97" s="152"/>
      <c r="Z97" s="152"/>
      <c r="AA97" s="152"/>
      <c r="AB97" s="152"/>
      <c r="AC97" s="152"/>
      <c r="AD97" s="152"/>
      <c r="AE97" s="152"/>
      <c r="AF97" s="152"/>
      <c r="AG97" s="152" t="s">
        <v>375</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c r="A98" s="159"/>
      <c r="B98" s="160"/>
      <c r="C98" s="271" t="s">
        <v>2809</v>
      </c>
      <c r="D98" s="272"/>
      <c r="E98" s="272"/>
      <c r="F98" s="272"/>
      <c r="G98" s="272"/>
      <c r="H98" s="163"/>
      <c r="I98" s="163"/>
      <c r="J98" s="163"/>
      <c r="K98" s="163"/>
      <c r="L98" s="163"/>
      <c r="M98" s="163"/>
      <c r="N98" s="162"/>
      <c r="O98" s="162"/>
      <c r="P98" s="162"/>
      <c r="Q98" s="162"/>
      <c r="R98" s="163"/>
      <c r="S98" s="163"/>
      <c r="T98" s="163"/>
      <c r="U98" s="163"/>
      <c r="V98" s="163"/>
      <c r="W98" s="163"/>
      <c r="X98" s="163"/>
      <c r="Y98" s="152"/>
      <c r="Z98" s="152"/>
      <c r="AA98" s="152"/>
      <c r="AB98" s="152"/>
      <c r="AC98" s="152"/>
      <c r="AD98" s="152"/>
      <c r="AE98" s="152"/>
      <c r="AF98" s="152"/>
      <c r="AG98" s="152" t="s">
        <v>375</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c r="A99" s="159"/>
      <c r="B99" s="160"/>
      <c r="C99" s="271" t="s">
        <v>2860</v>
      </c>
      <c r="D99" s="272"/>
      <c r="E99" s="272"/>
      <c r="F99" s="272"/>
      <c r="G99" s="272"/>
      <c r="H99" s="163"/>
      <c r="I99" s="163"/>
      <c r="J99" s="163"/>
      <c r="K99" s="163"/>
      <c r="L99" s="163"/>
      <c r="M99" s="163"/>
      <c r="N99" s="162"/>
      <c r="O99" s="162"/>
      <c r="P99" s="162"/>
      <c r="Q99" s="162"/>
      <c r="R99" s="163"/>
      <c r="S99" s="163"/>
      <c r="T99" s="163"/>
      <c r="U99" s="163"/>
      <c r="V99" s="163"/>
      <c r="W99" s="163"/>
      <c r="X99" s="163"/>
      <c r="Y99" s="152"/>
      <c r="Z99" s="152"/>
      <c r="AA99" s="152"/>
      <c r="AB99" s="152"/>
      <c r="AC99" s="152"/>
      <c r="AD99" s="152"/>
      <c r="AE99" s="152"/>
      <c r="AF99" s="152"/>
      <c r="AG99" s="152" t="s">
        <v>375</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c r="A100" s="159"/>
      <c r="B100" s="160"/>
      <c r="C100" s="203" t="s">
        <v>2810</v>
      </c>
      <c r="D100" s="199"/>
      <c r="E100" s="200">
        <v>172.81654</v>
      </c>
      <c r="F100" s="163"/>
      <c r="G100" s="163"/>
      <c r="H100" s="163"/>
      <c r="I100" s="163"/>
      <c r="J100" s="163"/>
      <c r="K100" s="163"/>
      <c r="L100" s="163"/>
      <c r="M100" s="163"/>
      <c r="N100" s="162"/>
      <c r="O100" s="162"/>
      <c r="P100" s="162"/>
      <c r="Q100" s="162"/>
      <c r="R100" s="163"/>
      <c r="S100" s="163"/>
      <c r="T100" s="163"/>
      <c r="U100" s="163"/>
      <c r="V100" s="163"/>
      <c r="W100" s="163"/>
      <c r="X100" s="163"/>
      <c r="Y100" s="152"/>
      <c r="Z100" s="152"/>
      <c r="AA100" s="152"/>
      <c r="AB100" s="152"/>
      <c r="AC100" s="152"/>
      <c r="AD100" s="152"/>
      <c r="AE100" s="152"/>
      <c r="AF100" s="152"/>
      <c r="AG100" s="152" t="s">
        <v>2390</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c r="A101" s="169" t="s">
        <v>366</v>
      </c>
      <c r="B101" s="170" t="s">
        <v>265</v>
      </c>
      <c r="C101" s="184" t="s">
        <v>266</v>
      </c>
      <c r="D101" s="171"/>
      <c r="E101" s="172"/>
      <c r="F101" s="173"/>
      <c r="G101" s="173">
        <f>SUMIF(AG102:AG118,"&lt;&gt;NOR",G102:G118)</f>
        <v>0</v>
      </c>
      <c r="H101" s="173"/>
      <c r="I101" s="173">
        <f>SUM(I102:I118)</f>
        <v>0</v>
      </c>
      <c r="J101" s="173"/>
      <c r="K101" s="173">
        <f>SUM(K102:K118)</f>
        <v>0</v>
      </c>
      <c r="L101" s="173"/>
      <c r="M101" s="173">
        <f>SUM(M102:M118)</f>
        <v>0</v>
      </c>
      <c r="N101" s="172"/>
      <c r="O101" s="172">
        <f>SUM(O102:O118)</f>
        <v>0</v>
      </c>
      <c r="P101" s="172"/>
      <c r="Q101" s="172">
        <f>SUM(Q102:Q118)</f>
        <v>0</v>
      </c>
      <c r="R101" s="173"/>
      <c r="S101" s="173"/>
      <c r="T101" s="174"/>
      <c r="U101" s="168"/>
      <c r="V101" s="168">
        <f>SUM(V102:V118)</f>
        <v>0</v>
      </c>
      <c r="W101" s="168"/>
      <c r="X101" s="168"/>
      <c r="AG101" t="s">
        <v>367</v>
      </c>
    </row>
    <row r="102" spans="1:60" outlineLevel="1">
      <c r="A102" s="175">
        <v>18</v>
      </c>
      <c r="B102" s="176" t="s">
        <v>2811</v>
      </c>
      <c r="C102" s="185" t="s">
        <v>2812</v>
      </c>
      <c r="D102" s="177" t="s">
        <v>439</v>
      </c>
      <c r="E102" s="178">
        <v>115.63508</v>
      </c>
      <c r="F102" s="179"/>
      <c r="G102" s="180">
        <f>ROUND(E102*F102,2)</f>
        <v>0</v>
      </c>
      <c r="H102" s="179"/>
      <c r="I102" s="180">
        <f>ROUND(E102*H102,2)</f>
        <v>0</v>
      </c>
      <c r="J102" s="179"/>
      <c r="K102" s="180">
        <f>ROUND(E102*J102,2)</f>
        <v>0</v>
      </c>
      <c r="L102" s="180">
        <v>21</v>
      </c>
      <c r="M102" s="180">
        <f>G102*(1+L102/100)</f>
        <v>0</v>
      </c>
      <c r="N102" s="178">
        <v>0</v>
      </c>
      <c r="O102" s="178">
        <f>ROUND(E102*N102,2)</f>
        <v>0</v>
      </c>
      <c r="P102" s="178">
        <v>0</v>
      </c>
      <c r="Q102" s="178">
        <f>ROUND(E102*P102,2)</f>
        <v>0</v>
      </c>
      <c r="R102" s="180"/>
      <c r="S102" s="180" t="s">
        <v>430</v>
      </c>
      <c r="T102" s="181" t="s">
        <v>2802</v>
      </c>
      <c r="U102" s="163">
        <v>0</v>
      </c>
      <c r="V102" s="163">
        <f>ROUND(E102*U102,2)</f>
        <v>0</v>
      </c>
      <c r="W102" s="163"/>
      <c r="X102" s="163" t="s">
        <v>431</v>
      </c>
      <c r="Y102" s="152"/>
      <c r="Z102" s="152"/>
      <c r="AA102" s="152"/>
      <c r="AB102" s="152"/>
      <c r="AC102" s="152"/>
      <c r="AD102" s="152"/>
      <c r="AE102" s="152"/>
      <c r="AF102" s="152"/>
      <c r="AG102" s="152" t="s">
        <v>432</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c r="A103" s="159"/>
      <c r="B103" s="160"/>
      <c r="C103" s="262" t="s">
        <v>2807</v>
      </c>
      <c r="D103" s="263"/>
      <c r="E103" s="263"/>
      <c r="F103" s="263"/>
      <c r="G103" s="263"/>
      <c r="H103" s="163"/>
      <c r="I103" s="163"/>
      <c r="J103" s="163"/>
      <c r="K103" s="163"/>
      <c r="L103" s="163"/>
      <c r="M103" s="163"/>
      <c r="N103" s="162"/>
      <c r="O103" s="162"/>
      <c r="P103" s="162"/>
      <c r="Q103" s="162"/>
      <c r="R103" s="163"/>
      <c r="S103" s="163"/>
      <c r="T103" s="163"/>
      <c r="U103" s="163"/>
      <c r="V103" s="163"/>
      <c r="W103" s="163"/>
      <c r="X103" s="163"/>
      <c r="Y103" s="152"/>
      <c r="Z103" s="152"/>
      <c r="AA103" s="152"/>
      <c r="AB103" s="152"/>
      <c r="AC103" s="152"/>
      <c r="AD103" s="152"/>
      <c r="AE103" s="152"/>
      <c r="AF103" s="152"/>
      <c r="AG103" s="152" t="s">
        <v>375</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c r="A104" s="159"/>
      <c r="B104" s="160"/>
      <c r="C104" s="271" t="s">
        <v>2784</v>
      </c>
      <c r="D104" s="272"/>
      <c r="E104" s="272"/>
      <c r="F104" s="272"/>
      <c r="G104" s="272"/>
      <c r="H104" s="163"/>
      <c r="I104" s="163"/>
      <c r="J104" s="163"/>
      <c r="K104" s="163"/>
      <c r="L104" s="163"/>
      <c r="M104" s="163"/>
      <c r="N104" s="162"/>
      <c r="O104" s="162"/>
      <c r="P104" s="162"/>
      <c r="Q104" s="162"/>
      <c r="R104" s="163"/>
      <c r="S104" s="163"/>
      <c r="T104" s="163"/>
      <c r="U104" s="163"/>
      <c r="V104" s="163"/>
      <c r="W104" s="163"/>
      <c r="X104" s="163"/>
      <c r="Y104" s="152"/>
      <c r="Z104" s="152"/>
      <c r="AA104" s="152"/>
      <c r="AB104" s="152"/>
      <c r="AC104" s="152"/>
      <c r="AD104" s="152"/>
      <c r="AE104" s="152"/>
      <c r="AF104" s="152"/>
      <c r="AG104" s="152" t="s">
        <v>375</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c r="A105" s="159"/>
      <c r="B105" s="160"/>
      <c r="C105" s="271" t="s">
        <v>2784</v>
      </c>
      <c r="D105" s="272"/>
      <c r="E105" s="272"/>
      <c r="F105" s="272"/>
      <c r="G105" s="272"/>
      <c r="H105" s="163"/>
      <c r="I105" s="163"/>
      <c r="J105" s="163"/>
      <c r="K105" s="163"/>
      <c r="L105" s="163"/>
      <c r="M105" s="163"/>
      <c r="N105" s="162"/>
      <c r="O105" s="162"/>
      <c r="P105" s="162"/>
      <c r="Q105" s="162"/>
      <c r="R105" s="163"/>
      <c r="S105" s="163"/>
      <c r="T105" s="163"/>
      <c r="U105" s="163"/>
      <c r="V105" s="163"/>
      <c r="W105" s="163"/>
      <c r="X105" s="163"/>
      <c r="Y105" s="152"/>
      <c r="Z105" s="152"/>
      <c r="AA105" s="152"/>
      <c r="AB105" s="152"/>
      <c r="AC105" s="152"/>
      <c r="AD105" s="152"/>
      <c r="AE105" s="152"/>
      <c r="AF105" s="152"/>
      <c r="AG105" s="152" t="s">
        <v>375</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c r="A106" s="159"/>
      <c r="B106" s="160"/>
      <c r="C106" s="203" t="s">
        <v>2861</v>
      </c>
      <c r="D106" s="199"/>
      <c r="E106" s="200">
        <v>115.63508</v>
      </c>
      <c r="F106" s="163"/>
      <c r="G106" s="163"/>
      <c r="H106" s="163"/>
      <c r="I106" s="163"/>
      <c r="J106" s="163"/>
      <c r="K106" s="163"/>
      <c r="L106" s="163"/>
      <c r="M106" s="163"/>
      <c r="N106" s="162"/>
      <c r="O106" s="162"/>
      <c r="P106" s="162"/>
      <c r="Q106" s="162"/>
      <c r="R106" s="163"/>
      <c r="S106" s="163"/>
      <c r="T106" s="163"/>
      <c r="U106" s="163"/>
      <c r="V106" s="163"/>
      <c r="W106" s="163"/>
      <c r="X106" s="163"/>
      <c r="Y106" s="152"/>
      <c r="Z106" s="152"/>
      <c r="AA106" s="152"/>
      <c r="AB106" s="152"/>
      <c r="AC106" s="152"/>
      <c r="AD106" s="152"/>
      <c r="AE106" s="152"/>
      <c r="AF106" s="152"/>
      <c r="AG106" s="152" t="s">
        <v>2390</v>
      </c>
      <c r="AH106" s="152">
        <v>5</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c r="A107" s="175">
        <v>19</v>
      </c>
      <c r="B107" s="176" t="s">
        <v>2862</v>
      </c>
      <c r="C107" s="185" t="s">
        <v>2863</v>
      </c>
      <c r="D107" s="177" t="s">
        <v>439</v>
      </c>
      <c r="E107" s="178">
        <v>115.63508</v>
      </c>
      <c r="F107" s="179"/>
      <c r="G107" s="180">
        <f>ROUND(E107*F107,2)</f>
        <v>0</v>
      </c>
      <c r="H107" s="179"/>
      <c r="I107" s="180">
        <f>ROUND(E107*H107,2)</f>
        <v>0</v>
      </c>
      <c r="J107" s="179"/>
      <c r="K107" s="180">
        <f>ROUND(E107*J107,2)</f>
        <v>0</v>
      </c>
      <c r="L107" s="180">
        <v>21</v>
      </c>
      <c r="M107" s="180">
        <f>G107*(1+L107/100)</f>
        <v>0</v>
      </c>
      <c r="N107" s="178">
        <v>0</v>
      </c>
      <c r="O107" s="178">
        <f>ROUND(E107*N107,2)</f>
        <v>0</v>
      </c>
      <c r="P107" s="178">
        <v>0</v>
      </c>
      <c r="Q107" s="178">
        <f>ROUND(E107*P107,2)</f>
        <v>0</v>
      </c>
      <c r="R107" s="180"/>
      <c r="S107" s="180" t="s">
        <v>430</v>
      </c>
      <c r="T107" s="181" t="s">
        <v>2802</v>
      </c>
      <c r="U107" s="163">
        <v>0</v>
      </c>
      <c r="V107" s="163">
        <f>ROUND(E107*U107,2)</f>
        <v>0</v>
      </c>
      <c r="W107" s="163"/>
      <c r="X107" s="163" t="s">
        <v>431</v>
      </c>
      <c r="Y107" s="152"/>
      <c r="Z107" s="152"/>
      <c r="AA107" s="152"/>
      <c r="AB107" s="152"/>
      <c r="AC107" s="152"/>
      <c r="AD107" s="152"/>
      <c r="AE107" s="152"/>
      <c r="AF107" s="152"/>
      <c r="AG107" s="152" t="s">
        <v>432</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c r="A108" s="159"/>
      <c r="B108" s="160"/>
      <c r="C108" s="262" t="s">
        <v>2809</v>
      </c>
      <c r="D108" s="263"/>
      <c r="E108" s="263"/>
      <c r="F108" s="263"/>
      <c r="G108" s="263"/>
      <c r="H108" s="163"/>
      <c r="I108" s="163"/>
      <c r="J108" s="163"/>
      <c r="K108" s="163"/>
      <c r="L108" s="163"/>
      <c r="M108" s="163"/>
      <c r="N108" s="162"/>
      <c r="O108" s="162"/>
      <c r="P108" s="162"/>
      <c r="Q108" s="162"/>
      <c r="R108" s="163"/>
      <c r="S108" s="163"/>
      <c r="T108" s="163"/>
      <c r="U108" s="163"/>
      <c r="V108" s="163"/>
      <c r="W108" s="163"/>
      <c r="X108" s="163"/>
      <c r="Y108" s="152"/>
      <c r="Z108" s="152"/>
      <c r="AA108" s="152"/>
      <c r="AB108" s="152"/>
      <c r="AC108" s="152"/>
      <c r="AD108" s="152"/>
      <c r="AE108" s="152"/>
      <c r="AF108" s="152"/>
      <c r="AG108" s="152" t="s">
        <v>375</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c r="A109" s="159"/>
      <c r="B109" s="160"/>
      <c r="C109" s="271" t="s">
        <v>2819</v>
      </c>
      <c r="D109" s="272"/>
      <c r="E109" s="272"/>
      <c r="F109" s="272"/>
      <c r="G109" s="272"/>
      <c r="H109" s="163"/>
      <c r="I109" s="163"/>
      <c r="J109" s="163"/>
      <c r="K109" s="163"/>
      <c r="L109" s="163"/>
      <c r="M109" s="163"/>
      <c r="N109" s="162"/>
      <c r="O109" s="162"/>
      <c r="P109" s="162"/>
      <c r="Q109" s="162"/>
      <c r="R109" s="163"/>
      <c r="S109" s="163"/>
      <c r="T109" s="163"/>
      <c r="U109" s="163"/>
      <c r="V109" s="163"/>
      <c r="W109" s="163"/>
      <c r="X109" s="163"/>
      <c r="Y109" s="152"/>
      <c r="Z109" s="152"/>
      <c r="AA109" s="152"/>
      <c r="AB109" s="152"/>
      <c r="AC109" s="152"/>
      <c r="AD109" s="152"/>
      <c r="AE109" s="152"/>
      <c r="AF109" s="152"/>
      <c r="AG109" s="152" t="s">
        <v>375</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c r="A110" s="159"/>
      <c r="B110" s="160"/>
      <c r="C110" s="203" t="s">
        <v>2864</v>
      </c>
      <c r="D110" s="199"/>
      <c r="E110" s="200">
        <v>172.81654</v>
      </c>
      <c r="F110" s="163"/>
      <c r="G110" s="163"/>
      <c r="H110" s="163"/>
      <c r="I110" s="163"/>
      <c r="J110" s="163"/>
      <c r="K110" s="163"/>
      <c r="L110" s="163"/>
      <c r="M110" s="163"/>
      <c r="N110" s="162"/>
      <c r="O110" s="162"/>
      <c r="P110" s="162"/>
      <c r="Q110" s="162"/>
      <c r="R110" s="163"/>
      <c r="S110" s="163"/>
      <c r="T110" s="163"/>
      <c r="U110" s="163"/>
      <c r="V110" s="163"/>
      <c r="W110" s="163"/>
      <c r="X110" s="163"/>
      <c r="Y110" s="152"/>
      <c r="Z110" s="152"/>
      <c r="AA110" s="152"/>
      <c r="AB110" s="152"/>
      <c r="AC110" s="152"/>
      <c r="AD110" s="152"/>
      <c r="AE110" s="152"/>
      <c r="AF110" s="152"/>
      <c r="AG110" s="152" t="s">
        <v>2390</v>
      </c>
      <c r="AH110" s="152">
        <v>5</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c r="A111" s="159"/>
      <c r="B111" s="160"/>
      <c r="C111" s="203" t="s">
        <v>2865</v>
      </c>
      <c r="D111" s="199"/>
      <c r="E111" s="200">
        <v>-0.51590999999999998</v>
      </c>
      <c r="F111" s="163"/>
      <c r="G111" s="163"/>
      <c r="H111" s="163"/>
      <c r="I111" s="163"/>
      <c r="J111" s="163"/>
      <c r="K111" s="163"/>
      <c r="L111" s="163"/>
      <c r="M111" s="163"/>
      <c r="N111" s="162"/>
      <c r="O111" s="162"/>
      <c r="P111" s="162"/>
      <c r="Q111" s="162"/>
      <c r="R111" s="163"/>
      <c r="S111" s="163"/>
      <c r="T111" s="163"/>
      <c r="U111" s="163"/>
      <c r="V111" s="163"/>
      <c r="W111" s="163"/>
      <c r="X111" s="163"/>
      <c r="Y111" s="152"/>
      <c r="Z111" s="152"/>
      <c r="AA111" s="152"/>
      <c r="AB111" s="152"/>
      <c r="AC111" s="152"/>
      <c r="AD111" s="152"/>
      <c r="AE111" s="152"/>
      <c r="AF111" s="152"/>
      <c r="AG111" s="152" t="s">
        <v>2390</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c r="A112" s="159"/>
      <c r="B112" s="160"/>
      <c r="C112" s="203" t="s">
        <v>2866</v>
      </c>
      <c r="D112" s="199"/>
      <c r="E112" s="200">
        <v>-2.5055499999999999</v>
      </c>
      <c r="F112" s="163"/>
      <c r="G112" s="163"/>
      <c r="H112" s="163"/>
      <c r="I112" s="163"/>
      <c r="J112" s="163"/>
      <c r="K112" s="163"/>
      <c r="L112" s="163"/>
      <c r="M112" s="163"/>
      <c r="N112" s="162"/>
      <c r="O112" s="162"/>
      <c r="P112" s="162"/>
      <c r="Q112" s="162"/>
      <c r="R112" s="163"/>
      <c r="S112" s="163"/>
      <c r="T112" s="163"/>
      <c r="U112" s="163"/>
      <c r="V112" s="163"/>
      <c r="W112" s="163"/>
      <c r="X112" s="163"/>
      <c r="Y112" s="152"/>
      <c r="Z112" s="152"/>
      <c r="AA112" s="152"/>
      <c r="AB112" s="152"/>
      <c r="AC112" s="152"/>
      <c r="AD112" s="152"/>
      <c r="AE112" s="152"/>
      <c r="AF112" s="152"/>
      <c r="AG112" s="152" t="s">
        <v>2390</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c r="A113" s="159"/>
      <c r="B113" s="160"/>
      <c r="C113" s="203" t="s">
        <v>2867</v>
      </c>
      <c r="D113" s="199"/>
      <c r="E113" s="200">
        <v>-54.16</v>
      </c>
      <c r="F113" s="163"/>
      <c r="G113" s="163"/>
      <c r="H113" s="163"/>
      <c r="I113" s="163"/>
      <c r="J113" s="163"/>
      <c r="K113" s="163"/>
      <c r="L113" s="163"/>
      <c r="M113" s="163"/>
      <c r="N113" s="162"/>
      <c r="O113" s="162"/>
      <c r="P113" s="162"/>
      <c r="Q113" s="162"/>
      <c r="R113" s="163"/>
      <c r="S113" s="163"/>
      <c r="T113" s="163"/>
      <c r="U113" s="163"/>
      <c r="V113" s="163"/>
      <c r="W113" s="163"/>
      <c r="X113" s="163"/>
      <c r="Y113" s="152"/>
      <c r="Z113" s="152"/>
      <c r="AA113" s="152"/>
      <c r="AB113" s="152"/>
      <c r="AC113" s="152"/>
      <c r="AD113" s="152"/>
      <c r="AE113" s="152"/>
      <c r="AF113" s="152"/>
      <c r="AG113" s="152" t="s">
        <v>2390</v>
      </c>
      <c r="AH113" s="152">
        <v>5</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c r="A114" s="175">
        <v>20</v>
      </c>
      <c r="B114" s="176" t="s">
        <v>2817</v>
      </c>
      <c r="C114" s="185" t="s">
        <v>2818</v>
      </c>
      <c r="D114" s="177" t="s">
        <v>439</v>
      </c>
      <c r="E114" s="178">
        <v>54.16</v>
      </c>
      <c r="F114" s="179"/>
      <c r="G114" s="180">
        <f>ROUND(E114*F114,2)</f>
        <v>0</v>
      </c>
      <c r="H114" s="179"/>
      <c r="I114" s="180">
        <f>ROUND(E114*H114,2)</f>
        <v>0</v>
      </c>
      <c r="J114" s="179"/>
      <c r="K114" s="180">
        <f>ROUND(E114*J114,2)</f>
        <v>0</v>
      </c>
      <c r="L114" s="180">
        <v>21</v>
      </c>
      <c r="M114" s="180">
        <f>G114*(1+L114/100)</f>
        <v>0</v>
      </c>
      <c r="N114" s="178">
        <v>0</v>
      </c>
      <c r="O114" s="178">
        <f>ROUND(E114*N114,2)</f>
        <v>0</v>
      </c>
      <c r="P114" s="178">
        <v>0</v>
      </c>
      <c r="Q114" s="178">
        <f>ROUND(E114*P114,2)</f>
        <v>0</v>
      </c>
      <c r="R114" s="180"/>
      <c r="S114" s="180" t="s">
        <v>430</v>
      </c>
      <c r="T114" s="181" t="s">
        <v>372</v>
      </c>
      <c r="U114" s="163">
        <v>0</v>
      </c>
      <c r="V114" s="163">
        <f>ROUND(E114*U114,2)</f>
        <v>0</v>
      </c>
      <c r="W114" s="163"/>
      <c r="X114" s="163" t="s">
        <v>431</v>
      </c>
      <c r="Y114" s="152"/>
      <c r="Z114" s="152"/>
      <c r="AA114" s="152"/>
      <c r="AB114" s="152"/>
      <c r="AC114" s="152"/>
      <c r="AD114" s="152"/>
      <c r="AE114" s="152"/>
      <c r="AF114" s="152"/>
      <c r="AG114" s="152" t="s">
        <v>432</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c r="A115" s="159"/>
      <c r="B115" s="160"/>
      <c r="C115" s="262" t="s">
        <v>2725</v>
      </c>
      <c r="D115" s="263"/>
      <c r="E115" s="263"/>
      <c r="F115" s="263"/>
      <c r="G115" s="263"/>
      <c r="H115" s="163"/>
      <c r="I115" s="163"/>
      <c r="J115" s="163"/>
      <c r="K115" s="163"/>
      <c r="L115" s="163"/>
      <c r="M115" s="163"/>
      <c r="N115" s="162"/>
      <c r="O115" s="162"/>
      <c r="P115" s="162"/>
      <c r="Q115" s="162"/>
      <c r="R115" s="163"/>
      <c r="S115" s="163"/>
      <c r="T115" s="163"/>
      <c r="U115" s="163"/>
      <c r="V115" s="163"/>
      <c r="W115" s="163"/>
      <c r="X115" s="163"/>
      <c r="Y115" s="152"/>
      <c r="Z115" s="152"/>
      <c r="AA115" s="152"/>
      <c r="AB115" s="152"/>
      <c r="AC115" s="152"/>
      <c r="AD115" s="152"/>
      <c r="AE115" s="152"/>
      <c r="AF115" s="152"/>
      <c r="AG115" s="152" t="s">
        <v>375</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c r="A116" s="159"/>
      <c r="B116" s="160"/>
      <c r="C116" s="271" t="s">
        <v>2809</v>
      </c>
      <c r="D116" s="272"/>
      <c r="E116" s="272"/>
      <c r="F116" s="272"/>
      <c r="G116" s="272"/>
      <c r="H116" s="163"/>
      <c r="I116" s="163"/>
      <c r="J116" s="163"/>
      <c r="K116" s="163"/>
      <c r="L116" s="163"/>
      <c r="M116" s="163"/>
      <c r="N116" s="162"/>
      <c r="O116" s="162"/>
      <c r="P116" s="162"/>
      <c r="Q116" s="162"/>
      <c r="R116" s="163"/>
      <c r="S116" s="163"/>
      <c r="T116" s="163"/>
      <c r="U116" s="163"/>
      <c r="V116" s="163"/>
      <c r="W116" s="163"/>
      <c r="X116" s="163"/>
      <c r="Y116" s="152"/>
      <c r="Z116" s="152"/>
      <c r="AA116" s="152"/>
      <c r="AB116" s="152"/>
      <c r="AC116" s="152"/>
      <c r="AD116" s="152"/>
      <c r="AE116" s="152"/>
      <c r="AF116" s="152"/>
      <c r="AG116" s="152" t="s">
        <v>375</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c r="A117" s="159"/>
      <c r="B117" s="160"/>
      <c r="C117" s="271" t="s">
        <v>2819</v>
      </c>
      <c r="D117" s="272"/>
      <c r="E117" s="272"/>
      <c r="F117" s="272"/>
      <c r="G117" s="272"/>
      <c r="H117" s="163"/>
      <c r="I117" s="163"/>
      <c r="J117" s="163"/>
      <c r="K117" s="163"/>
      <c r="L117" s="163"/>
      <c r="M117" s="163"/>
      <c r="N117" s="162"/>
      <c r="O117" s="162"/>
      <c r="P117" s="162"/>
      <c r="Q117" s="162"/>
      <c r="R117" s="163"/>
      <c r="S117" s="163"/>
      <c r="T117" s="163"/>
      <c r="U117" s="163"/>
      <c r="V117" s="163"/>
      <c r="W117" s="163"/>
      <c r="X117" s="163"/>
      <c r="Y117" s="152"/>
      <c r="Z117" s="152"/>
      <c r="AA117" s="152"/>
      <c r="AB117" s="152"/>
      <c r="AC117" s="152"/>
      <c r="AD117" s="152"/>
      <c r="AE117" s="152"/>
      <c r="AF117" s="152"/>
      <c r="AG117" s="152" t="s">
        <v>375</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c r="A118" s="159"/>
      <c r="B118" s="160"/>
      <c r="C118" s="203" t="s">
        <v>2868</v>
      </c>
      <c r="D118" s="199"/>
      <c r="E118" s="200">
        <v>54.16</v>
      </c>
      <c r="F118" s="163"/>
      <c r="G118" s="163"/>
      <c r="H118" s="163"/>
      <c r="I118" s="163"/>
      <c r="J118" s="163"/>
      <c r="K118" s="163"/>
      <c r="L118" s="163"/>
      <c r="M118" s="163"/>
      <c r="N118" s="162"/>
      <c r="O118" s="162"/>
      <c r="P118" s="162"/>
      <c r="Q118" s="162"/>
      <c r="R118" s="163"/>
      <c r="S118" s="163"/>
      <c r="T118" s="163"/>
      <c r="U118" s="163"/>
      <c r="V118" s="163"/>
      <c r="W118" s="163"/>
      <c r="X118" s="163"/>
      <c r="Y118" s="152"/>
      <c r="Z118" s="152"/>
      <c r="AA118" s="152"/>
      <c r="AB118" s="152"/>
      <c r="AC118" s="152"/>
      <c r="AD118" s="152"/>
      <c r="AE118" s="152"/>
      <c r="AF118" s="152"/>
      <c r="AG118" s="152" t="s">
        <v>2390</v>
      </c>
      <c r="AH118" s="152">
        <v>0</v>
      </c>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c r="A119" s="3"/>
      <c r="B119" s="4"/>
      <c r="C119" s="186"/>
      <c r="D119" s="6"/>
      <c r="E119" s="3"/>
      <c r="F119" s="3"/>
      <c r="G119" s="3"/>
      <c r="H119" s="3"/>
      <c r="I119" s="3"/>
      <c r="J119" s="3"/>
      <c r="K119" s="3"/>
      <c r="L119" s="3"/>
      <c r="M119" s="3"/>
      <c r="N119" s="3"/>
      <c r="O119" s="3"/>
      <c r="P119" s="3"/>
      <c r="Q119" s="3"/>
      <c r="R119" s="3"/>
      <c r="S119" s="3"/>
      <c r="T119" s="3"/>
      <c r="U119" s="3"/>
      <c r="V119" s="3"/>
      <c r="W119" s="3"/>
      <c r="X119" s="3"/>
      <c r="AE119">
        <v>15</v>
      </c>
      <c r="AF119">
        <v>21</v>
      </c>
      <c r="AG119" t="s">
        <v>353</v>
      </c>
    </row>
    <row r="120" spans="1:60">
      <c r="A120" s="155"/>
      <c r="B120" s="156" t="s">
        <v>29</v>
      </c>
      <c r="C120" s="187"/>
      <c r="D120" s="157"/>
      <c r="E120" s="158"/>
      <c r="F120" s="158"/>
      <c r="G120" s="183">
        <f>G8+G39+G59+G91+G101</f>
        <v>0</v>
      </c>
      <c r="H120" s="3"/>
      <c r="I120" s="3"/>
      <c r="J120" s="3"/>
      <c r="K120" s="3"/>
      <c r="L120" s="3"/>
      <c r="M120" s="3"/>
      <c r="N120" s="3"/>
      <c r="O120" s="3"/>
      <c r="P120" s="3"/>
      <c r="Q120" s="3"/>
      <c r="R120" s="3"/>
      <c r="S120" s="3"/>
      <c r="T120" s="3"/>
      <c r="U120" s="3"/>
      <c r="V120" s="3"/>
      <c r="W120" s="3"/>
      <c r="X120" s="3"/>
      <c r="AE120">
        <f>SUMIF(L7:L118,AE119,G7:G118)</f>
        <v>0</v>
      </c>
      <c r="AF120">
        <f>SUMIF(L7:L118,AF119,G7:G118)</f>
        <v>0</v>
      </c>
      <c r="AG120" t="s">
        <v>423</v>
      </c>
    </row>
    <row r="121" spans="1:60">
      <c r="C121" s="188"/>
      <c r="D121" s="10"/>
      <c r="AG121" t="s">
        <v>425</v>
      </c>
    </row>
    <row r="122" spans="1:60">
      <c r="D122" s="10"/>
    </row>
    <row r="123" spans="1:60">
      <c r="D123" s="10"/>
    </row>
    <row r="124" spans="1:60">
      <c r="D124" s="10"/>
    </row>
    <row r="125" spans="1:60">
      <c r="D125" s="10"/>
    </row>
    <row r="126" spans="1:60">
      <c r="D126" s="10"/>
    </row>
    <row r="127" spans="1:60">
      <c r="D127" s="10"/>
    </row>
    <row r="128" spans="1:60">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eM/Fz9vHiZGLbgCTXrUG0pkdtoxGDtwpm7aZbwcJ8CR9rfvUPdwA9AgvCjkyPWUKeOXqyutSo2E1IBWqx6x/uQ==" saltValue="MCd+yoAB3yg3woGa1vSXqw==" spinCount="100000" sheet="1"/>
  <mergeCells count="58">
    <mergeCell ref="C109:G109"/>
    <mergeCell ref="C115:G115"/>
    <mergeCell ref="C116:G116"/>
    <mergeCell ref="C117:G117"/>
    <mergeCell ref="C98:G98"/>
    <mergeCell ref="C99:G99"/>
    <mergeCell ref="C103:G103"/>
    <mergeCell ref="C104:G104"/>
    <mergeCell ref="C105:G105"/>
    <mergeCell ref="C108:G108"/>
    <mergeCell ref="C97:G97"/>
    <mergeCell ref="C77:G77"/>
    <mergeCell ref="C81:G81"/>
    <mergeCell ref="C82:G82"/>
    <mergeCell ref="C83:G83"/>
    <mergeCell ref="C87:G87"/>
    <mergeCell ref="C88:G88"/>
    <mergeCell ref="C89:G89"/>
    <mergeCell ref="C93:G93"/>
    <mergeCell ref="C94:G94"/>
    <mergeCell ref="C95:G95"/>
    <mergeCell ref="C96:G96"/>
    <mergeCell ref="C76:G76"/>
    <mergeCell ref="C58:G58"/>
    <mergeCell ref="C61:G61"/>
    <mergeCell ref="C62:G62"/>
    <mergeCell ref="C63:G63"/>
    <mergeCell ref="C64:G64"/>
    <mergeCell ref="C65:G65"/>
    <mergeCell ref="C66:G66"/>
    <mergeCell ref="C72:G72"/>
    <mergeCell ref="C73:G73"/>
    <mergeCell ref="C74:G74"/>
    <mergeCell ref="C75:G75"/>
    <mergeCell ref="C56:G56"/>
    <mergeCell ref="C28:G28"/>
    <mergeCell ref="C29:G29"/>
    <mergeCell ref="C30:G30"/>
    <mergeCell ref="C31:G31"/>
    <mergeCell ref="C34:G34"/>
    <mergeCell ref="C35:G35"/>
    <mergeCell ref="C36:G36"/>
    <mergeCell ref="C48:G48"/>
    <mergeCell ref="C50:G50"/>
    <mergeCell ref="C52:G52"/>
    <mergeCell ref="C54:G54"/>
    <mergeCell ref="C27:G27"/>
    <mergeCell ref="A1:G1"/>
    <mergeCell ref="C2:G2"/>
    <mergeCell ref="C3:G3"/>
    <mergeCell ref="C4:G4"/>
    <mergeCell ref="C10:G10"/>
    <mergeCell ref="C11:G11"/>
    <mergeCell ref="C16:G16"/>
    <mergeCell ref="C17:G17"/>
    <mergeCell ref="C18:G18"/>
    <mergeCell ref="C21:G21"/>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71</v>
      </c>
      <c r="C3" s="265" t="s">
        <v>72</v>
      </c>
      <c r="D3" s="266"/>
      <c r="E3" s="266"/>
      <c r="F3" s="266"/>
      <c r="G3" s="267"/>
      <c r="AC3" s="126" t="s">
        <v>339</v>
      </c>
      <c r="AG3" t="s">
        <v>343</v>
      </c>
    </row>
    <row r="4" spans="1:60" ht="24.95" customHeight="1">
      <c r="A4" s="145" t="s">
        <v>9</v>
      </c>
      <c r="B4" s="146" t="s">
        <v>77</v>
      </c>
      <c r="C4" s="268" t="s">
        <v>78</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255</v>
      </c>
      <c r="C8" s="184" t="s">
        <v>256</v>
      </c>
      <c r="D8" s="171"/>
      <c r="E8" s="172"/>
      <c r="F8" s="173"/>
      <c r="G8" s="173">
        <f>SUMIF(AG9:AG39,"&lt;&gt;NOR",G9:G39)</f>
        <v>0</v>
      </c>
      <c r="H8" s="173"/>
      <c r="I8" s="173">
        <f>SUM(I9:I39)</f>
        <v>0</v>
      </c>
      <c r="J8" s="173"/>
      <c r="K8" s="173">
        <f>SUM(K9:K39)</f>
        <v>0</v>
      </c>
      <c r="L8" s="173"/>
      <c r="M8" s="173">
        <f>SUM(M9:M39)</f>
        <v>0</v>
      </c>
      <c r="N8" s="172"/>
      <c r="O8" s="172">
        <f>SUM(O9:O39)</f>
        <v>0</v>
      </c>
      <c r="P8" s="172"/>
      <c r="Q8" s="172">
        <f>SUM(Q9:Q39)</f>
        <v>0</v>
      </c>
      <c r="R8" s="173"/>
      <c r="S8" s="173"/>
      <c r="T8" s="174"/>
      <c r="U8" s="168"/>
      <c r="V8" s="168">
        <f>SUM(V9:V39)</f>
        <v>0</v>
      </c>
      <c r="W8" s="168"/>
      <c r="X8" s="168"/>
      <c r="AG8" t="s">
        <v>367</v>
      </c>
    </row>
    <row r="9" spans="1:60" outlineLevel="1">
      <c r="A9" s="175">
        <v>1</v>
      </c>
      <c r="B9" s="176" t="s">
        <v>2723</v>
      </c>
      <c r="C9" s="185" t="s">
        <v>2724</v>
      </c>
      <c r="D9" s="177" t="s">
        <v>439</v>
      </c>
      <c r="E9" s="178">
        <v>69.606499999999997</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430</v>
      </c>
      <c r="T9" s="181" t="s">
        <v>372</v>
      </c>
      <c r="U9" s="163">
        <v>0</v>
      </c>
      <c r="V9" s="163">
        <f>ROUND(E9*U9,2)</f>
        <v>0</v>
      </c>
      <c r="W9" s="163"/>
      <c r="X9" s="163" t="s">
        <v>431</v>
      </c>
      <c r="Y9" s="152"/>
      <c r="Z9" s="152"/>
      <c r="AA9" s="152"/>
      <c r="AB9" s="152"/>
      <c r="AC9" s="152"/>
      <c r="AD9" s="152"/>
      <c r="AE9" s="152"/>
      <c r="AF9" s="152"/>
      <c r="AG9" s="152" t="s">
        <v>2387</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59"/>
      <c r="B10" s="160"/>
      <c r="C10" s="262" t="s">
        <v>2725</v>
      </c>
      <c r="D10" s="263"/>
      <c r="E10" s="263"/>
      <c r="F10" s="263"/>
      <c r="G10" s="263"/>
      <c r="H10" s="163"/>
      <c r="I10" s="163"/>
      <c r="J10" s="163"/>
      <c r="K10" s="163"/>
      <c r="L10" s="163"/>
      <c r="M10" s="163"/>
      <c r="N10" s="162"/>
      <c r="O10" s="162"/>
      <c r="P10" s="162"/>
      <c r="Q10" s="162"/>
      <c r="R10" s="163"/>
      <c r="S10" s="163"/>
      <c r="T10" s="163"/>
      <c r="U10" s="163"/>
      <c r="V10" s="163"/>
      <c r="W10" s="163"/>
      <c r="X10" s="163"/>
      <c r="Y10" s="152"/>
      <c r="Z10" s="152"/>
      <c r="AA10" s="152"/>
      <c r="AB10" s="152"/>
      <c r="AC10" s="152"/>
      <c r="AD10" s="152"/>
      <c r="AE10" s="152"/>
      <c r="AF10" s="152"/>
      <c r="AG10" s="152" t="s">
        <v>375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59"/>
      <c r="B11" s="160"/>
      <c r="C11" s="271" t="s">
        <v>2726</v>
      </c>
      <c r="D11" s="272"/>
      <c r="E11" s="272"/>
      <c r="F11" s="272"/>
      <c r="G11" s="272"/>
      <c r="H11" s="163"/>
      <c r="I11" s="163"/>
      <c r="J11" s="163"/>
      <c r="K11" s="163"/>
      <c r="L11" s="163"/>
      <c r="M11" s="163"/>
      <c r="N11" s="162"/>
      <c r="O11" s="162"/>
      <c r="P11" s="162"/>
      <c r="Q11" s="162"/>
      <c r="R11" s="163"/>
      <c r="S11" s="163"/>
      <c r="T11" s="163"/>
      <c r="U11" s="163"/>
      <c r="V11" s="163"/>
      <c r="W11" s="163"/>
      <c r="X11" s="163"/>
      <c r="Y11" s="152"/>
      <c r="Z11" s="152"/>
      <c r="AA11" s="152"/>
      <c r="AB11" s="152"/>
      <c r="AC11" s="152"/>
      <c r="AD11" s="152"/>
      <c r="AE11" s="152"/>
      <c r="AF11" s="152"/>
      <c r="AG11" s="152" t="s">
        <v>375</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33.75" outlineLevel="1">
      <c r="A12" s="159"/>
      <c r="B12" s="160"/>
      <c r="C12" s="203" t="s">
        <v>2869</v>
      </c>
      <c r="D12" s="199"/>
      <c r="E12" s="200">
        <v>35.657499999999999</v>
      </c>
      <c r="F12" s="163"/>
      <c r="G12" s="163"/>
      <c r="H12" s="163"/>
      <c r="I12" s="163"/>
      <c r="J12" s="163"/>
      <c r="K12" s="163"/>
      <c r="L12" s="163"/>
      <c r="M12" s="163"/>
      <c r="N12" s="162"/>
      <c r="O12" s="162"/>
      <c r="P12" s="162"/>
      <c r="Q12" s="162"/>
      <c r="R12" s="163"/>
      <c r="S12" s="163"/>
      <c r="T12" s="163"/>
      <c r="U12" s="163"/>
      <c r="V12" s="163"/>
      <c r="W12" s="163"/>
      <c r="X12" s="163"/>
      <c r="Y12" s="152"/>
      <c r="Z12" s="152"/>
      <c r="AA12" s="152"/>
      <c r="AB12" s="152"/>
      <c r="AC12" s="152"/>
      <c r="AD12" s="152"/>
      <c r="AE12" s="152"/>
      <c r="AF12" s="152"/>
      <c r="AG12" s="152" t="s">
        <v>2390</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ht="22.5" outlineLevel="1">
      <c r="A13" s="159"/>
      <c r="B13" s="160"/>
      <c r="C13" s="203" t="s">
        <v>2870</v>
      </c>
      <c r="D13" s="199"/>
      <c r="E13" s="200">
        <v>15.8355</v>
      </c>
      <c r="F13" s="163"/>
      <c r="G13" s="163"/>
      <c r="H13" s="163"/>
      <c r="I13" s="163"/>
      <c r="J13" s="163"/>
      <c r="K13" s="163"/>
      <c r="L13" s="163"/>
      <c r="M13" s="163"/>
      <c r="N13" s="162"/>
      <c r="O13" s="162"/>
      <c r="P13" s="162"/>
      <c r="Q13" s="162"/>
      <c r="R13" s="163"/>
      <c r="S13" s="163"/>
      <c r="T13" s="163"/>
      <c r="U13" s="163"/>
      <c r="V13" s="163"/>
      <c r="W13" s="163"/>
      <c r="X13" s="163"/>
      <c r="Y13" s="152"/>
      <c r="Z13" s="152"/>
      <c r="AA13" s="152"/>
      <c r="AB13" s="152"/>
      <c r="AC13" s="152"/>
      <c r="AD13" s="152"/>
      <c r="AE13" s="152"/>
      <c r="AF13" s="152"/>
      <c r="AG13" s="152" t="s">
        <v>2390</v>
      </c>
      <c r="AH13" s="152">
        <v>0</v>
      </c>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59"/>
      <c r="B14" s="160"/>
      <c r="C14" s="203" t="s">
        <v>2871</v>
      </c>
      <c r="D14" s="199"/>
      <c r="E14" s="200">
        <v>18.113499999999998</v>
      </c>
      <c r="F14" s="163"/>
      <c r="G14" s="163"/>
      <c r="H14" s="163"/>
      <c r="I14" s="163"/>
      <c r="J14" s="163"/>
      <c r="K14" s="163"/>
      <c r="L14" s="163"/>
      <c r="M14" s="163"/>
      <c r="N14" s="162"/>
      <c r="O14" s="162"/>
      <c r="P14" s="162"/>
      <c r="Q14" s="162"/>
      <c r="R14" s="163"/>
      <c r="S14" s="163"/>
      <c r="T14" s="163"/>
      <c r="U14" s="163"/>
      <c r="V14" s="163"/>
      <c r="W14" s="163"/>
      <c r="X14" s="163"/>
      <c r="Y14" s="152"/>
      <c r="Z14" s="152"/>
      <c r="AA14" s="152"/>
      <c r="AB14" s="152"/>
      <c r="AC14" s="152"/>
      <c r="AD14" s="152"/>
      <c r="AE14" s="152"/>
      <c r="AF14" s="152"/>
      <c r="AG14" s="152" t="s">
        <v>2390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75">
        <v>2</v>
      </c>
      <c r="B15" s="176" t="s">
        <v>2731</v>
      </c>
      <c r="C15" s="185" t="s">
        <v>2732</v>
      </c>
      <c r="D15" s="177" t="s">
        <v>439</v>
      </c>
      <c r="E15" s="178">
        <v>21.129300000000001</v>
      </c>
      <c r="F15" s="179"/>
      <c r="G15" s="180">
        <f>ROUND(E15*F15,2)</f>
        <v>0</v>
      </c>
      <c r="H15" s="179"/>
      <c r="I15" s="180">
        <f>ROUND(E15*H15,2)</f>
        <v>0</v>
      </c>
      <c r="J15" s="179"/>
      <c r="K15" s="180">
        <f>ROUND(E15*J15,2)</f>
        <v>0</v>
      </c>
      <c r="L15" s="180">
        <v>21</v>
      </c>
      <c r="M15" s="180">
        <f>G15*(1+L15/100)</f>
        <v>0</v>
      </c>
      <c r="N15" s="178">
        <v>0</v>
      </c>
      <c r="O15" s="178">
        <f>ROUND(E15*N15,2)</f>
        <v>0</v>
      </c>
      <c r="P15" s="178">
        <v>0</v>
      </c>
      <c r="Q15" s="178">
        <f>ROUND(E15*P15,2)</f>
        <v>0</v>
      </c>
      <c r="R15" s="180"/>
      <c r="S15" s="180" t="s">
        <v>430</v>
      </c>
      <c r="T15" s="181" t="s">
        <v>372</v>
      </c>
      <c r="U15" s="163">
        <v>0</v>
      </c>
      <c r="V15" s="163">
        <f>ROUND(E15*U15,2)</f>
        <v>0</v>
      </c>
      <c r="W15" s="163"/>
      <c r="X15" s="163" t="s">
        <v>431</v>
      </c>
      <c r="Y15" s="152"/>
      <c r="Z15" s="152"/>
      <c r="AA15" s="152"/>
      <c r="AB15" s="152"/>
      <c r="AC15" s="152"/>
      <c r="AD15" s="152"/>
      <c r="AE15" s="152"/>
      <c r="AF15" s="152"/>
      <c r="AG15" s="152" t="s">
        <v>2387</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59"/>
      <c r="B16" s="160"/>
      <c r="C16" s="262" t="s">
        <v>2725</v>
      </c>
      <c r="D16" s="263"/>
      <c r="E16" s="263"/>
      <c r="F16" s="263"/>
      <c r="G16" s="263"/>
      <c r="H16" s="163"/>
      <c r="I16" s="163"/>
      <c r="J16" s="163"/>
      <c r="K16" s="163"/>
      <c r="L16" s="163"/>
      <c r="M16" s="163"/>
      <c r="N16" s="162"/>
      <c r="O16" s="162"/>
      <c r="P16" s="162"/>
      <c r="Q16" s="162"/>
      <c r="R16" s="163"/>
      <c r="S16" s="163"/>
      <c r="T16" s="163"/>
      <c r="U16" s="163"/>
      <c r="V16" s="163"/>
      <c r="W16" s="163"/>
      <c r="X16" s="163"/>
      <c r="Y16" s="152"/>
      <c r="Z16" s="152"/>
      <c r="AA16" s="152"/>
      <c r="AB16" s="152"/>
      <c r="AC16" s="152"/>
      <c r="AD16" s="152"/>
      <c r="AE16" s="152"/>
      <c r="AF16" s="152"/>
      <c r="AG16" s="152" t="s">
        <v>375</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59"/>
      <c r="B17" s="160"/>
      <c r="C17" s="271" t="s">
        <v>2733</v>
      </c>
      <c r="D17" s="272"/>
      <c r="E17" s="272"/>
      <c r="F17" s="272"/>
      <c r="G17" s="272"/>
      <c r="H17" s="163"/>
      <c r="I17" s="163"/>
      <c r="J17" s="163"/>
      <c r="K17" s="163"/>
      <c r="L17" s="163"/>
      <c r="M17" s="163"/>
      <c r="N17" s="162"/>
      <c r="O17" s="162"/>
      <c r="P17" s="162"/>
      <c r="Q17" s="162"/>
      <c r="R17" s="163"/>
      <c r="S17" s="163"/>
      <c r="T17" s="163"/>
      <c r="U17" s="163"/>
      <c r="V17" s="163"/>
      <c r="W17" s="163"/>
      <c r="X17" s="163"/>
      <c r="Y17" s="152"/>
      <c r="Z17" s="152"/>
      <c r="AA17" s="152"/>
      <c r="AB17" s="152"/>
      <c r="AC17" s="152"/>
      <c r="AD17" s="152"/>
      <c r="AE17" s="152"/>
      <c r="AF17" s="152"/>
      <c r="AG17" s="152" t="s">
        <v>375</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59"/>
      <c r="B18" s="160"/>
      <c r="C18" s="271" t="s">
        <v>2725</v>
      </c>
      <c r="D18" s="272"/>
      <c r="E18" s="272"/>
      <c r="F18" s="272"/>
      <c r="G18" s="272"/>
      <c r="H18" s="163"/>
      <c r="I18" s="163"/>
      <c r="J18" s="163"/>
      <c r="K18" s="163"/>
      <c r="L18" s="163"/>
      <c r="M18" s="163"/>
      <c r="N18" s="162"/>
      <c r="O18" s="162"/>
      <c r="P18" s="162"/>
      <c r="Q18" s="162"/>
      <c r="R18" s="163"/>
      <c r="S18" s="163"/>
      <c r="T18" s="163"/>
      <c r="U18" s="163"/>
      <c r="V18" s="163"/>
      <c r="W18" s="163"/>
      <c r="X18" s="163"/>
      <c r="Y18" s="152"/>
      <c r="Z18" s="152"/>
      <c r="AA18" s="152"/>
      <c r="AB18" s="152"/>
      <c r="AC18" s="152"/>
      <c r="AD18" s="152"/>
      <c r="AE18" s="152"/>
      <c r="AF18" s="152"/>
      <c r="AG18" s="152" t="s">
        <v>375</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c r="A19" s="159"/>
      <c r="B19" s="160"/>
      <c r="C19" s="203" t="s">
        <v>2825</v>
      </c>
      <c r="D19" s="199"/>
      <c r="E19" s="200">
        <v>21.129300000000001</v>
      </c>
      <c r="F19" s="163"/>
      <c r="G19" s="163"/>
      <c r="H19" s="163"/>
      <c r="I19" s="163"/>
      <c r="J19" s="163"/>
      <c r="K19" s="163"/>
      <c r="L19" s="163"/>
      <c r="M19" s="163"/>
      <c r="N19" s="162"/>
      <c r="O19" s="162"/>
      <c r="P19" s="162"/>
      <c r="Q19" s="162"/>
      <c r="R19" s="163"/>
      <c r="S19" s="163"/>
      <c r="T19" s="163"/>
      <c r="U19" s="163"/>
      <c r="V19" s="163"/>
      <c r="W19" s="163"/>
      <c r="X19" s="163"/>
      <c r="Y19" s="152"/>
      <c r="Z19" s="152"/>
      <c r="AA19" s="152"/>
      <c r="AB19" s="152"/>
      <c r="AC19" s="152"/>
      <c r="AD19" s="152"/>
      <c r="AE19" s="152"/>
      <c r="AF19" s="152"/>
      <c r="AG19" s="152" t="s">
        <v>2390</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c r="A20" s="175">
        <v>3</v>
      </c>
      <c r="B20" s="176" t="s">
        <v>2826</v>
      </c>
      <c r="C20" s="185" t="s">
        <v>2827</v>
      </c>
      <c r="D20" s="177" t="s">
        <v>439</v>
      </c>
      <c r="E20" s="178">
        <v>175.38399999999999</v>
      </c>
      <c r="F20" s="179"/>
      <c r="G20" s="180">
        <f>ROUND(E20*F20,2)</f>
        <v>0</v>
      </c>
      <c r="H20" s="179"/>
      <c r="I20" s="180">
        <f>ROUND(E20*H20,2)</f>
        <v>0</v>
      </c>
      <c r="J20" s="179"/>
      <c r="K20" s="180">
        <f>ROUND(E20*J20,2)</f>
        <v>0</v>
      </c>
      <c r="L20" s="180">
        <v>21</v>
      </c>
      <c r="M20" s="180">
        <f>G20*(1+L20/100)</f>
        <v>0</v>
      </c>
      <c r="N20" s="178">
        <v>0</v>
      </c>
      <c r="O20" s="178">
        <f>ROUND(E20*N20,2)</f>
        <v>0</v>
      </c>
      <c r="P20" s="178">
        <v>0</v>
      </c>
      <c r="Q20" s="178">
        <f>ROUND(E20*P20,2)</f>
        <v>0</v>
      </c>
      <c r="R20" s="180"/>
      <c r="S20" s="180" t="s">
        <v>430</v>
      </c>
      <c r="T20" s="181" t="s">
        <v>372</v>
      </c>
      <c r="U20" s="163">
        <v>0</v>
      </c>
      <c r="V20" s="163">
        <f>ROUND(E20*U20,2)</f>
        <v>0</v>
      </c>
      <c r="W20" s="163"/>
      <c r="X20" s="163" t="s">
        <v>431</v>
      </c>
      <c r="Y20" s="152"/>
      <c r="Z20" s="152"/>
      <c r="AA20" s="152"/>
      <c r="AB20" s="152"/>
      <c r="AC20" s="152"/>
      <c r="AD20" s="152"/>
      <c r="AE20" s="152"/>
      <c r="AF20" s="152"/>
      <c r="AG20" s="152" t="s">
        <v>2387</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c r="A21" s="159"/>
      <c r="B21" s="160"/>
      <c r="C21" s="262" t="s">
        <v>2749</v>
      </c>
      <c r="D21" s="263"/>
      <c r="E21" s="263"/>
      <c r="F21" s="263"/>
      <c r="G21" s="263"/>
      <c r="H21" s="163"/>
      <c r="I21" s="163"/>
      <c r="J21" s="163"/>
      <c r="K21" s="163"/>
      <c r="L21" s="163"/>
      <c r="M21" s="163"/>
      <c r="N21" s="162"/>
      <c r="O21" s="162"/>
      <c r="P21" s="162"/>
      <c r="Q21" s="162"/>
      <c r="R21" s="163"/>
      <c r="S21" s="163"/>
      <c r="T21" s="163"/>
      <c r="U21" s="163"/>
      <c r="V21" s="163"/>
      <c r="W21" s="163"/>
      <c r="X21" s="163"/>
      <c r="Y21" s="152"/>
      <c r="Z21" s="152"/>
      <c r="AA21" s="152"/>
      <c r="AB21" s="152"/>
      <c r="AC21" s="152"/>
      <c r="AD21" s="152"/>
      <c r="AE21" s="152"/>
      <c r="AF21" s="152"/>
      <c r="AG21" s="152" t="s">
        <v>375</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c r="A22" s="159"/>
      <c r="B22" s="160"/>
      <c r="C22" s="271" t="s">
        <v>2784</v>
      </c>
      <c r="D22" s="272"/>
      <c r="E22" s="272"/>
      <c r="F22" s="272"/>
      <c r="G22" s="272"/>
      <c r="H22" s="163"/>
      <c r="I22" s="163"/>
      <c r="J22" s="163"/>
      <c r="K22" s="163"/>
      <c r="L22" s="163"/>
      <c r="M22" s="163"/>
      <c r="N22" s="162"/>
      <c r="O22" s="162"/>
      <c r="P22" s="162"/>
      <c r="Q22" s="162"/>
      <c r="R22" s="163"/>
      <c r="S22" s="163"/>
      <c r="T22" s="163"/>
      <c r="U22" s="163"/>
      <c r="V22" s="163"/>
      <c r="W22" s="163"/>
      <c r="X22" s="163"/>
      <c r="Y22" s="152"/>
      <c r="Z22" s="152"/>
      <c r="AA22" s="152"/>
      <c r="AB22" s="152"/>
      <c r="AC22" s="152"/>
      <c r="AD22" s="152"/>
      <c r="AE22" s="152"/>
      <c r="AF22" s="152"/>
      <c r="AG22" s="152" t="s">
        <v>375</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59"/>
      <c r="B23" s="160"/>
      <c r="C23" s="203" t="s">
        <v>2872</v>
      </c>
      <c r="D23" s="199"/>
      <c r="E23" s="200">
        <v>149.54900000000001</v>
      </c>
      <c r="F23" s="163"/>
      <c r="G23" s="163"/>
      <c r="H23" s="163"/>
      <c r="I23" s="163"/>
      <c r="J23" s="163"/>
      <c r="K23" s="163"/>
      <c r="L23" s="163"/>
      <c r="M23" s="163"/>
      <c r="N23" s="162"/>
      <c r="O23" s="162"/>
      <c r="P23" s="162"/>
      <c r="Q23" s="162"/>
      <c r="R23" s="163"/>
      <c r="S23" s="163"/>
      <c r="T23" s="163"/>
      <c r="U23" s="163"/>
      <c r="V23" s="163"/>
      <c r="W23" s="163"/>
      <c r="X23" s="163"/>
      <c r="Y23" s="152"/>
      <c r="Z23" s="152"/>
      <c r="AA23" s="152"/>
      <c r="AB23" s="152"/>
      <c r="AC23" s="152"/>
      <c r="AD23" s="152"/>
      <c r="AE23" s="152"/>
      <c r="AF23" s="152"/>
      <c r="AG23" s="152" t="s">
        <v>2390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59"/>
      <c r="B24" s="160"/>
      <c r="C24" s="203" t="s">
        <v>2873</v>
      </c>
      <c r="D24" s="199"/>
      <c r="E24" s="200">
        <v>55.505000000000003</v>
      </c>
      <c r="F24" s="163"/>
      <c r="G24" s="163"/>
      <c r="H24" s="163"/>
      <c r="I24" s="163"/>
      <c r="J24" s="163"/>
      <c r="K24" s="163"/>
      <c r="L24" s="163"/>
      <c r="M24" s="163"/>
      <c r="N24" s="162"/>
      <c r="O24" s="162"/>
      <c r="P24" s="162"/>
      <c r="Q24" s="162"/>
      <c r="R24" s="163"/>
      <c r="S24" s="163"/>
      <c r="T24" s="163"/>
      <c r="U24" s="163"/>
      <c r="V24" s="163"/>
      <c r="W24" s="163"/>
      <c r="X24" s="163"/>
      <c r="Y24" s="152"/>
      <c r="Z24" s="152"/>
      <c r="AA24" s="152"/>
      <c r="AB24" s="152"/>
      <c r="AC24" s="152"/>
      <c r="AD24" s="152"/>
      <c r="AE24" s="152"/>
      <c r="AF24" s="152"/>
      <c r="AG24" s="152" t="s">
        <v>2390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59"/>
      <c r="B25" s="160"/>
      <c r="C25" s="203" t="s">
        <v>2874</v>
      </c>
      <c r="D25" s="199"/>
      <c r="E25" s="200">
        <v>-12.9</v>
      </c>
      <c r="F25" s="163"/>
      <c r="G25" s="163"/>
      <c r="H25" s="163"/>
      <c r="I25" s="163"/>
      <c r="J25" s="163"/>
      <c r="K25" s="163"/>
      <c r="L25" s="163"/>
      <c r="M25" s="163"/>
      <c r="N25" s="162"/>
      <c r="O25" s="162"/>
      <c r="P25" s="162"/>
      <c r="Q25" s="162"/>
      <c r="R25" s="163"/>
      <c r="S25" s="163"/>
      <c r="T25" s="163"/>
      <c r="U25" s="163"/>
      <c r="V25" s="163"/>
      <c r="W25" s="163"/>
      <c r="X25" s="163"/>
      <c r="Y25" s="152"/>
      <c r="Z25" s="152"/>
      <c r="AA25" s="152"/>
      <c r="AB25" s="152"/>
      <c r="AC25" s="152"/>
      <c r="AD25" s="152"/>
      <c r="AE25" s="152"/>
      <c r="AF25" s="152"/>
      <c r="AG25" s="152" t="s">
        <v>2390</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59"/>
      <c r="B26" s="160"/>
      <c r="C26" s="203" t="s">
        <v>2875</v>
      </c>
      <c r="D26" s="199"/>
      <c r="E26" s="200">
        <v>-16.77</v>
      </c>
      <c r="F26" s="163"/>
      <c r="G26" s="163"/>
      <c r="H26" s="163"/>
      <c r="I26" s="163"/>
      <c r="J26" s="163"/>
      <c r="K26" s="163"/>
      <c r="L26" s="163"/>
      <c r="M26" s="163"/>
      <c r="N26" s="162"/>
      <c r="O26" s="162"/>
      <c r="P26" s="162"/>
      <c r="Q26" s="162"/>
      <c r="R26" s="163"/>
      <c r="S26" s="163"/>
      <c r="T26" s="163"/>
      <c r="U26" s="163"/>
      <c r="V26" s="163"/>
      <c r="W26" s="163"/>
      <c r="X26" s="163"/>
      <c r="Y26" s="152"/>
      <c r="Z26" s="152"/>
      <c r="AA26" s="152"/>
      <c r="AB26" s="152"/>
      <c r="AC26" s="152"/>
      <c r="AD26" s="152"/>
      <c r="AE26" s="152"/>
      <c r="AF26" s="152"/>
      <c r="AG26" s="152" t="s">
        <v>2390</v>
      </c>
      <c r="AH26" s="152">
        <v>0</v>
      </c>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75">
        <v>4</v>
      </c>
      <c r="B27" s="176" t="s">
        <v>2739</v>
      </c>
      <c r="C27" s="185" t="s">
        <v>2740</v>
      </c>
      <c r="D27" s="177" t="s">
        <v>439</v>
      </c>
      <c r="E27" s="178">
        <v>10.863</v>
      </c>
      <c r="F27" s="179"/>
      <c r="G27" s="180">
        <f>ROUND(E27*F27,2)</f>
        <v>0</v>
      </c>
      <c r="H27" s="179"/>
      <c r="I27" s="180">
        <f>ROUND(E27*H27,2)</f>
        <v>0</v>
      </c>
      <c r="J27" s="179"/>
      <c r="K27" s="180">
        <f>ROUND(E27*J27,2)</f>
        <v>0</v>
      </c>
      <c r="L27" s="180">
        <v>21</v>
      </c>
      <c r="M27" s="180">
        <f>G27*(1+L27/100)</f>
        <v>0</v>
      </c>
      <c r="N27" s="178">
        <v>0</v>
      </c>
      <c r="O27" s="178">
        <f>ROUND(E27*N27,2)</f>
        <v>0</v>
      </c>
      <c r="P27" s="178">
        <v>0</v>
      </c>
      <c r="Q27" s="178">
        <f>ROUND(E27*P27,2)</f>
        <v>0</v>
      </c>
      <c r="R27" s="180"/>
      <c r="S27" s="180" t="s">
        <v>430</v>
      </c>
      <c r="T27" s="181" t="s">
        <v>372</v>
      </c>
      <c r="U27" s="163">
        <v>0</v>
      </c>
      <c r="V27" s="163">
        <f>ROUND(E27*U27,2)</f>
        <v>0</v>
      </c>
      <c r="W27" s="163"/>
      <c r="X27" s="163" t="s">
        <v>431</v>
      </c>
      <c r="Y27" s="152"/>
      <c r="Z27" s="152"/>
      <c r="AA27" s="152"/>
      <c r="AB27" s="152"/>
      <c r="AC27" s="152"/>
      <c r="AD27" s="152"/>
      <c r="AE27" s="152"/>
      <c r="AF27" s="152"/>
      <c r="AG27" s="152" t="s">
        <v>2387</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59"/>
      <c r="B28" s="160"/>
      <c r="C28" s="262" t="s">
        <v>2725</v>
      </c>
      <c r="D28" s="263"/>
      <c r="E28" s="263"/>
      <c r="F28" s="263"/>
      <c r="G28" s="263"/>
      <c r="H28" s="163"/>
      <c r="I28" s="163"/>
      <c r="J28" s="163"/>
      <c r="K28" s="163"/>
      <c r="L28" s="163"/>
      <c r="M28" s="163"/>
      <c r="N28" s="162"/>
      <c r="O28" s="162"/>
      <c r="P28" s="162"/>
      <c r="Q28" s="162"/>
      <c r="R28" s="163"/>
      <c r="S28" s="163"/>
      <c r="T28" s="163"/>
      <c r="U28" s="163"/>
      <c r="V28" s="163"/>
      <c r="W28" s="163"/>
      <c r="X28" s="163"/>
      <c r="Y28" s="152"/>
      <c r="Z28" s="152"/>
      <c r="AA28" s="152"/>
      <c r="AB28" s="152"/>
      <c r="AC28" s="152"/>
      <c r="AD28" s="152"/>
      <c r="AE28" s="152"/>
      <c r="AF28" s="152"/>
      <c r="AG28" s="152" t="s">
        <v>375</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59"/>
      <c r="B29" s="160"/>
      <c r="C29" s="271" t="s">
        <v>2725</v>
      </c>
      <c r="D29" s="272"/>
      <c r="E29" s="272"/>
      <c r="F29" s="272"/>
      <c r="G29" s="272"/>
      <c r="H29" s="163"/>
      <c r="I29" s="163"/>
      <c r="J29" s="163"/>
      <c r="K29" s="163"/>
      <c r="L29" s="163"/>
      <c r="M29" s="163"/>
      <c r="N29" s="162"/>
      <c r="O29" s="162"/>
      <c r="P29" s="162"/>
      <c r="Q29" s="162"/>
      <c r="R29" s="163"/>
      <c r="S29" s="163"/>
      <c r="T29" s="163"/>
      <c r="U29" s="163"/>
      <c r="V29" s="163"/>
      <c r="W29" s="163"/>
      <c r="X29" s="163"/>
      <c r="Y29" s="152"/>
      <c r="Z29" s="152"/>
      <c r="AA29" s="152"/>
      <c r="AB29" s="152"/>
      <c r="AC29" s="152"/>
      <c r="AD29" s="152"/>
      <c r="AE29" s="152"/>
      <c r="AF29" s="152"/>
      <c r="AG29" s="152" t="s">
        <v>375</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c r="A30" s="159"/>
      <c r="B30" s="160"/>
      <c r="C30" s="271" t="s">
        <v>2726</v>
      </c>
      <c r="D30" s="272"/>
      <c r="E30" s="272"/>
      <c r="F30" s="272"/>
      <c r="G30" s="272"/>
      <c r="H30" s="163"/>
      <c r="I30" s="163"/>
      <c r="J30" s="163"/>
      <c r="K30" s="163"/>
      <c r="L30" s="163"/>
      <c r="M30" s="163"/>
      <c r="N30" s="162"/>
      <c r="O30" s="162"/>
      <c r="P30" s="162"/>
      <c r="Q30" s="162"/>
      <c r="R30" s="163"/>
      <c r="S30" s="163"/>
      <c r="T30" s="163"/>
      <c r="U30" s="163"/>
      <c r="V30" s="163"/>
      <c r="W30" s="163"/>
      <c r="X30" s="163"/>
      <c r="Y30" s="152"/>
      <c r="Z30" s="152"/>
      <c r="AA30" s="152"/>
      <c r="AB30" s="152"/>
      <c r="AC30" s="152"/>
      <c r="AD30" s="152"/>
      <c r="AE30" s="152"/>
      <c r="AF30" s="152"/>
      <c r="AG30" s="152" t="s">
        <v>375</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59"/>
      <c r="B31" s="160"/>
      <c r="C31" s="271" t="s">
        <v>2725</v>
      </c>
      <c r="D31" s="272"/>
      <c r="E31" s="272"/>
      <c r="F31" s="272"/>
      <c r="G31" s="272"/>
      <c r="H31" s="163"/>
      <c r="I31" s="163"/>
      <c r="J31" s="163"/>
      <c r="K31" s="163"/>
      <c r="L31" s="163"/>
      <c r="M31" s="163"/>
      <c r="N31" s="162"/>
      <c r="O31" s="162"/>
      <c r="P31" s="162"/>
      <c r="Q31" s="162"/>
      <c r="R31" s="163"/>
      <c r="S31" s="163"/>
      <c r="T31" s="163"/>
      <c r="U31" s="163"/>
      <c r="V31" s="163"/>
      <c r="W31" s="163"/>
      <c r="X31" s="163"/>
      <c r="Y31" s="152"/>
      <c r="Z31" s="152"/>
      <c r="AA31" s="152"/>
      <c r="AB31" s="152"/>
      <c r="AC31" s="152"/>
      <c r="AD31" s="152"/>
      <c r="AE31" s="152"/>
      <c r="AF31" s="152"/>
      <c r="AG31" s="152" t="s">
        <v>375</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59"/>
      <c r="B32" s="160"/>
      <c r="C32" s="271" t="s">
        <v>2725</v>
      </c>
      <c r="D32" s="272"/>
      <c r="E32" s="272"/>
      <c r="F32" s="272"/>
      <c r="G32" s="272"/>
      <c r="H32" s="163"/>
      <c r="I32" s="163"/>
      <c r="J32" s="163"/>
      <c r="K32" s="163"/>
      <c r="L32" s="163"/>
      <c r="M32" s="163"/>
      <c r="N32" s="162"/>
      <c r="O32" s="162"/>
      <c r="P32" s="162"/>
      <c r="Q32" s="162"/>
      <c r="R32" s="163"/>
      <c r="S32" s="163"/>
      <c r="T32" s="163"/>
      <c r="U32" s="163"/>
      <c r="V32" s="163"/>
      <c r="W32" s="163"/>
      <c r="X32" s="163"/>
      <c r="Y32" s="152"/>
      <c r="Z32" s="152"/>
      <c r="AA32" s="152"/>
      <c r="AB32" s="152"/>
      <c r="AC32" s="152"/>
      <c r="AD32" s="152"/>
      <c r="AE32" s="152"/>
      <c r="AF32" s="152"/>
      <c r="AG32" s="152" t="s">
        <v>375</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59"/>
      <c r="B33" s="160"/>
      <c r="C33" s="203" t="s">
        <v>2876</v>
      </c>
      <c r="D33" s="199"/>
      <c r="E33" s="200">
        <v>10.863</v>
      </c>
      <c r="F33" s="163"/>
      <c r="G33" s="163"/>
      <c r="H33" s="163"/>
      <c r="I33" s="163"/>
      <c r="J33" s="163"/>
      <c r="K33" s="163"/>
      <c r="L33" s="163"/>
      <c r="M33" s="163"/>
      <c r="N33" s="162"/>
      <c r="O33" s="162"/>
      <c r="P33" s="162"/>
      <c r="Q33" s="162"/>
      <c r="R33" s="163"/>
      <c r="S33" s="163"/>
      <c r="T33" s="163"/>
      <c r="U33" s="163"/>
      <c r="V33" s="163"/>
      <c r="W33" s="163"/>
      <c r="X33" s="163"/>
      <c r="Y33" s="152"/>
      <c r="Z33" s="152"/>
      <c r="AA33" s="152"/>
      <c r="AB33" s="152"/>
      <c r="AC33" s="152"/>
      <c r="AD33" s="152"/>
      <c r="AE33" s="152"/>
      <c r="AF33" s="152"/>
      <c r="AG33" s="152" t="s">
        <v>2390</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75">
        <v>5</v>
      </c>
      <c r="B34" s="176" t="s">
        <v>2756</v>
      </c>
      <c r="C34" s="185" t="s">
        <v>2757</v>
      </c>
      <c r="D34" s="177" t="s">
        <v>439</v>
      </c>
      <c r="E34" s="178">
        <v>18.323</v>
      </c>
      <c r="F34" s="179"/>
      <c r="G34" s="180">
        <f>ROUND(E34*F34,2)</f>
        <v>0</v>
      </c>
      <c r="H34" s="179"/>
      <c r="I34" s="180">
        <f>ROUND(E34*H34,2)</f>
        <v>0</v>
      </c>
      <c r="J34" s="179"/>
      <c r="K34" s="180">
        <f>ROUND(E34*J34,2)</f>
        <v>0</v>
      </c>
      <c r="L34" s="180">
        <v>21</v>
      </c>
      <c r="M34" s="180">
        <f>G34*(1+L34/100)</f>
        <v>0</v>
      </c>
      <c r="N34" s="178">
        <v>0</v>
      </c>
      <c r="O34" s="178">
        <f>ROUND(E34*N34,2)</f>
        <v>0</v>
      </c>
      <c r="P34" s="178">
        <v>0</v>
      </c>
      <c r="Q34" s="178">
        <f>ROUND(E34*P34,2)</f>
        <v>0</v>
      </c>
      <c r="R34" s="180"/>
      <c r="S34" s="180" t="s">
        <v>430</v>
      </c>
      <c r="T34" s="181" t="s">
        <v>372</v>
      </c>
      <c r="U34" s="163">
        <v>0</v>
      </c>
      <c r="V34" s="163">
        <f>ROUND(E34*U34,2)</f>
        <v>0</v>
      </c>
      <c r="W34" s="163"/>
      <c r="X34" s="163" t="s">
        <v>431</v>
      </c>
      <c r="Y34" s="152"/>
      <c r="Z34" s="152"/>
      <c r="AA34" s="152"/>
      <c r="AB34" s="152"/>
      <c r="AC34" s="152"/>
      <c r="AD34" s="152"/>
      <c r="AE34" s="152"/>
      <c r="AF34" s="152"/>
      <c r="AG34" s="152" t="s">
        <v>2387</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59"/>
      <c r="B35" s="160"/>
      <c r="C35" s="262" t="s">
        <v>2725</v>
      </c>
      <c r="D35" s="263"/>
      <c r="E35" s="263"/>
      <c r="F35" s="263"/>
      <c r="G35" s="263"/>
      <c r="H35" s="163"/>
      <c r="I35" s="163"/>
      <c r="J35" s="163"/>
      <c r="K35" s="163"/>
      <c r="L35" s="163"/>
      <c r="M35" s="163"/>
      <c r="N35" s="162"/>
      <c r="O35" s="162"/>
      <c r="P35" s="162"/>
      <c r="Q35" s="162"/>
      <c r="R35" s="163"/>
      <c r="S35" s="163"/>
      <c r="T35" s="163"/>
      <c r="U35" s="163"/>
      <c r="V35" s="163"/>
      <c r="W35" s="163"/>
      <c r="X35" s="163"/>
      <c r="Y35" s="152"/>
      <c r="Z35" s="152"/>
      <c r="AA35" s="152"/>
      <c r="AB35" s="152"/>
      <c r="AC35" s="152"/>
      <c r="AD35" s="152"/>
      <c r="AE35" s="152"/>
      <c r="AF35" s="152"/>
      <c r="AG35" s="152" t="s">
        <v>375</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c r="A36" s="159"/>
      <c r="B36" s="160"/>
      <c r="C36" s="271" t="s">
        <v>2749</v>
      </c>
      <c r="D36" s="272"/>
      <c r="E36" s="272"/>
      <c r="F36" s="272"/>
      <c r="G36" s="272"/>
      <c r="H36" s="163"/>
      <c r="I36" s="163"/>
      <c r="J36" s="163"/>
      <c r="K36" s="163"/>
      <c r="L36" s="163"/>
      <c r="M36" s="163"/>
      <c r="N36" s="162"/>
      <c r="O36" s="162"/>
      <c r="P36" s="162"/>
      <c r="Q36" s="162"/>
      <c r="R36" s="163"/>
      <c r="S36" s="163"/>
      <c r="T36" s="163"/>
      <c r="U36" s="163"/>
      <c r="V36" s="163"/>
      <c r="W36" s="163"/>
      <c r="X36" s="163"/>
      <c r="Y36" s="152"/>
      <c r="Z36" s="152"/>
      <c r="AA36" s="152"/>
      <c r="AB36" s="152"/>
      <c r="AC36" s="152"/>
      <c r="AD36" s="152"/>
      <c r="AE36" s="152"/>
      <c r="AF36" s="152"/>
      <c r="AG36" s="152" t="s">
        <v>375</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c r="A37" s="159"/>
      <c r="B37" s="160"/>
      <c r="C37" s="271" t="s">
        <v>2725</v>
      </c>
      <c r="D37" s="272"/>
      <c r="E37" s="272"/>
      <c r="F37" s="272"/>
      <c r="G37" s="272"/>
      <c r="H37" s="163"/>
      <c r="I37" s="163"/>
      <c r="J37" s="163"/>
      <c r="K37" s="163"/>
      <c r="L37" s="163"/>
      <c r="M37" s="163"/>
      <c r="N37" s="162"/>
      <c r="O37" s="162"/>
      <c r="P37" s="162"/>
      <c r="Q37" s="162"/>
      <c r="R37" s="163"/>
      <c r="S37" s="163"/>
      <c r="T37" s="163"/>
      <c r="U37" s="163"/>
      <c r="V37" s="163"/>
      <c r="W37" s="163"/>
      <c r="X37" s="163"/>
      <c r="Y37" s="152"/>
      <c r="Z37" s="152"/>
      <c r="AA37" s="152"/>
      <c r="AB37" s="152"/>
      <c r="AC37" s="152"/>
      <c r="AD37" s="152"/>
      <c r="AE37" s="152"/>
      <c r="AF37" s="152"/>
      <c r="AG37" s="152" t="s">
        <v>375</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c r="A38" s="159"/>
      <c r="B38" s="160"/>
      <c r="C38" s="203" t="s">
        <v>2832</v>
      </c>
      <c r="D38" s="199"/>
      <c r="E38" s="200">
        <v>20.042999999999999</v>
      </c>
      <c r="F38" s="163"/>
      <c r="G38" s="163"/>
      <c r="H38" s="163"/>
      <c r="I38" s="163"/>
      <c r="J38" s="163"/>
      <c r="K38" s="163"/>
      <c r="L38" s="163"/>
      <c r="M38" s="163"/>
      <c r="N38" s="162"/>
      <c r="O38" s="162"/>
      <c r="P38" s="162"/>
      <c r="Q38" s="162"/>
      <c r="R38" s="163"/>
      <c r="S38" s="163"/>
      <c r="T38" s="163"/>
      <c r="U38" s="163"/>
      <c r="V38" s="163"/>
      <c r="W38" s="163"/>
      <c r="X38" s="163"/>
      <c r="Y38" s="152"/>
      <c r="Z38" s="152"/>
      <c r="AA38" s="152"/>
      <c r="AB38" s="152"/>
      <c r="AC38" s="152"/>
      <c r="AD38" s="152"/>
      <c r="AE38" s="152"/>
      <c r="AF38" s="152"/>
      <c r="AG38" s="152" t="s">
        <v>2390</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c r="A39" s="159"/>
      <c r="B39" s="160"/>
      <c r="C39" s="203" t="s">
        <v>2833</v>
      </c>
      <c r="D39" s="199"/>
      <c r="E39" s="200">
        <v>-1.72</v>
      </c>
      <c r="F39" s="163"/>
      <c r="G39" s="163"/>
      <c r="H39" s="163"/>
      <c r="I39" s="163"/>
      <c r="J39" s="163"/>
      <c r="K39" s="163"/>
      <c r="L39" s="163"/>
      <c r="M39" s="163"/>
      <c r="N39" s="162"/>
      <c r="O39" s="162"/>
      <c r="P39" s="162"/>
      <c r="Q39" s="162"/>
      <c r="R39" s="163"/>
      <c r="S39" s="163"/>
      <c r="T39" s="163"/>
      <c r="U39" s="163"/>
      <c r="V39" s="163"/>
      <c r="W39" s="163"/>
      <c r="X39" s="163"/>
      <c r="Y39" s="152"/>
      <c r="Z39" s="152"/>
      <c r="AA39" s="152"/>
      <c r="AB39" s="152"/>
      <c r="AC39" s="152"/>
      <c r="AD39" s="152"/>
      <c r="AE39" s="152"/>
      <c r="AF39" s="152"/>
      <c r="AG39" s="152" t="s">
        <v>2390</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c r="A40" s="169" t="s">
        <v>366</v>
      </c>
      <c r="B40" s="170" t="s">
        <v>257</v>
      </c>
      <c r="C40" s="184" t="s">
        <v>258</v>
      </c>
      <c r="D40" s="171"/>
      <c r="E40" s="172"/>
      <c r="F40" s="173"/>
      <c r="G40" s="173">
        <f>SUMIF(AG41:AG50,"&lt;&gt;NOR",G41:G50)</f>
        <v>0</v>
      </c>
      <c r="H40" s="173"/>
      <c r="I40" s="173">
        <f>SUM(I41:I50)</f>
        <v>0</v>
      </c>
      <c r="J40" s="173"/>
      <c r="K40" s="173">
        <f>SUM(K41:K50)</f>
        <v>0</v>
      </c>
      <c r="L40" s="173"/>
      <c r="M40" s="173">
        <f>SUM(M41:M50)</f>
        <v>0</v>
      </c>
      <c r="N40" s="172"/>
      <c r="O40" s="172">
        <f>SUM(O41:O50)</f>
        <v>0</v>
      </c>
      <c r="P40" s="172"/>
      <c r="Q40" s="172">
        <f>SUM(Q41:Q50)</f>
        <v>0</v>
      </c>
      <c r="R40" s="173"/>
      <c r="S40" s="173"/>
      <c r="T40" s="174"/>
      <c r="U40" s="168"/>
      <c r="V40" s="168">
        <f>SUM(V41:V50)</f>
        <v>0</v>
      </c>
      <c r="W40" s="168"/>
      <c r="X40" s="168"/>
      <c r="AG40" t="s">
        <v>367</v>
      </c>
    </row>
    <row r="41" spans="1:60" outlineLevel="1">
      <c r="A41" s="175">
        <v>6</v>
      </c>
      <c r="B41" s="176" t="s">
        <v>2759</v>
      </c>
      <c r="C41" s="185" t="s">
        <v>2760</v>
      </c>
      <c r="D41" s="177" t="s">
        <v>2761</v>
      </c>
      <c r="E41" s="178">
        <v>9</v>
      </c>
      <c r="F41" s="179"/>
      <c r="G41" s="180">
        <f>ROUND(E41*F41,2)</f>
        <v>0</v>
      </c>
      <c r="H41" s="179"/>
      <c r="I41" s="180">
        <f>ROUND(E41*H41,2)</f>
        <v>0</v>
      </c>
      <c r="J41" s="179"/>
      <c r="K41" s="180">
        <f>ROUND(E41*J41,2)</f>
        <v>0</v>
      </c>
      <c r="L41" s="180">
        <v>21</v>
      </c>
      <c r="M41" s="180">
        <f>G41*(1+L41/100)</f>
        <v>0</v>
      </c>
      <c r="N41" s="178">
        <v>0</v>
      </c>
      <c r="O41" s="178">
        <f>ROUND(E41*N41,2)</f>
        <v>0</v>
      </c>
      <c r="P41" s="178">
        <v>0</v>
      </c>
      <c r="Q41" s="178">
        <f>ROUND(E41*P41,2)</f>
        <v>0</v>
      </c>
      <c r="R41" s="180"/>
      <c r="S41" s="180" t="s">
        <v>430</v>
      </c>
      <c r="T41" s="181" t="s">
        <v>372</v>
      </c>
      <c r="U41" s="163">
        <v>0</v>
      </c>
      <c r="V41" s="163">
        <f>ROUND(E41*U41,2)</f>
        <v>0</v>
      </c>
      <c r="W41" s="163"/>
      <c r="X41" s="163" t="s">
        <v>431</v>
      </c>
      <c r="Y41" s="152"/>
      <c r="Z41" s="152"/>
      <c r="AA41" s="152"/>
      <c r="AB41" s="152"/>
      <c r="AC41" s="152"/>
      <c r="AD41" s="152"/>
      <c r="AE41" s="152"/>
      <c r="AF41" s="152"/>
      <c r="AG41" s="152" t="s">
        <v>2387</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c r="A42" s="159"/>
      <c r="B42" s="160"/>
      <c r="C42" s="203" t="s">
        <v>2834</v>
      </c>
      <c r="D42" s="199"/>
      <c r="E42" s="200">
        <v>3</v>
      </c>
      <c r="F42" s="163"/>
      <c r="G42" s="163"/>
      <c r="H42" s="163"/>
      <c r="I42" s="163"/>
      <c r="J42" s="163"/>
      <c r="K42" s="163"/>
      <c r="L42" s="163"/>
      <c r="M42" s="163"/>
      <c r="N42" s="162"/>
      <c r="O42" s="162"/>
      <c r="P42" s="162"/>
      <c r="Q42" s="162"/>
      <c r="R42" s="163"/>
      <c r="S42" s="163"/>
      <c r="T42" s="163"/>
      <c r="U42" s="163"/>
      <c r="V42" s="163"/>
      <c r="W42" s="163"/>
      <c r="X42" s="163"/>
      <c r="Y42" s="152"/>
      <c r="Z42" s="152"/>
      <c r="AA42" s="152"/>
      <c r="AB42" s="152"/>
      <c r="AC42" s="152"/>
      <c r="AD42" s="152"/>
      <c r="AE42" s="152"/>
      <c r="AF42" s="152"/>
      <c r="AG42" s="152" t="s">
        <v>2390</v>
      </c>
      <c r="AH42" s="152">
        <v>5</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c r="A43" s="159"/>
      <c r="B43" s="160"/>
      <c r="C43" s="203" t="s">
        <v>2835</v>
      </c>
      <c r="D43" s="199"/>
      <c r="E43" s="200">
        <v>3</v>
      </c>
      <c r="F43" s="163"/>
      <c r="G43" s="163"/>
      <c r="H43" s="163"/>
      <c r="I43" s="163"/>
      <c r="J43" s="163"/>
      <c r="K43" s="163"/>
      <c r="L43" s="163"/>
      <c r="M43" s="163"/>
      <c r="N43" s="162"/>
      <c r="O43" s="162"/>
      <c r="P43" s="162"/>
      <c r="Q43" s="162"/>
      <c r="R43" s="163"/>
      <c r="S43" s="163"/>
      <c r="T43" s="163"/>
      <c r="U43" s="163"/>
      <c r="V43" s="163"/>
      <c r="W43" s="163"/>
      <c r="X43" s="163"/>
      <c r="Y43" s="152"/>
      <c r="Z43" s="152"/>
      <c r="AA43" s="152"/>
      <c r="AB43" s="152"/>
      <c r="AC43" s="152"/>
      <c r="AD43" s="152"/>
      <c r="AE43" s="152"/>
      <c r="AF43" s="152"/>
      <c r="AG43" s="152" t="s">
        <v>2390</v>
      </c>
      <c r="AH43" s="152">
        <v>5</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c r="A44" s="159"/>
      <c r="B44" s="160"/>
      <c r="C44" s="203" t="s">
        <v>2762</v>
      </c>
      <c r="D44" s="199"/>
      <c r="E44" s="200">
        <v>3</v>
      </c>
      <c r="F44" s="163"/>
      <c r="G44" s="163"/>
      <c r="H44" s="163"/>
      <c r="I44" s="163"/>
      <c r="J44" s="163"/>
      <c r="K44" s="163"/>
      <c r="L44" s="163"/>
      <c r="M44" s="163"/>
      <c r="N44" s="162"/>
      <c r="O44" s="162"/>
      <c r="P44" s="162"/>
      <c r="Q44" s="162"/>
      <c r="R44" s="163"/>
      <c r="S44" s="163"/>
      <c r="T44" s="163"/>
      <c r="U44" s="163"/>
      <c r="V44" s="163"/>
      <c r="W44" s="163"/>
      <c r="X44" s="163"/>
      <c r="Y44" s="152"/>
      <c r="Z44" s="152"/>
      <c r="AA44" s="152"/>
      <c r="AB44" s="152"/>
      <c r="AC44" s="152"/>
      <c r="AD44" s="152"/>
      <c r="AE44" s="152"/>
      <c r="AF44" s="152"/>
      <c r="AG44" s="152" t="s">
        <v>2390</v>
      </c>
      <c r="AH44" s="152">
        <v>5</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c r="A45" s="175">
        <v>7</v>
      </c>
      <c r="B45" s="176" t="s">
        <v>2877</v>
      </c>
      <c r="C45" s="185" t="s">
        <v>2878</v>
      </c>
      <c r="D45" s="177" t="s">
        <v>815</v>
      </c>
      <c r="E45" s="178">
        <v>3</v>
      </c>
      <c r="F45" s="179"/>
      <c r="G45" s="180">
        <f>ROUND(E45*F45,2)</f>
        <v>0</v>
      </c>
      <c r="H45" s="179"/>
      <c r="I45" s="180">
        <f>ROUND(E45*H45,2)</f>
        <v>0</v>
      </c>
      <c r="J45" s="179"/>
      <c r="K45" s="180">
        <f>ROUND(E45*J45,2)</f>
        <v>0</v>
      </c>
      <c r="L45" s="180">
        <v>21</v>
      </c>
      <c r="M45" s="180">
        <f>G45*(1+L45/100)</f>
        <v>0</v>
      </c>
      <c r="N45" s="178">
        <v>0</v>
      </c>
      <c r="O45" s="178">
        <f>ROUND(E45*N45,2)</f>
        <v>0</v>
      </c>
      <c r="P45" s="178">
        <v>0</v>
      </c>
      <c r="Q45" s="178">
        <f>ROUND(E45*P45,2)</f>
        <v>0</v>
      </c>
      <c r="R45" s="180"/>
      <c r="S45" s="180" t="s">
        <v>430</v>
      </c>
      <c r="T45" s="181" t="s">
        <v>372</v>
      </c>
      <c r="U45" s="163">
        <v>0</v>
      </c>
      <c r="V45" s="163">
        <f>ROUND(E45*U45,2)</f>
        <v>0</v>
      </c>
      <c r="W45" s="163"/>
      <c r="X45" s="163" t="s">
        <v>431</v>
      </c>
      <c r="Y45" s="152"/>
      <c r="Z45" s="152"/>
      <c r="AA45" s="152"/>
      <c r="AB45" s="152"/>
      <c r="AC45" s="152"/>
      <c r="AD45" s="152"/>
      <c r="AE45" s="152"/>
      <c r="AF45" s="152"/>
      <c r="AG45" s="152" t="s">
        <v>432</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ht="33.75" outlineLevel="1">
      <c r="A46" s="159"/>
      <c r="B46" s="160"/>
      <c r="C46" s="262" t="s">
        <v>2770</v>
      </c>
      <c r="D46" s="263"/>
      <c r="E46" s="263"/>
      <c r="F46" s="263"/>
      <c r="G46" s="263"/>
      <c r="H46" s="163"/>
      <c r="I46" s="163"/>
      <c r="J46" s="163"/>
      <c r="K46" s="163"/>
      <c r="L46" s="163"/>
      <c r="M46" s="163"/>
      <c r="N46" s="162"/>
      <c r="O46" s="162"/>
      <c r="P46" s="162"/>
      <c r="Q46" s="162"/>
      <c r="R46" s="163"/>
      <c r="S46" s="163"/>
      <c r="T46" s="163"/>
      <c r="U46" s="163"/>
      <c r="V46" s="163"/>
      <c r="W46" s="163"/>
      <c r="X46" s="163"/>
      <c r="Y46" s="152"/>
      <c r="Z46" s="152"/>
      <c r="AA46" s="152"/>
      <c r="AB46" s="152"/>
      <c r="AC46" s="152"/>
      <c r="AD46" s="152"/>
      <c r="AE46" s="152"/>
      <c r="AF46" s="152"/>
      <c r="AG46" s="152" t="s">
        <v>375</v>
      </c>
      <c r="AH46" s="152"/>
      <c r="AI46" s="152"/>
      <c r="AJ46" s="152"/>
      <c r="AK46" s="152"/>
      <c r="AL46" s="152"/>
      <c r="AM46" s="152"/>
      <c r="AN46" s="152"/>
      <c r="AO46" s="152"/>
      <c r="AP46" s="152"/>
      <c r="AQ46" s="152"/>
      <c r="AR46" s="152"/>
      <c r="AS46" s="152"/>
      <c r="AT46" s="152"/>
      <c r="AU46" s="152"/>
      <c r="AV46" s="152"/>
      <c r="AW46" s="152"/>
      <c r="AX46" s="152"/>
      <c r="AY46" s="152"/>
      <c r="AZ46" s="152"/>
      <c r="BA46" s="182" t="str">
        <f>C46</f>
        <v>Pozinkovaná ocel, sváry budou z vnější strany modulu zabroušeny do hladka a přetmeleny tmelem s obsahem zinku, z vnitřní strany budou sváry povrchově obroušeny, všechny sváry budou v konečné fázi opatřeny základním nátěrem. Bližší specifikace viz projektová dokumentace</v>
      </c>
      <c r="BB46" s="152"/>
      <c r="BC46" s="152"/>
      <c r="BD46" s="152"/>
      <c r="BE46" s="152"/>
      <c r="BF46" s="152"/>
      <c r="BG46" s="152"/>
      <c r="BH46" s="152"/>
    </row>
    <row r="47" spans="1:60" outlineLevel="1">
      <c r="A47" s="175">
        <v>8</v>
      </c>
      <c r="B47" s="176" t="s">
        <v>2879</v>
      </c>
      <c r="C47" s="185" t="s">
        <v>2880</v>
      </c>
      <c r="D47" s="177" t="s">
        <v>815</v>
      </c>
      <c r="E47" s="178">
        <v>3</v>
      </c>
      <c r="F47" s="179"/>
      <c r="G47" s="180">
        <f>ROUND(E47*F47,2)</f>
        <v>0</v>
      </c>
      <c r="H47" s="179"/>
      <c r="I47" s="180">
        <f>ROUND(E47*H47,2)</f>
        <v>0</v>
      </c>
      <c r="J47" s="179"/>
      <c r="K47" s="180">
        <f>ROUND(E47*J47,2)</f>
        <v>0</v>
      </c>
      <c r="L47" s="180">
        <v>21</v>
      </c>
      <c r="M47" s="180">
        <f>G47*(1+L47/100)</f>
        <v>0</v>
      </c>
      <c r="N47" s="178">
        <v>0</v>
      </c>
      <c r="O47" s="178">
        <f>ROUND(E47*N47,2)</f>
        <v>0</v>
      </c>
      <c r="P47" s="178">
        <v>0</v>
      </c>
      <c r="Q47" s="178">
        <f>ROUND(E47*P47,2)</f>
        <v>0</v>
      </c>
      <c r="R47" s="180"/>
      <c r="S47" s="180" t="s">
        <v>430</v>
      </c>
      <c r="T47" s="181" t="s">
        <v>372</v>
      </c>
      <c r="U47" s="163">
        <v>0</v>
      </c>
      <c r="V47" s="163">
        <f>ROUND(E47*U47,2)</f>
        <v>0</v>
      </c>
      <c r="W47" s="163"/>
      <c r="X47" s="163" t="s">
        <v>431</v>
      </c>
      <c r="Y47" s="152"/>
      <c r="Z47" s="152"/>
      <c r="AA47" s="152"/>
      <c r="AB47" s="152"/>
      <c r="AC47" s="152"/>
      <c r="AD47" s="152"/>
      <c r="AE47" s="152"/>
      <c r="AF47" s="152"/>
      <c r="AG47" s="152" t="s">
        <v>432</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ht="33.75" outlineLevel="1">
      <c r="A48" s="159"/>
      <c r="B48" s="160"/>
      <c r="C48" s="262" t="s">
        <v>2770</v>
      </c>
      <c r="D48" s="263"/>
      <c r="E48" s="263"/>
      <c r="F48" s="263"/>
      <c r="G48" s="263"/>
      <c r="H48" s="163"/>
      <c r="I48" s="163"/>
      <c r="J48" s="163"/>
      <c r="K48" s="163"/>
      <c r="L48" s="163"/>
      <c r="M48" s="163"/>
      <c r="N48" s="162"/>
      <c r="O48" s="162"/>
      <c r="P48" s="162"/>
      <c r="Q48" s="162"/>
      <c r="R48" s="163"/>
      <c r="S48" s="163"/>
      <c r="T48" s="163"/>
      <c r="U48" s="163"/>
      <c r="V48" s="163"/>
      <c r="W48" s="163"/>
      <c r="X48" s="163"/>
      <c r="Y48" s="152"/>
      <c r="Z48" s="152"/>
      <c r="AA48" s="152"/>
      <c r="AB48" s="152"/>
      <c r="AC48" s="152"/>
      <c r="AD48" s="152"/>
      <c r="AE48" s="152"/>
      <c r="AF48" s="152"/>
      <c r="AG48" s="152" t="s">
        <v>375</v>
      </c>
      <c r="AH48" s="152"/>
      <c r="AI48" s="152"/>
      <c r="AJ48" s="152"/>
      <c r="AK48" s="152"/>
      <c r="AL48" s="152"/>
      <c r="AM48" s="152"/>
      <c r="AN48" s="152"/>
      <c r="AO48" s="152"/>
      <c r="AP48" s="152"/>
      <c r="AQ48" s="152"/>
      <c r="AR48" s="152"/>
      <c r="AS48" s="152"/>
      <c r="AT48" s="152"/>
      <c r="AU48" s="152"/>
      <c r="AV48" s="152"/>
      <c r="AW48" s="152"/>
      <c r="AX48" s="152"/>
      <c r="AY48" s="152"/>
      <c r="AZ48" s="152"/>
      <c r="BA48" s="182" t="str">
        <f>C48</f>
        <v>Pozinkovaná ocel, sváry budou z vnější strany modulu zabroušeny do hladka a přetmeleny tmelem s obsahem zinku, z vnitřní strany budou sváry povrchově obroušeny, všechny sváry budou v konečné fázi opatřeny základním nátěrem. Bližší specifikace viz projektová dokumentace</v>
      </c>
      <c r="BB48" s="152"/>
      <c r="BC48" s="152"/>
      <c r="BD48" s="152"/>
      <c r="BE48" s="152"/>
      <c r="BF48" s="152"/>
      <c r="BG48" s="152"/>
      <c r="BH48" s="152"/>
    </row>
    <row r="49" spans="1:60" outlineLevel="1">
      <c r="A49" s="175">
        <v>9</v>
      </c>
      <c r="B49" s="176" t="s">
        <v>2881</v>
      </c>
      <c r="C49" s="185" t="s">
        <v>2882</v>
      </c>
      <c r="D49" s="177" t="s">
        <v>815</v>
      </c>
      <c r="E49" s="178">
        <v>3</v>
      </c>
      <c r="F49" s="179"/>
      <c r="G49" s="180">
        <f>ROUND(E49*F49,2)</f>
        <v>0</v>
      </c>
      <c r="H49" s="179"/>
      <c r="I49" s="180">
        <f>ROUND(E49*H49,2)</f>
        <v>0</v>
      </c>
      <c r="J49" s="179"/>
      <c r="K49" s="180">
        <f>ROUND(E49*J49,2)</f>
        <v>0</v>
      </c>
      <c r="L49" s="180">
        <v>21</v>
      </c>
      <c r="M49" s="180">
        <f>G49*(1+L49/100)</f>
        <v>0</v>
      </c>
      <c r="N49" s="178">
        <v>0</v>
      </c>
      <c r="O49" s="178">
        <f>ROUND(E49*N49,2)</f>
        <v>0</v>
      </c>
      <c r="P49" s="178">
        <v>0</v>
      </c>
      <c r="Q49" s="178">
        <f>ROUND(E49*P49,2)</f>
        <v>0</v>
      </c>
      <c r="R49" s="180"/>
      <c r="S49" s="180" t="s">
        <v>430</v>
      </c>
      <c r="T49" s="181" t="s">
        <v>372</v>
      </c>
      <c r="U49" s="163">
        <v>0</v>
      </c>
      <c r="V49" s="163">
        <f>ROUND(E49*U49,2)</f>
        <v>0</v>
      </c>
      <c r="W49" s="163"/>
      <c r="X49" s="163" t="s">
        <v>431</v>
      </c>
      <c r="Y49" s="152"/>
      <c r="Z49" s="152"/>
      <c r="AA49" s="152"/>
      <c r="AB49" s="152"/>
      <c r="AC49" s="152"/>
      <c r="AD49" s="152"/>
      <c r="AE49" s="152"/>
      <c r="AF49" s="152"/>
      <c r="AG49" s="152" t="s">
        <v>432</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ht="33.75" outlineLevel="1">
      <c r="A50" s="159"/>
      <c r="B50" s="160"/>
      <c r="C50" s="262" t="s">
        <v>2770</v>
      </c>
      <c r="D50" s="263"/>
      <c r="E50" s="263"/>
      <c r="F50" s="263"/>
      <c r="G50" s="263"/>
      <c r="H50" s="163"/>
      <c r="I50" s="163"/>
      <c r="J50" s="163"/>
      <c r="K50" s="163"/>
      <c r="L50" s="163"/>
      <c r="M50" s="163"/>
      <c r="N50" s="162"/>
      <c r="O50" s="162"/>
      <c r="P50" s="162"/>
      <c r="Q50" s="162"/>
      <c r="R50" s="163"/>
      <c r="S50" s="163"/>
      <c r="T50" s="163"/>
      <c r="U50" s="163"/>
      <c r="V50" s="163"/>
      <c r="W50" s="163"/>
      <c r="X50" s="163"/>
      <c r="Y50" s="152"/>
      <c r="Z50" s="152"/>
      <c r="AA50" s="152"/>
      <c r="AB50" s="152"/>
      <c r="AC50" s="152"/>
      <c r="AD50" s="152"/>
      <c r="AE50" s="152"/>
      <c r="AF50" s="152"/>
      <c r="AG50" s="152" t="s">
        <v>375</v>
      </c>
      <c r="AH50" s="152"/>
      <c r="AI50" s="152"/>
      <c r="AJ50" s="152"/>
      <c r="AK50" s="152"/>
      <c r="AL50" s="152"/>
      <c r="AM50" s="152"/>
      <c r="AN50" s="152"/>
      <c r="AO50" s="152"/>
      <c r="AP50" s="152"/>
      <c r="AQ50" s="152"/>
      <c r="AR50" s="152"/>
      <c r="AS50" s="152"/>
      <c r="AT50" s="152"/>
      <c r="AU50" s="152"/>
      <c r="AV50" s="152"/>
      <c r="AW50" s="152"/>
      <c r="AX50" s="152"/>
      <c r="AY50" s="152"/>
      <c r="AZ50" s="152"/>
      <c r="BA50" s="182" t="str">
        <f>C50</f>
        <v>Pozinkovaná ocel, sváry budou z vnější strany modulu zabroušeny do hladka a přetmeleny tmelem s obsahem zinku, z vnitřní strany budou sváry povrchově obroušeny, všechny sváry budou v konečné fázi opatřeny základním nátěrem. Bližší specifikace viz projektová dokumentace</v>
      </c>
      <c r="BB50" s="152"/>
      <c r="BC50" s="152"/>
      <c r="BD50" s="152"/>
      <c r="BE50" s="152"/>
      <c r="BF50" s="152"/>
      <c r="BG50" s="152"/>
      <c r="BH50" s="152"/>
    </row>
    <row r="51" spans="1:60">
      <c r="A51" s="169" t="s">
        <v>366</v>
      </c>
      <c r="B51" s="170" t="s">
        <v>261</v>
      </c>
      <c r="C51" s="184" t="s">
        <v>262</v>
      </c>
      <c r="D51" s="171"/>
      <c r="E51" s="172"/>
      <c r="F51" s="173"/>
      <c r="G51" s="173">
        <f>SUMIF(AG52:AG89,"&lt;&gt;NOR",G52:G89)</f>
        <v>0</v>
      </c>
      <c r="H51" s="173"/>
      <c r="I51" s="173">
        <f>SUM(I52:I89)</f>
        <v>0</v>
      </c>
      <c r="J51" s="173"/>
      <c r="K51" s="173">
        <f>SUM(K52:K89)</f>
        <v>0</v>
      </c>
      <c r="L51" s="173"/>
      <c r="M51" s="173">
        <f>SUM(M52:M89)</f>
        <v>0</v>
      </c>
      <c r="N51" s="172"/>
      <c r="O51" s="172">
        <f>SUM(O52:O89)</f>
        <v>0</v>
      </c>
      <c r="P51" s="172"/>
      <c r="Q51" s="172">
        <f>SUM(Q52:Q89)</f>
        <v>0</v>
      </c>
      <c r="R51" s="173"/>
      <c r="S51" s="173"/>
      <c r="T51" s="174"/>
      <c r="U51" s="168"/>
      <c r="V51" s="168">
        <f>SUM(V52:V89)</f>
        <v>0</v>
      </c>
      <c r="W51" s="168"/>
      <c r="X51" s="168"/>
      <c r="AG51" t="s">
        <v>367</v>
      </c>
    </row>
    <row r="52" spans="1:60" outlineLevel="1">
      <c r="A52" s="175">
        <v>10</v>
      </c>
      <c r="B52" s="176" t="s">
        <v>2781</v>
      </c>
      <c r="C52" s="185" t="s">
        <v>2782</v>
      </c>
      <c r="D52" s="177" t="s">
        <v>439</v>
      </c>
      <c r="E52" s="178">
        <v>66.725059999999999</v>
      </c>
      <c r="F52" s="179"/>
      <c r="G52" s="180">
        <f>ROUND(E52*F52,2)</f>
        <v>0</v>
      </c>
      <c r="H52" s="179"/>
      <c r="I52" s="180">
        <f>ROUND(E52*H52,2)</f>
        <v>0</v>
      </c>
      <c r="J52" s="179"/>
      <c r="K52" s="180">
        <f>ROUND(E52*J52,2)</f>
        <v>0</v>
      </c>
      <c r="L52" s="180">
        <v>21</v>
      </c>
      <c r="M52" s="180">
        <f>G52*(1+L52/100)</f>
        <v>0</v>
      </c>
      <c r="N52" s="178">
        <v>0</v>
      </c>
      <c r="O52" s="178">
        <f>ROUND(E52*N52,2)</f>
        <v>0</v>
      </c>
      <c r="P52" s="178">
        <v>0</v>
      </c>
      <c r="Q52" s="178">
        <f>ROUND(E52*P52,2)</f>
        <v>0</v>
      </c>
      <c r="R52" s="180"/>
      <c r="S52" s="180" t="s">
        <v>430</v>
      </c>
      <c r="T52" s="181" t="s">
        <v>372</v>
      </c>
      <c r="U52" s="163">
        <v>0</v>
      </c>
      <c r="V52" s="163">
        <f>ROUND(E52*U52,2)</f>
        <v>0</v>
      </c>
      <c r="W52" s="163"/>
      <c r="X52" s="163" t="s">
        <v>431</v>
      </c>
      <c r="Y52" s="152"/>
      <c r="Z52" s="152"/>
      <c r="AA52" s="152"/>
      <c r="AB52" s="152"/>
      <c r="AC52" s="152"/>
      <c r="AD52" s="152"/>
      <c r="AE52" s="152"/>
      <c r="AF52" s="152"/>
      <c r="AG52" s="152" t="s">
        <v>2387</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c r="A53" s="159"/>
      <c r="B53" s="160"/>
      <c r="C53" s="262" t="s">
        <v>2725</v>
      </c>
      <c r="D53" s="263"/>
      <c r="E53" s="263"/>
      <c r="F53" s="263"/>
      <c r="G53" s="263"/>
      <c r="H53" s="163"/>
      <c r="I53" s="163"/>
      <c r="J53" s="163"/>
      <c r="K53" s="163"/>
      <c r="L53" s="163"/>
      <c r="M53" s="163"/>
      <c r="N53" s="162"/>
      <c r="O53" s="162"/>
      <c r="P53" s="162"/>
      <c r="Q53" s="162"/>
      <c r="R53" s="163"/>
      <c r="S53" s="163"/>
      <c r="T53" s="163"/>
      <c r="U53" s="163"/>
      <c r="V53" s="163"/>
      <c r="W53" s="163"/>
      <c r="X53" s="163"/>
      <c r="Y53" s="152"/>
      <c r="Z53" s="152"/>
      <c r="AA53" s="152"/>
      <c r="AB53" s="152"/>
      <c r="AC53" s="152"/>
      <c r="AD53" s="152"/>
      <c r="AE53" s="152"/>
      <c r="AF53" s="152"/>
      <c r="AG53" s="152" t="s">
        <v>375</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c r="A54" s="159"/>
      <c r="B54" s="160"/>
      <c r="C54" s="271" t="s">
        <v>2749</v>
      </c>
      <c r="D54" s="272"/>
      <c r="E54" s="272"/>
      <c r="F54" s="272"/>
      <c r="G54" s="272"/>
      <c r="H54" s="163"/>
      <c r="I54" s="163"/>
      <c r="J54" s="163"/>
      <c r="K54" s="163"/>
      <c r="L54" s="163"/>
      <c r="M54" s="163"/>
      <c r="N54" s="162"/>
      <c r="O54" s="162"/>
      <c r="P54" s="162"/>
      <c r="Q54" s="162"/>
      <c r="R54" s="163"/>
      <c r="S54" s="163"/>
      <c r="T54" s="163"/>
      <c r="U54" s="163"/>
      <c r="V54" s="163"/>
      <c r="W54" s="163"/>
      <c r="X54" s="163"/>
      <c r="Y54" s="152"/>
      <c r="Z54" s="152"/>
      <c r="AA54" s="152"/>
      <c r="AB54" s="152"/>
      <c r="AC54" s="152"/>
      <c r="AD54" s="152"/>
      <c r="AE54" s="152"/>
      <c r="AF54" s="152"/>
      <c r="AG54" s="152" t="s">
        <v>375</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c r="A55" s="159"/>
      <c r="B55" s="160"/>
      <c r="C55" s="271" t="s">
        <v>2783</v>
      </c>
      <c r="D55" s="272"/>
      <c r="E55" s="272"/>
      <c r="F55" s="272"/>
      <c r="G55" s="272"/>
      <c r="H55" s="163"/>
      <c r="I55" s="163"/>
      <c r="J55" s="163"/>
      <c r="K55" s="163"/>
      <c r="L55" s="163"/>
      <c r="M55" s="163"/>
      <c r="N55" s="162"/>
      <c r="O55" s="162"/>
      <c r="P55" s="162"/>
      <c r="Q55" s="162"/>
      <c r="R55" s="163"/>
      <c r="S55" s="163"/>
      <c r="T55" s="163"/>
      <c r="U55" s="163"/>
      <c r="V55" s="163"/>
      <c r="W55" s="163"/>
      <c r="X55" s="163"/>
      <c r="Y55" s="152"/>
      <c r="Z55" s="152"/>
      <c r="AA55" s="152"/>
      <c r="AB55" s="152"/>
      <c r="AC55" s="152"/>
      <c r="AD55" s="152"/>
      <c r="AE55" s="152"/>
      <c r="AF55" s="152"/>
      <c r="AG55" s="152" t="s">
        <v>375</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c r="A56" s="159"/>
      <c r="B56" s="160"/>
      <c r="C56" s="271" t="s">
        <v>2733</v>
      </c>
      <c r="D56" s="272"/>
      <c r="E56" s="272"/>
      <c r="F56" s="272"/>
      <c r="G56" s="272"/>
      <c r="H56" s="163"/>
      <c r="I56" s="163"/>
      <c r="J56" s="163"/>
      <c r="K56" s="163"/>
      <c r="L56" s="163"/>
      <c r="M56" s="163"/>
      <c r="N56" s="162"/>
      <c r="O56" s="162"/>
      <c r="P56" s="162"/>
      <c r="Q56" s="162"/>
      <c r="R56" s="163"/>
      <c r="S56" s="163"/>
      <c r="T56" s="163"/>
      <c r="U56" s="163"/>
      <c r="V56" s="163"/>
      <c r="W56" s="163"/>
      <c r="X56" s="163"/>
      <c r="Y56" s="152"/>
      <c r="Z56" s="152"/>
      <c r="AA56" s="152"/>
      <c r="AB56" s="152"/>
      <c r="AC56" s="152"/>
      <c r="AD56" s="152"/>
      <c r="AE56" s="152"/>
      <c r="AF56" s="152"/>
      <c r="AG56" s="152" t="s">
        <v>375</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c r="A57" s="159"/>
      <c r="B57" s="160"/>
      <c r="C57" s="271" t="s">
        <v>2784</v>
      </c>
      <c r="D57" s="272"/>
      <c r="E57" s="272"/>
      <c r="F57" s="272"/>
      <c r="G57" s="272"/>
      <c r="H57" s="163"/>
      <c r="I57" s="163"/>
      <c r="J57" s="163"/>
      <c r="K57" s="163"/>
      <c r="L57" s="163"/>
      <c r="M57" s="163"/>
      <c r="N57" s="162"/>
      <c r="O57" s="162"/>
      <c r="P57" s="162"/>
      <c r="Q57" s="162"/>
      <c r="R57" s="163"/>
      <c r="S57" s="163"/>
      <c r="T57" s="163"/>
      <c r="U57" s="163"/>
      <c r="V57" s="163"/>
      <c r="W57" s="163"/>
      <c r="X57" s="163"/>
      <c r="Y57" s="152"/>
      <c r="Z57" s="152"/>
      <c r="AA57" s="152"/>
      <c r="AB57" s="152"/>
      <c r="AC57" s="152"/>
      <c r="AD57" s="152"/>
      <c r="AE57" s="152"/>
      <c r="AF57" s="152"/>
      <c r="AG57" s="152" t="s">
        <v>375</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c r="A58" s="159"/>
      <c r="B58" s="160"/>
      <c r="C58" s="271" t="s">
        <v>2784</v>
      </c>
      <c r="D58" s="272"/>
      <c r="E58" s="272"/>
      <c r="F58" s="272"/>
      <c r="G58" s="272"/>
      <c r="H58" s="163"/>
      <c r="I58" s="163"/>
      <c r="J58" s="163"/>
      <c r="K58" s="163"/>
      <c r="L58" s="163"/>
      <c r="M58" s="163"/>
      <c r="N58" s="162"/>
      <c r="O58" s="162"/>
      <c r="P58" s="162"/>
      <c r="Q58" s="162"/>
      <c r="R58" s="163"/>
      <c r="S58" s="163"/>
      <c r="T58" s="163"/>
      <c r="U58" s="163"/>
      <c r="V58" s="163"/>
      <c r="W58" s="163"/>
      <c r="X58" s="163"/>
      <c r="Y58" s="152"/>
      <c r="Z58" s="152"/>
      <c r="AA58" s="152"/>
      <c r="AB58" s="152"/>
      <c r="AC58" s="152"/>
      <c r="AD58" s="152"/>
      <c r="AE58" s="152"/>
      <c r="AF58" s="152"/>
      <c r="AG58" s="152" t="s">
        <v>375</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c r="A59" s="159"/>
      <c r="B59" s="160"/>
      <c r="C59" s="203" t="s">
        <v>2883</v>
      </c>
      <c r="D59" s="199"/>
      <c r="E59" s="200">
        <v>91.685059999999993</v>
      </c>
      <c r="F59" s="163"/>
      <c r="G59" s="163"/>
      <c r="H59" s="163"/>
      <c r="I59" s="163"/>
      <c r="J59" s="163"/>
      <c r="K59" s="163"/>
      <c r="L59" s="163"/>
      <c r="M59" s="163"/>
      <c r="N59" s="162"/>
      <c r="O59" s="162"/>
      <c r="P59" s="162"/>
      <c r="Q59" s="162"/>
      <c r="R59" s="163"/>
      <c r="S59" s="163"/>
      <c r="T59" s="163"/>
      <c r="U59" s="163"/>
      <c r="V59" s="163"/>
      <c r="W59" s="163"/>
      <c r="X59" s="163"/>
      <c r="Y59" s="152"/>
      <c r="Z59" s="152"/>
      <c r="AA59" s="152"/>
      <c r="AB59" s="152"/>
      <c r="AC59" s="152"/>
      <c r="AD59" s="152"/>
      <c r="AE59" s="152"/>
      <c r="AF59" s="152"/>
      <c r="AG59" s="152" t="s">
        <v>2390</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c r="A60" s="159"/>
      <c r="B60" s="160"/>
      <c r="C60" s="203" t="s">
        <v>2846</v>
      </c>
      <c r="D60" s="199"/>
      <c r="E60" s="200">
        <v>-16.64</v>
      </c>
      <c r="F60" s="163"/>
      <c r="G60" s="163"/>
      <c r="H60" s="163"/>
      <c r="I60" s="163"/>
      <c r="J60" s="163"/>
      <c r="K60" s="163"/>
      <c r="L60" s="163"/>
      <c r="M60" s="163"/>
      <c r="N60" s="162"/>
      <c r="O60" s="162"/>
      <c r="P60" s="162"/>
      <c r="Q60" s="162"/>
      <c r="R60" s="163"/>
      <c r="S60" s="163"/>
      <c r="T60" s="163"/>
      <c r="U60" s="163"/>
      <c r="V60" s="163"/>
      <c r="W60" s="163"/>
      <c r="X60" s="163"/>
      <c r="Y60" s="152"/>
      <c r="Z60" s="152"/>
      <c r="AA60" s="152"/>
      <c r="AB60" s="152"/>
      <c r="AC60" s="152"/>
      <c r="AD60" s="152"/>
      <c r="AE60" s="152"/>
      <c r="AF60" s="152"/>
      <c r="AG60" s="152" t="s">
        <v>2390</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c r="A61" s="159"/>
      <c r="B61" s="160"/>
      <c r="C61" s="203" t="s">
        <v>2847</v>
      </c>
      <c r="D61" s="199"/>
      <c r="E61" s="200">
        <v>-2.7690000000000001</v>
      </c>
      <c r="F61" s="163"/>
      <c r="G61" s="163"/>
      <c r="H61" s="163"/>
      <c r="I61" s="163"/>
      <c r="J61" s="163"/>
      <c r="K61" s="163"/>
      <c r="L61" s="163"/>
      <c r="M61" s="163"/>
      <c r="N61" s="162"/>
      <c r="O61" s="162"/>
      <c r="P61" s="162"/>
      <c r="Q61" s="162"/>
      <c r="R61" s="163"/>
      <c r="S61" s="163"/>
      <c r="T61" s="163"/>
      <c r="U61" s="163"/>
      <c r="V61" s="163"/>
      <c r="W61" s="163"/>
      <c r="X61" s="163"/>
      <c r="Y61" s="152"/>
      <c r="Z61" s="152"/>
      <c r="AA61" s="152"/>
      <c r="AB61" s="152"/>
      <c r="AC61" s="152"/>
      <c r="AD61" s="152"/>
      <c r="AE61" s="152"/>
      <c r="AF61" s="152"/>
      <c r="AG61" s="152" t="s">
        <v>2390</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c r="A62" s="159"/>
      <c r="B62" s="160"/>
      <c r="C62" s="203" t="s">
        <v>2848</v>
      </c>
      <c r="D62" s="199"/>
      <c r="E62" s="200">
        <v>-5.5510000000000002</v>
      </c>
      <c r="F62" s="163"/>
      <c r="G62" s="163"/>
      <c r="H62" s="163"/>
      <c r="I62" s="163"/>
      <c r="J62" s="163"/>
      <c r="K62" s="163"/>
      <c r="L62" s="163"/>
      <c r="M62" s="163"/>
      <c r="N62" s="162"/>
      <c r="O62" s="162"/>
      <c r="P62" s="162"/>
      <c r="Q62" s="162"/>
      <c r="R62" s="163"/>
      <c r="S62" s="163"/>
      <c r="T62" s="163"/>
      <c r="U62" s="163"/>
      <c r="V62" s="163"/>
      <c r="W62" s="163"/>
      <c r="X62" s="163"/>
      <c r="Y62" s="152"/>
      <c r="Z62" s="152"/>
      <c r="AA62" s="152"/>
      <c r="AB62" s="152"/>
      <c r="AC62" s="152"/>
      <c r="AD62" s="152"/>
      <c r="AE62" s="152"/>
      <c r="AF62" s="152"/>
      <c r="AG62" s="152" t="s">
        <v>2390</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c r="A63" s="175">
        <v>11</v>
      </c>
      <c r="B63" s="176" t="s">
        <v>2849</v>
      </c>
      <c r="C63" s="185" t="s">
        <v>2850</v>
      </c>
      <c r="D63" s="177" t="s">
        <v>439</v>
      </c>
      <c r="E63" s="178">
        <v>22.882760000000001</v>
      </c>
      <c r="F63" s="179"/>
      <c r="G63" s="180">
        <f>ROUND(E63*F63,2)</f>
        <v>0</v>
      </c>
      <c r="H63" s="179"/>
      <c r="I63" s="180">
        <f>ROUND(E63*H63,2)</f>
        <v>0</v>
      </c>
      <c r="J63" s="179"/>
      <c r="K63" s="180">
        <f>ROUND(E63*J63,2)</f>
        <v>0</v>
      </c>
      <c r="L63" s="180">
        <v>21</v>
      </c>
      <c r="M63" s="180">
        <f>G63*(1+L63/100)</f>
        <v>0</v>
      </c>
      <c r="N63" s="178">
        <v>0</v>
      </c>
      <c r="O63" s="178">
        <f>ROUND(E63*N63,2)</f>
        <v>0</v>
      </c>
      <c r="P63" s="178">
        <v>0</v>
      </c>
      <c r="Q63" s="178">
        <f>ROUND(E63*P63,2)</f>
        <v>0</v>
      </c>
      <c r="R63" s="180"/>
      <c r="S63" s="180" t="s">
        <v>430</v>
      </c>
      <c r="T63" s="181" t="s">
        <v>372</v>
      </c>
      <c r="U63" s="163">
        <v>0</v>
      </c>
      <c r="V63" s="163">
        <f>ROUND(E63*U63,2)</f>
        <v>0</v>
      </c>
      <c r="W63" s="163"/>
      <c r="X63" s="163" t="s">
        <v>431</v>
      </c>
      <c r="Y63" s="152"/>
      <c r="Z63" s="152"/>
      <c r="AA63" s="152"/>
      <c r="AB63" s="152"/>
      <c r="AC63" s="152"/>
      <c r="AD63" s="152"/>
      <c r="AE63" s="152"/>
      <c r="AF63" s="152"/>
      <c r="AG63" s="152" t="s">
        <v>2387</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c r="A64" s="159"/>
      <c r="B64" s="160"/>
      <c r="C64" s="262" t="s">
        <v>2725</v>
      </c>
      <c r="D64" s="263"/>
      <c r="E64" s="263"/>
      <c r="F64" s="263"/>
      <c r="G64" s="263"/>
      <c r="H64" s="163"/>
      <c r="I64" s="163"/>
      <c r="J64" s="163"/>
      <c r="K64" s="163"/>
      <c r="L64" s="163"/>
      <c r="M64" s="163"/>
      <c r="N64" s="162"/>
      <c r="O64" s="162"/>
      <c r="P64" s="162"/>
      <c r="Q64" s="162"/>
      <c r="R64" s="163"/>
      <c r="S64" s="163"/>
      <c r="T64" s="163"/>
      <c r="U64" s="163"/>
      <c r="V64" s="163"/>
      <c r="W64" s="163"/>
      <c r="X64" s="163"/>
      <c r="Y64" s="152"/>
      <c r="Z64" s="152"/>
      <c r="AA64" s="152"/>
      <c r="AB64" s="152"/>
      <c r="AC64" s="152"/>
      <c r="AD64" s="152"/>
      <c r="AE64" s="152"/>
      <c r="AF64" s="152"/>
      <c r="AG64" s="152" t="s">
        <v>375</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c r="A65" s="159"/>
      <c r="B65" s="160"/>
      <c r="C65" s="271" t="s">
        <v>2749</v>
      </c>
      <c r="D65" s="272"/>
      <c r="E65" s="272"/>
      <c r="F65" s="272"/>
      <c r="G65" s="272"/>
      <c r="H65" s="163"/>
      <c r="I65" s="163"/>
      <c r="J65" s="163"/>
      <c r="K65" s="163"/>
      <c r="L65" s="163"/>
      <c r="M65" s="163"/>
      <c r="N65" s="162"/>
      <c r="O65" s="162"/>
      <c r="P65" s="162"/>
      <c r="Q65" s="162"/>
      <c r="R65" s="163"/>
      <c r="S65" s="163"/>
      <c r="T65" s="163"/>
      <c r="U65" s="163"/>
      <c r="V65" s="163"/>
      <c r="W65" s="163"/>
      <c r="X65" s="163"/>
      <c r="Y65" s="152"/>
      <c r="Z65" s="152"/>
      <c r="AA65" s="152"/>
      <c r="AB65" s="152"/>
      <c r="AC65" s="152"/>
      <c r="AD65" s="152"/>
      <c r="AE65" s="152"/>
      <c r="AF65" s="152"/>
      <c r="AG65" s="152" t="s">
        <v>375</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c r="A66" s="159"/>
      <c r="B66" s="160"/>
      <c r="C66" s="271" t="s">
        <v>2783</v>
      </c>
      <c r="D66" s="272"/>
      <c r="E66" s="272"/>
      <c r="F66" s="272"/>
      <c r="G66" s="272"/>
      <c r="H66" s="163"/>
      <c r="I66" s="163"/>
      <c r="J66" s="163"/>
      <c r="K66" s="163"/>
      <c r="L66" s="163"/>
      <c r="M66" s="163"/>
      <c r="N66" s="162"/>
      <c r="O66" s="162"/>
      <c r="P66" s="162"/>
      <c r="Q66" s="162"/>
      <c r="R66" s="163"/>
      <c r="S66" s="163"/>
      <c r="T66" s="163"/>
      <c r="U66" s="163"/>
      <c r="V66" s="163"/>
      <c r="W66" s="163"/>
      <c r="X66" s="163"/>
      <c r="Y66" s="152"/>
      <c r="Z66" s="152"/>
      <c r="AA66" s="152"/>
      <c r="AB66" s="152"/>
      <c r="AC66" s="152"/>
      <c r="AD66" s="152"/>
      <c r="AE66" s="152"/>
      <c r="AF66" s="152"/>
      <c r="AG66" s="152" t="s">
        <v>375</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c r="A67" s="159"/>
      <c r="B67" s="160"/>
      <c r="C67" s="271" t="s">
        <v>2733</v>
      </c>
      <c r="D67" s="272"/>
      <c r="E67" s="272"/>
      <c r="F67" s="272"/>
      <c r="G67" s="272"/>
      <c r="H67" s="163"/>
      <c r="I67" s="163"/>
      <c r="J67" s="163"/>
      <c r="K67" s="163"/>
      <c r="L67" s="163"/>
      <c r="M67" s="163"/>
      <c r="N67" s="162"/>
      <c r="O67" s="162"/>
      <c r="P67" s="162"/>
      <c r="Q67" s="162"/>
      <c r="R67" s="163"/>
      <c r="S67" s="163"/>
      <c r="T67" s="163"/>
      <c r="U67" s="163"/>
      <c r="V67" s="163"/>
      <c r="W67" s="163"/>
      <c r="X67" s="163"/>
      <c r="Y67" s="152"/>
      <c r="Z67" s="152"/>
      <c r="AA67" s="152"/>
      <c r="AB67" s="152"/>
      <c r="AC67" s="152"/>
      <c r="AD67" s="152"/>
      <c r="AE67" s="152"/>
      <c r="AF67" s="152"/>
      <c r="AG67" s="152" t="s">
        <v>375</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c r="A68" s="159"/>
      <c r="B68" s="160"/>
      <c r="C68" s="271" t="s">
        <v>2784</v>
      </c>
      <c r="D68" s="272"/>
      <c r="E68" s="272"/>
      <c r="F68" s="272"/>
      <c r="G68" s="272"/>
      <c r="H68" s="163"/>
      <c r="I68" s="163"/>
      <c r="J68" s="163"/>
      <c r="K68" s="163"/>
      <c r="L68" s="163"/>
      <c r="M68" s="163"/>
      <c r="N68" s="162"/>
      <c r="O68" s="162"/>
      <c r="P68" s="162"/>
      <c r="Q68" s="162"/>
      <c r="R68" s="163"/>
      <c r="S68" s="163"/>
      <c r="T68" s="163"/>
      <c r="U68" s="163"/>
      <c r="V68" s="163"/>
      <c r="W68" s="163"/>
      <c r="X68" s="163"/>
      <c r="Y68" s="152"/>
      <c r="Z68" s="152"/>
      <c r="AA68" s="152"/>
      <c r="AB68" s="152"/>
      <c r="AC68" s="152"/>
      <c r="AD68" s="152"/>
      <c r="AE68" s="152"/>
      <c r="AF68" s="152"/>
      <c r="AG68" s="152" t="s">
        <v>375</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c r="A69" s="159"/>
      <c r="B69" s="160"/>
      <c r="C69" s="271" t="s">
        <v>2784</v>
      </c>
      <c r="D69" s="272"/>
      <c r="E69" s="272"/>
      <c r="F69" s="272"/>
      <c r="G69" s="272"/>
      <c r="H69" s="163"/>
      <c r="I69" s="163"/>
      <c r="J69" s="163"/>
      <c r="K69" s="163"/>
      <c r="L69" s="163"/>
      <c r="M69" s="163"/>
      <c r="N69" s="162"/>
      <c r="O69" s="162"/>
      <c r="P69" s="162"/>
      <c r="Q69" s="162"/>
      <c r="R69" s="163"/>
      <c r="S69" s="163"/>
      <c r="T69" s="163"/>
      <c r="U69" s="163"/>
      <c r="V69" s="163"/>
      <c r="W69" s="163"/>
      <c r="X69" s="163"/>
      <c r="Y69" s="152"/>
      <c r="Z69" s="152"/>
      <c r="AA69" s="152"/>
      <c r="AB69" s="152"/>
      <c r="AC69" s="152"/>
      <c r="AD69" s="152"/>
      <c r="AE69" s="152"/>
      <c r="AF69" s="152"/>
      <c r="AG69" s="152" t="s">
        <v>375</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c r="A70" s="159"/>
      <c r="B70" s="160"/>
      <c r="C70" s="203" t="s">
        <v>2884</v>
      </c>
      <c r="D70" s="199"/>
      <c r="E70" s="200">
        <v>22.882760000000001</v>
      </c>
      <c r="F70" s="163"/>
      <c r="G70" s="163"/>
      <c r="H70" s="163"/>
      <c r="I70" s="163"/>
      <c r="J70" s="163"/>
      <c r="K70" s="163"/>
      <c r="L70" s="163"/>
      <c r="M70" s="163"/>
      <c r="N70" s="162"/>
      <c r="O70" s="162"/>
      <c r="P70" s="162"/>
      <c r="Q70" s="162"/>
      <c r="R70" s="163"/>
      <c r="S70" s="163"/>
      <c r="T70" s="163"/>
      <c r="U70" s="163"/>
      <c r="V70" s="163"/>
      <c r="W70" s="163"/>
      <c r="X70" s="163"/>
      <c r="Y70" s="152"/>
      <c r="Z70" s="152"/>
      <c r="AA70" s="152"/>
      <c r="AB70" s="152"/>
      <c r="AC70" s="152"/>
      <c r="AD70" s="152"/>
      <c r="AE70" s="152"/>
      <c r="AF70" s="152"/>
      <c r="AG70" s="152" t="s">
        <v>2390</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c r="A71" s="175">
        <v>12</v>
      </c>
      <c r="B71" s="176" t="s">
        <v>2793</v>
      </c>
      <c r="C71" s="185" t="s">
        <v>2794</v>
      </c>
      <c r="D71" s="177" t="s">
        <v>439</v>
      </c>
      <c r="E71" s="178">
        <v>56.510890000000003</v>
      </c>
      <c r="F71" s="179"/>
      <c r="G71" s="180">
        <f>ROUND(E71*F71,2)</f>
        <v>0</v>
      </c>
      <c r="H71" s="179"/>
      <c r="I71" s="180">
        <f>ROUND(E71*H71,2)</f>
        <v>0</v>
      </c>
      <c r="J71" s="179"/>
      <c r="K71" s="180">
        <f>ROUND(E71*J71,2)</f>
        <v>0</v>
      </c>
      <c r="L71" s="180">
        <v>21</v>
      </c>
      <c r="M71" s="180">
        <f>G71*(1+L71/100)</f>
        <v>0</v>
      </c>
      <c r="N71" s="178">
        <v>0</v>
      </c>
      <c r="O71" s="178">
        <f>ROUND(E71*N71,2)</f>
        <v>0</v>
      </c>
      <c r="P71" s="178">
        <v>0</v>
      </c>
      <c r="Q71" s="178">
        <f>ROUND(E71*P71,2)</f>
        <v>0</v>
      </c>
      <c r="R71" s="180"/>
      <c r="S71" s="180" t="s">
        <v>430</v>
      </c>
      <c r="T71" s="181" t="s">
        <v>372</v>
      </c>
      <c r="U71" s="163">
        <v>0</v>
      </c>
      <c r="V71" s="163">
        <f>ROUND(E71*U71,2)</f>
        <v>0</v>
      </c>
      <c r="W71" s="163"/>
      <c r="X71" s="163" t="s">
        <v>431</v>
      </c>
      <c r="Y71" s="152"/>
      <c r="Z71" s="152"/>
      <c r="AA71" s="152"/>
      <c r="AB71" s="152"/>
      <c r="AC71" s="152"/>
      <c r="AD71" s="152"/>
      <c r="AE71" s="152"/>
      <c r="AF71" s="152"/>
      <c r="AG71" s="152" t="s">
        <v>2387</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c r="A72" s="159"/>
      <c r="B72" s="160"/>
      <c r="C72" s="262" t="s">
        <v>2725</v>
      </c>
      <c r="D72" s="263"/>
      <c r="E72" s="263"/>
      <c r="F72" s="263"/>
      <c r="G72" s="263"/>
      <c r="H72" s="163"/>
      <c r="I72" s="163"/>
      <c r="J72" s="163"/>
      <c r="K72" s="163"/>
      <c r="L72" s="163"/>
      <c r="M72" s="163"/>
      <c r="N72" s="162"/>
      <c r="O72" s="162"/>
      <c r="P72" s="162"/>
      <c r="Q72" s="162"/>
      <c r="R72" s="163"/>
      <c r="S72" s="163"/>
      <c r="T72" s="163"/>
      <c r="U72" s="163"/>
      <c r="V72" s="163"/>
      <c r="W72" s="163"/>
      <c r="X72" s="163"/>
      <c r="Y72" s="152"/>
      <c r="Z72" s="152"/>
      <c r="AA72" s="152"/>
      <c r="AB72" s="152"/>
      <c r="AC72" s="152"/>
      <c r="AD72" s="152"/>
      <c r="AE72" s="152"/>
      <c r="AF72" s="152"/>
      <c r="AG72" s="152" t="s">
        <v>375</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c r="A73" s="159"/>
      <c r="B73" s="160"/>
      <c r="C73" s="271" t="s">
        <v>2754</v>
      </c>
      <c r="D73" s="272"/>
      <c r="E73" s="272"/>
      <c r="F73" s="272"/>
      <c r="G73" s="272"/>
      <c r="H73" s="163"/>
      <c r="I73" s="163"/>
      <c r="J73" s="163"/>
      <c r="K73" s="163"/>
      <c r="L73" s="163"/>
      <c r="M73" s="163"/>
      <c r="N73" s="162"/>
      <c r="O73" s="162"/>
      <c r="P73" s="162"/>
      <c r="Q73" s="162"/>
      <c r="R73" s="163"/>
      <c r="S73" s="163"/>
      <c r="T73" s="163"/>
      <c r="U73" s="163"/>
      <c r="V73" s="163"/>
      <c r="W73" s="163"/>
      <c r="X73" s="163"/>
      <c r="Y73" s="152"/>
      <c r="Z73" s="152"/>
      <c r="AA73" s="152"/>
      <c r="AB73" s="152"/>
      <c r="AC73" s="152"/>
      <c r="AD73" s="152"/>
      <c r="AE73" s="152"/>
      <c r="AF73" s="152"/>
      <c r="AG73" s="152" t="s">
        <v>375</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c r="A74" s="159"/>
      <c r="B74" s="160"/>
      <c r="C74" s="271" t="s">
        <v>2784</v>
      </c>
      <c r="D74" s="272"/>
      <c r="E74" s="272"/>
      <c r="F74" s="272"/>
      <c r="G74" s="272"/>
      <c r="H74" s="163"/>
      <c r="I74" s="163"/>
      <c r="J74" s="163"/>
      <c r="K74" s="163"/>
      <c r="L74" s="163"/>
      <c r="M74" s="163"/>
      <c r="N74" s="162"/>
      <c r="O74" s="162"/>
      <c r="P74" s="162"/>
      <c r="Q74" s="162"/>
      <c r="R74" s="163"/>
      <c r="S74" s="163"/>
      <c r="T74" s="163"/>
      <c r="U74" s="163"/>
      <c r="V74" s="163"/>
      <c r="W74" s="163"/>
      <c r="X74" s="163"/>
      <c r="Y74" s="152"/>
      <c r="Z74" s="152"/>
      <c r="AA74" s="152"/>
      <c r="AB74" s="152"/>
      <c r="AC74" s="152"/>
      <c r="AD74" s="152"/>
      <c r="AE74" s="152"/>
      <c r="AF74" s="152"/>
      <c r="AG74" s="152" t="s">
        <v>375</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c r="A75" s="159"/>
      <c r="B75" s="160"/>
      <c r="C75" s="203" t="s">
        <v>2885</v>
      </c>
      <c r="D75" s="199"/>
      <c r="E75" s="200">
        <v>59.986890000000002</v>
      </c>
      <c r="F75" s="163"/>
      <c r="G75" s="163"/>
      <c r="H75" s="163"/>
      <c r="I75" s="163"/>
      <c r="J75" s="163"/>
      <c r="K75" s="163"/>
      <c r="L75" s="163"/>
      <c r="M75" s="163"/>
      <c r="N75" s="162"/>
      <c r="O75" s="162"/>
      <c r="P75" s="162"/>
      <c r="Q75" s="162"/>
      <c r="R75" s="163"/>
      <c r="S75" s="163"/>
      <c r="T75" s="163"/>
      <c r="U75" s="163"/>
      <c r="V75" s="163"/>
      <c r="W75" s="163"/>
      <c r="X75" s="163"/>
      <c r="Y75" s="152"/>
      <c r="Z75" s="152"/>
      <c r="AA75" s="152"/>
      <c r="AB75" s="152"/>
      <c r="AC75" s="152"/>
      <c r="AD75" s="152"/>
      <c r="AE75" s="152"/>
      <c r="AF75" s="152"/>
      <c r="AG75" s="152" t="s">
        <v>2390</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c r="A76" s="159"/>
      <c r="B76" s="160"/>
      <c r="C76" s="203" t="s">
        <v>2886</v>
      </c>
      <c r="D76" s="199"/>
      <c r="E76" s="200">
        <v>-3.476</v>
      </c>
      <c r="F76" s="163"/>
      <c r="G76" s="163"/>
      <c r="H76" s="163"/>
      <c r="I76" s="163"/>
      <c r="J76" s="163"/>
      <c r="K76" s="163"/>
      <c r="L76" s="163"/>
      <c r="M76" s="163"/>
      <c r="N76" s="162"/>
      <c r="O76" s="162"/>
      <c r="P76" s="162"/>
      <c r="Q76" s="162"/>
      <c r="R76" s="163"/>
      <c r="S76" s="163"/>
      <c r="T76" s="163"/>
      <c r="U76" s="163"/>
      <c r="V76" s="163"/>
      <c r="W76" s="163"/>
      <c r="X76" s="163"/>
      <c r="Y76" s="152"/>
      <c r="Z76" s="152"/>
      <c r="AA76" s="152"/>
      <c r="AB76" s="152"/>
      <c r="AC76" s="152"/>
      <c r="AD76" s="152"/>
      <c r="AE76" s="152"/>
      <c r="AF76" s="152"/>
      <c r="AG76" s="152" t="s">
        <v>2390</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c r="A77" s="175">
        <v>13</v>
      </c>
      <c r="B77" s="176" t="s">
        <v>2887</v>
      </c>
      <c r="C77" s="185" t="s">
        <v>2888</v>
      </c>
      <c r="D77" s="177" t="s">
        <v>439</v>
      </c>
      <c r="E77" s="178">
        <v>21.99615</v>
      </c>
      <c r="F77" s="179"/>
      <c r="G77" s="180">
        <f>ROUND(E77*F77,2)</f>
        <v>0</v>
      </c>
      <c r="H77" s="179"/>
      <c r="I77" s="180">
        <f>ROUND(E77*H77,2)</f>
        <v>0</v>
      </c>
      <c r="J77" s="179"/>
      <c r="K77" s="180">
        <f>ROUND(E77*J77,2)</f>
        <v>0</v>
      </c>
      <c r="L77" s="180">
        <v>21</v>
      </c>
      <c r="M77" s="180">
        <f>G77*(1+L77/100)</f>
        <v>0</v>
      </c>
      <c r="N77" s="178">
        <v>0</v>
      </c>
      <c r="O77" s="178">
        <f>ROUND(E77*N77,2)</f>
        <v>0</v>
      </c>
      <c r="P77" s="178">
        <v>0</v>
      </c>
      <c r="Q77" s="178">
        <f>ROUND(E77*P77,2)</f>
        <v>0</v>
      </c>
      <c r="R77" s="180"/>
      <c r="S77" s="180" t="s">
        <v>430</v>
      </c>
      <c r="T77" s="181" t="s">
        <v>372</v>
      </c>
      <c r="U77" s="163">
        <v>0</v>
      </c>
      <c r="V77" s="163">
        <f>ROUND(E77*U77,2)</f>
        <v>0</v>
      </c>
      <c r="W77" s="163"/>
      <c r="X77" s="163" t="s">
        <v>431</v>
      </c>
      <c r="Y77" s="152"/>
      <c r="Z77" s="152"/>
      <c r="AA77" s="152"/>
      <c r="AB77" s="152"/>
      <c r="AC77" s="152"/>
      <c r="AD77" s="152"/>
      <c r="AE77" s="152"/>
      <c r="AF77" s="152"/>
      <c r="AG77" s="152" t="s">
        <v>2387</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c r="A78" s="159"/>
      <c r="B78" s="160"/>
      <c r="C78" s="262" t="s">
        <v>2725</v>
      </c>
      <c r="D78" s="263"/>
      <c r="E78" s="263"/>
      <c r="F78" s="263"/>
      <c r="G78" s="263"/>
      <c r="H78" s="163"/>
      <c r="I78" s="163"/>
      <c r="J78" s="163"/>
      <c r="K78" s="163"/>
      <c r="L78" s="163"/>
      <c r="M78" s="163"/>
      <c r="N78" s="162"/>
      <c r="O78" s="162"/>
      <c r="P78" s="162"/>
      <c r="Q78" s="162"/>
      <c r="R78" s="163"/>
      <c r="S78" s="163"/>
      <c r="T78" s="163"/>
      <c r="U78" s="163"/>
      <c r="V78" s="163"/>
      <c r="W78" s="163"/>
      <c r="X78" s="163"/>
      <c r="Y78" s="152"/>
      <c r="Z78" s="152"/>
      <c r="AA78" s="152"/>
      <c r="AB78" s="152"/>
      <c r="AC78" s="152"/>
      <c r="AD78" s="152"/>
      <c r="AE78" s="152"/>
      <c r="AF78" s="152"/>
      <c r="AG78" s="152" t="s">
        <v>375</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c r="A79" s="159"/>
      <c r="B79" s="160"/>
      <c r="C79" s="271" t="s">
        <v>2749</v>
      </c>
      <c r="D79" s="272"/>
      <c r="E79" s="272"/>
      <c r="F79" s="272"/>
      <c r="G79" s="272"/>
      <c r="H79" s="163"/>
      <c r="I79" s="163"/>
      <c r="J79" s="163"/>
      <c r="K79" s="163"/>
      <c r="L79" s="163"/>
      <c r="M79" s="163"/>
      <c r="N79" s="162"/>
      <c r="O79" s="162"/>
      <c r="P79" s="162"/>
      <c r="Q79" s="162"/>
      <c r="R79" s="163"/>
      <c r="S79" s="163"/>
      <c r="T79" s="163"/>
      <c r="U79" s="163"/>
      <c r="V79" s="163"/>
      <c r="W79" s="163"/>
      <c r="X79" s="163"/>
      <c r="Y79" s="152"/>
      <c r="Z79" s="152"/>
      <c r="AA79" s="152"/>
      <c r="AB79" s="152"/>
      <c r="AC79" s="152"/>
      <c r="AD79" s="152"/>
      <c r="AE79" s="152"/>
      <c r="AF79" s="152"/>
      <c r="AG79" s="152" t="s">
        <v>375</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c r="A80" s="159"/>
      <c r="B80" s="160"/>
      <c r="C80" s="271" t="s">
        <v>2725</v>
      </c>
      <c r="D80" s="272"/>
      <c r="E80" s="272"/>
      <c r="F80" s="272"/>
      <c r="G80" s="272"/>
      <c r="H80" s="163"/>
      <c r="I80" s="163"/>
      <c r="J80" s="163"/>
      <c r="K80" s="163"/>
      <c r="L80" s="163"/>
      <c r="M80" s="163"/>
      <c r="N80" s="162"/>
      <c r="O80" s="162"/>
      <c r="P80" s="162"/>
      <c r="Q80" s="162"/>
      <c r="R80" s="163"/>
      <c r="S80" s="163"/>
      <c r="T80" s="163"/>
      <c r="U80" s="163"/>
      <c r="V80" s="163"/>
      <c r="W80" s="163"/>
      <c r="X80" s="163"/>
      <c r="Y80" s="152"/>
      <c r="Z80" s="152"/>
      <c r="AA80" s="152"/>
      <c r="AB80" s="152"/>
      <c r="AC80" s="152"/>
      <c r="AD80" s="152"/>
      <c r="AE80" s="152"/>
      <c r="AF80" s="152"/>
      <c r="AG80" s="152" t="s">
        <v>375</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c r="A81" s="159"/>
      <c r="B81" s="160"/>
      <c r="C81" s="203" t="s">
        <v>2889</v>
      </c>
      <c r="D81" s="199"/>
      <c r="E81" s="200">
        <v>0.13650000000000001</v>
      </c>
      <c r="F81" s="163"/>
      <c r="G81" s="163"/>
      <c r="H81" s="163"/>
      <c r="I81" s="163"/>
      <c r="J81" s="163"/>
      <c r="K81" s="163"/>
      <c r="L81" s="163"/>
      <c r="M81" s="163"/>
      <c r="N81" s="162"/>
      <c r="O81" s="162"/>
      <c r="P81" s="162"/>
      <c r="Q81" s="162"/>
      <c r="R81" s="163"/>
      <c r="S81" s="163"/>
      <c r="T81" s="163"/>
      <c r="U81" s="163"/>
      <c r="V81" s="163"/>
      <c r="W81" s="163"/>
      <c r="X81" s="163"/>
      <c r="Y81" s="152"/>
      <c r="Z81" s="152"/>
      <c r="AA81" s="152"/>
      <c r="AB81" s="152"/>
      <c r="AC81" s="152"/>
      <c r="AD81" s="152"/>
      <c r="AE81" s="152"/>
      <c r="AF81" s="152"/>
      <c r="AG81" s="152" t="s">
        <v>2390</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c r="A82" s="159"/>
      <c r="B82" s="160"/>
      <c r="C82" s="203" t="s">
        <v>2890</v>
      </c>
      <c r="D82" s="199"/>
      <c r="E82" s="200">
        <v>13.663349999999999</v>
      </c>
      <c r="F82" s="163"/>
      <c r="G82" s="163"/>
      <c r="H82" s="163"/>
      <c r="I82" s="163"/>
      <c r="J82" s="163"/>
      <c r="K82" s="163"/>
      <c r="L82" s="163"/>
      <c r="M82" s="163"/>
      <c r="N82" s="162"/>
      <c r="O82" s="162"/>
      <c r="P82" s="162"/>
      <c r="Q82" s="162"/>
      <c r="R82" s="163"/>
      <c r="S82" s="163"/>
      <c r="T82" s="163"/>
      <c r="U82" s="163"/>
      <c r="V82" s="163"/>
      <c r="W82" s="163"/>
      <c r="X82" s="163"/>
      <c r="Y82" s="152"/>
      <c r="Z82" s="152"/>
      <c r="AA82" s="152"/>
      <c r="AB82" s="152"/>
      <c r="AC82" s="152"/>
      <c r="AD82" s="152"/>
      <c r="AE82" s="152"/>
      <c r="AF82" s="152"/>
      <c r="AG82" s="152" t="s">
        <v>2390</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c r="A83" s="159"/>
      <c r="B83" s="160"/>
      <c r="C83" s="203" t="s">
        <v>2891</v>
      </c>
      <c r="D83" s="199"/>
      <c r="E83" s="200">
        <v>0.13575000000000001</v>
      </c>
      <c r="F83" s="163"/>
      <c r="G83" s="163"/>
      <c r="H83" s="163"/>
      <c r="I83" s="163"/>
      <c r="J83" s="163"/>
      <c r="K83" s="163"/>
      <c r="L83" s="163"/>
      <c r="M83" s="163"/>
      <c r="N83" s="162"/>
      <c r="O83" s="162"/>
      <c r="P83" s="162"/>
      <c r="Q83" s="162"/>
      <c r="R83" s="163"/>
      <c r="S83" s="163"/>
      <c r="T83" s="163"/>
      <c r="U83" s="163"/>
      <c r="V83" s="163"/>
      <c r="W83" s="163"/>
      <c r="X83" s="163"/>
      <c r="Y83" s="152"/>
      <c r="Z83" s="152"/>
      <c r="AA83" s="152"/>
      <c r="AB83" s="152"/>
      <c r="AC83" s="152"/>
      <c r="AD83" s="152"/>
      <c r="AE83" s="152"/>
      <c r="AF83" s="152"/>
      <c r="AG83" s="152" t="s">
        <v>2390</v>
      </c>
      <c r="AH83" s="152">
        <v>0</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c r="A84" s="159"/>
      <c r="B84" s="160"/>
      <c r="C84" s="203" t="s">
        <v>2892</v>
      </c>
      <c r="D84" s="199"/>
      <c r="E84" s="200">
        <v>8.0605499999999992</v>
      </c>
      <c r="F84" s="163"/>
      <c r="G84" s="163"/>
      <c r="H84" s="163"/>
      <c r="I84" s="163"/>
      <c r="J84" s="163"/>
      <c r="K84" s="163"/>
      <c r="L84" s="163"/>
      <c r="M84" s="163"/>
      <c r="N84" s="162"/>
      <c r="O84" s="162"/>
      <c r="P84" s="162"/>
      <c r="Q84" s="162"/>
      <c r="R84" s="163"/>
      <c r="S84" s="163"/>
      <c r="T84" s="163"/>
      <c r="U84" s="163"/>
      <c r="V84" s="163"/>
      <c r="W84" s="163"/>
      <c r="X84" s="163"/>
      <c r="Y84" s="152"/>
      <c r="Z84" s="152"/>
      <c r="AA84" s="152"/>
      <c r="AB84" s="152"/>
      <c r="AC84" s="152"/>
      <c r="AD84" s="152"/>
      <c r="AE84" s="152"/>
      <c r="AF84" s="152"/>
      <c r="AG84" s="152" t="s">
        <v>2390</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c r="A85" s="175">
        <v>14</v>
      </c>
      <c r="B85" s="176" t="s">
        <v>2855</v>
      </c>
      <c r="C85" s="185" t="s">
        <v>2856</v>
      </c>
      <c r="D85" s="177" t="s">
        <v>439</v>
      </c>
      <c r="E85" s="178">
        <v>11.321569999999999</v>
      </c>
      <c r="F85" s="179"/>
      <c r="G85" s="180">
        <f>ROUND(E85*F85,2)</f>
        <v>0</v>
      </c>
      <c r="H85" s="179"/>
      <c r="I85" s="180">
        <f>ROUND(E85*H85,2)</f>
        <v>0</v>
      </c>
      <c r="J85" s="179"/>
      <c r="K85" s="180">
        <f>ROUND(E85*J85,2)</f>
        <v>0</v>
      </c>
      <c r="L85" s="180">
        <v>21</v>
      </c>
      <c r="M85" s="180">
        <f>G85*(1+L85/100)</f>
        <v>0</v>
      </c>
      <c r="N85" s="178">
        <v>0</v>
      </c>
      <c r="O85" s="178">
        <f>ROUND(E85*N85,2)</f>
        <v>0</v>
      </c>
      <c r="P85" s="178">
        <v>0</v>
      </c>
      <c r="Q85" s="178">
        <f>ROUND(E85*P85,2)</f>
        <v>0</v>
      </c>
      <c r="R85" s="180"/>
      <c r="S85" s="180" t="s">
        <v>430</v>
      </c>
      <c r="T85" s="181" t="s">
        <v>372</v>
      </c>
      <c r="U85" s="163">
        <v>0</v>
      </c>
      <c r="V85" s="163">
        <f>ROUND(E85*U85,2)</f>
        <v>0</v>
      </c>
      <c r="W85" s="163"/>
      <c r="X85" s="163" t="s">
        <v>431</v>
      </c>
      <c r="Y85" s="152"/>
      <c r="Z85" s="152"/>
      <c r="AA85" s="152"/>
      <c r="AB85" s="152"/>
      <c r="AC85" s="152"/>
      <c r="AD85" s="152"/>
      <c r="AE85" s="152"/>
      <c r="AF85" s="152"/>
      <c r="AG85" s="152" t="s">
        <v>2387</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c r="A86" s="159"/>
      <c r="B86" s="160"/>
      <c r="C86" s="262" t="s">
        <v>2725</v>
      </c>
      <c r="D86" s="263"/>
      <c r="E86" s="263"/>
      <c r="F86" s="263"/>
      <c r="G86" s="263"/>
      <c r="H86" s="163"/>
      <c r="I86" s="163"/>
      <c r="J86" s="163"/>
      <c r="K86" s="163"/>
      <c r="L86" s="163"/>
      <c r="M86" s="163"/>
      <c r="N86" s="162"/>
      <c r="O86" s="162"/>
      <c r="P86" s="162"/>
      <c r="Q86" s="162"/>
      <c r="R86" s="163"/>
      <c r="S86" s="163"/>
      <c r="T86" s="163"/>
      <c r="U86" s="163"/>
      <c r="V86" s="163"/>
      <c r="W86" s="163"/>
      <c r="X86" s="163"/>
      <c r="Y86" s="152"/>
      <c r="Z86" s="152"/>
      <c r="AA86" s="152"/>
      <c r="AB86" s="152"/>
      <c r="AC86" s="152"/>
      <c r="AD86" s="152"/>
      <c r="AE86" s="152"/>
      <c r="AF86" s="152"/>
      <c r="AG86" s="152" t="s">
        <v>375</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c r="A87" s="159"/>
      <c r="B87" s="160"/>
      <c r="C87" s="271" t="s">
        <v>2749</v>
      </c>
      <c r="D87" s="272"/>
      <c r="E87" s="272"/>
      <c r="F87" s="272"/>
      <c r="G87" s="272"/>
      <c r="H87" s="163"/>
      <c r="I87" s="163"/>
      <c r="J87" s="163"/>
      <c r="K87" s="163"/>
      <c r="L87" s="163"/>
      <c r="M87" s="163"/>
      <c r="N87" s="162"/>
      <c r="O87" s="162"/>
      <c r="P87" s="162"/>
      <c r="Q87" s="162"/>
      <c r="R87" s="163"/>
      <c r="S87" s="163"/>
      <c r="T87" s="163"/>
      <c r="U87" s="163"/>
      <c r="V87" s="163"/>
      <c r="W87" s="163"/>
      <c r="X87" s="163"/>
      <c r="Y87" s="152"/>
      <c r="Z87" s="152"/>
      <c r="AA87" s="152"/>
      <c r="AB87" s="152"/>
      <c r="AC87" s="152"/>
      <c r="AD87" s="152"/>
      <c r="AE87" s="152"/>
      <c r="AF87" s="152"/>
      <c r="AG87" s="152" t="s">
        <v>375</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c r="A88" s="159"/>
      <c r="B88" s="160"/>
      <c r="C88" s="271" t="s">
        <v>2725</v>
      </c>
      <c r="D88" s="272"/>
      <c r="E88" s="272"/>
      <c r="F88" s="272"/>
      <c r="G88" s="272"/>
      <c r="H88" s="163"/>
      <c r="I88" s="163"/>
      <c r="J88" s="163"/>
      <c r="K88" s="163"/>
      <c r="L88" s="163"/>
      <c r="M88" s="163"/>
      <c r="N88" s="162"/>
      <c r="O88" s="162"/>
      <c r="P88" s="162"/>
      <c r="Q88" s="162"/>
      <c r="R88" s="163"/>
      <c r="S88" s="163"/>
      <c r="T88" s="163"/>
      <c r="U88" s="163"/>
      <c r="V88" s="163"/>
      <c r="W88" s="163"/>
      <c r="X88" s="163"/>
      <c r="Y88" s="152"/>
      <c r="Z88" s="152"/>
      <c r="AA88" s="152"/>
      <c r="AB88" s="152"/>
      <c r="AC88" s="152"/>
      <c r="AD88" s="152"/>
      <c r="AE88" s="152"/>
      <c r="AF88" s="152"/>
      <c r="AG88" s="152" t="s">
        <v>375</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c r="A89" s="159"/>
      <c r="B89" s="160"/>
      <c r="C89" s="203" t="s">
        <v>2893</v>
      </c>
      <c r="D89" s="199"/>
      <c r="E89" s="200">
        <v>11.321569999999999</v>
      </c>
      <c r="F89" s="163"/>
      <c r="G89" s="163"/>
      <c r="H89" s="163"/>
      <c r="I89" s="163"/>
      <c r="J89" s="163"/>
      <c r="K89" s="163"/>
      <c r="L89" s="163"/>
      <c r="M89" s="163"/>
      <c r="N89" s="162"/>
      <c r="O89" s="162"/>
      <c r="P89" s="162"/>
      <c r="Q89" s="162"/>
      <c r="R89" s="163"/>
      <c r="S89" s="163"/>
      <c r="T89" s="163"/>
      <c r="U89" s="163"/>
      <c r="V89" s="163"/>
      <c r="W89" s="163"/>
      <c r="X89" s="163"/>
      <c r="Y89" s="152"/>
      <c r="Z89" s="152"/>
      <c r="AA89" s="152"/>
      <c r="AB89" s="152"/>
      <c r="AC89" s="152"/>
      <c r="AD89" s="152"/>
      <c r="AE89" s="152"/>
      <c r="AF89" s="152"/>
      <c r="AG89" s="152" t="s">
        <v>2390</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c r="A90" s="169" t="s">
        <v>366</v>
      </c>
      <c r="B90" s="170" t="s">
        <v>263</v>
      </c>
      <c r="C90" s="184" t="s">
        <v>264</v>
      </c>
      <c r="D90" s="171"/>
      <c r="E90" s="172"/>
      <c r="F90" s="173"/>
      <c r="G90" s="173">
        <f>SUMIF(AG91:AG100,"&lt;&gt;NOR",G91:G100)</f>
        <v>0</v>
      </c>
      <c r="H90" s="173"/>
      <c r="I90" s="173">
        <f>SUM(I91:I100)</f>
        <v>0</v>
      </c>
      <c r="J90" s="173"/>
      <c r="K90" s="173">
        <f>SUM(K91:K100)</f>
        <v>0</v>
      </c>
      <c r="L90" s="173"/>
      <c r="M90" s="173">
        <f>SUM(M91:M100)</f>
        <v>0</v>
      </c>
      <c r="N90" s="172"/>
      <c r="O90" s="172">
        <f>SUM(O91:O100)</f>
        <v>0</v>
      </c>
      <c r="P90" s="172"/>
      <c r="Q90" s="172">
        <f>SUM(Q91:Q100)</f>
        <v>0</v>
      </c>
      <c r="R90" s="173"/>
      <c r="S90" s="173"/>
      <c r="T90" s="174"/>
      <c r="U90" s="168"/>
      <c r="V90" s="168">
        <f>SUM(V91:V100)</f>
        <v>0</v>
      </c>
      <c r="W90" s="168"/>
      <c r="X90" s="168"/>
      <c r="AG90" t="s">
        <v>367</v>
      </c>
    </row>
    <row r="91" spans="1:60" outlineLevel="1">
      <c r="A91" s="175">
        <v>15</v>
      </c>
      <c r="B91" s="176" t="s">
        <v>2894</v>
      </c>
      <c r="C91" s="185" t="s">
        <v>2895</v>
      </c>
      <c r="D91" s="177" t="s">
        <v>439</v>
      </c>
      <c r="E91" s="178">
        <v>169.79508000000001</v>
      </c>
      <c r="F91" s="179"/>
      <c r="G91" s="180">
        <f>ROUND(E91*F91,2)</f>
        <v>0</v>
      </c>
      <c r="H91" s="179"/>
      <c r="I91" s="180">
        <f>ROUND(E91*H91,2)</f>
        <v>0</v>
      </c>
      <c r="J91" s="179"/>
      <c r="K91" s="180">
        <f>ROUND(E91*J91,2)</f>
        <v>0</v>
      </c>
      <c r="L91" s="180">
        <v>21</v>
      </c>
      <c r="M91" s="180">
        <f>G91*(1+L91/100)</f>
        <v>0</v>
      </c>
      <c r="N91" s="178">
        <v>0</v>
      </c>
      <c r="O91" s="178">
        <f>ROUND(E91*N91,2)</f>
        <v>0</v>
      </c>
      <c r="P91" s="178">
        <v>0</v>
      </c>
      <c r="Q91" s="178">
        <f>ROUND(E91*P91,2)</f>
        <v>0</v>
      </c>
      <c r="R91" s="180"/>
      <c r="S91" s="180" t="s">
        <v>430</v>
      </c>
      <c r="T91" s="181" t="s">
        <v>372</v>
      </c>
      <c r="U91" s="163">
        <v>0</v>
      </c>
      <c r="V91" s="163">
        <f>ROUND(E91*U91,2)</f>
        <v>0</v>
      </c>
      <c r="W91" s="163"/>
      <c r="X91" s="163" t="s">
        <v>431</v>
      </c>
      <c r="Y91" s="152"/>
      <c r="Z91" s="152"/>
      <c r="AA91" s="152"/>
      <c r="AB91" s="152"/>
      <c r="AC91" s="152"/>
      <c r="AD91" s="152"/>
      <c r="AE91" s="152"/>
      <c r="AF91" s="152"/>
      <c r="AG91" s="152" t="s">
        <v>432</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c r="A92" s="159"/>
      <c r="B92" s="160"/>
      <c r="C92" s="262" t="s">
        <v>2806</v>
      </c>
      <c r="D92" s="263"/>
      <c r="E92" s="263"/>
      <c r="F92" s="263"/>
      <c r="G92" s="263"/>
      <c r="H92" s="163"/>
      <c r="I92" s="163"/>
      <c r="J92" s="163"/>
      <c r="K92" s="163"/>
      <c r="L92" s="163"/>
      <c r="M92" s="163"/>
      <c r="N92" s="162"/>
      <c r="O92" s="162"/>
      <c r="P92" s="162"/>
      <c r="Q92" s="162"/>
      <c r="R92" s="163"/>
      <c r="S92" s="163"/>
      <c r="T92" s="163"/>
      <c r="U92" s="163"/>
      <c r="V92" s="163"/>
      <c r="W92" s="163"/>
      <c r="X92" s="163"/>
      <c r="Y92" s="152"/>
      <c r="Z92" s="152"/>
      <c r="AA92" s="152"/>
      <c r="AB92" s="152"/>
      <c r="AC92" s="152"/>
      <c r="AD92" s="152"/>
      <c r="AE92" s="152"/>
      <c r="AF92" s="152"/>
      <c r="AG92" s="152" t="s">
        <v>375</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c r="A93" s="159"/>
      <c r="B93" s="160"/>
      <c r="C93" s="271" t="s">
        <v>2806</v>
      </c>
      <c r="D93" s="272"/>
      <c r="E93" s="272"/>
      <c r="F93" s="272"/>
      <c r="G93" s="272"/>
      <c r="H93" s="163"/>
      <c r="I93" s="163"/>
      <c r="J93" s="163"/>
      <c r="K93" s="163"/>
      <c r="L93" s="163"/>
      <c r="M93" s="163"/>
      <c r="N93" s="162"/>
      <c r="O93" s="162"/>
      <c r="P93" s="162"/>
      <c r="Q93" s="162"/>
      <c r="R93" s="163"/>
      <c r="S93" s="163"/>
      <c r="T93" s="163"/>
      <c r="U93" s="163"/>
      <c r="V93" s="163"/>
      <c r="W93" s="163"/>
      <c r="X93" s="163"/>
      <c r="Y93" s="152"/>
      <c r="Z93" s="152"/>
      <c r="AA93" s="152"/>
      <c r="AB93" s="152"/>
      <c r="AC93" s="152"/>
      <c r="AD93" s="152"/>
      <c r="AE93" s="152"/>
      <c r="AF93" s="152"/>
      <c r="AG93" s="152" t="s">
        <v>375</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c r="A94" s="159"/>
      <c r="B94" s="160"/>
      <c r="C94" s="271" t="s">
        <v>2783</v>
      </c>
      <c r="D94" s="272"/>
      <c r="E94" s="272"/>
      <c r="F94" s="272"/>
      <c r="G94" s="272"/>
      <c r="H94" s="163"/>
      <c r="I94" s="163"/>
      <c r="J94" s="163"/>
      <c r="K94" s="163"/>
      <c r="L94" s="163"/>
      <c r="M94" s="163"/>
      <c r="N94" s="162"/>
      <c r="O94" s="162"/>
      <c r="P94" s="162"/>
      <c r="Q94" s="162"/>
      <c r="R94" s="163"/>
      <c r="S94" s="163"/>
      <c r="T94" s="163"/>
      <c r="U94" s="163"/>
      <c r="V94" s="163"/>
      <c r="W94" s="163"/>
      <c r="X94" s="163"/>
      <c r="Y94" s="152"/>
      <c r="Z94" s="152"/>
      <c r="AA94" s="152"/>
      <c r="AB94" s="152"/>
      <c r="AC94" s="152"/>
      <c r="AD94" s="152"/>
      <c r="AE94" s="152"/>
      <c r="AF94" s="152"/>
      <c r="AG94" s="152" t="s">
        <v>375</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c r="A95" s="159"/>
      <c r="B95" s="160"/>
      <c r="C95" s="271" t="s">
        <v>2807</v>
      </c>
      <c r="D95" s="272"/>
      <c r="E95" s="272"/>
      <c r="F95" s="272"/>
      <c r="G95" s="272"/>
      <c r="H95" s="163"/>
      <c r="I95" s="163"/>
      <c r="J95" s="163"/>
      <c r="K95" s="163"/>
      <c r="L95" s="163"/>
      <c r="M95" s="163"/>
      <c r="N95" s="162"/>
      <c r="O95" s="162"/>
      <c r="P95" s="162"/>
      <c r="Q95" s="162"/>
      <c r="R95" s="163"/>
      <c r="S95" s="163"/>
      <c r="T95" s="163"/>
      <c r="U95" s="163"/>
      <c r="V95" s="163"/>
      <c r="W95" s="163"/>
      <c r="X95" s="163"/>
      <c r="Y95" s="152"/>
      <c r="Z95" s="152"/>
      <c r="AA95" s="152"/>
      <c r="AB95" s="152"/>
      <c r="AC95" s="152"/>
      <c r="AD95" s="152"/>
      <c r="AE95" s="152"/>
      <c r="AF95" s="152"/>
      <c r="AG95" s="152" t="s">
        <v>375</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c r="A96" s="159"/>
      <c r="B96" s="160"/>
      <c r="C96" s="271" t="s">
        <v>2749</v>
      </c>
      <c r="D96" s="272"/>
      <c r="E96" s="272"/>
      <c r="F96" s="272"/>
      <c r="G96" s="272"/>
      <c r="H96" s="163"/>
      <c r="I96" s="163"/>
      <c r="J96" s="163"/>
      <c r="K96" s="163"/>
      <c r="L96" s="163"/>
      <c r="M96" s="163"/>
      <c r="N96" s="162"/>
      <c r="O96" s="162"/>
      <c r="P96" s="162"/>
      <c r="Q96" s="162"/>
      <c r="R96" s="163"/>
      <c r="S96" s="163"/>
      <c r="T96" s="163"/>
      <c r="U96" s="163"/>
      <c r="V96" s="163"/>
      <c r="W96" s="163"/>
      <c r="X96" s="163"/>
      <c r="Y96" s="152"/>
      <c r="Z96" s="152"/>
      <c r="AA96" s="152"/>
      <c r="AB96" s="152"/>
      <c r="AC96" s="152"/>
      <c r="AD96" s="152"/>
      <c r="AE96" s="152"/>
      <c r="AF96" s="152"/>
      <c r="AG96" s="152" t="s">
        <v>375</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c r="A97" s="159"/>
      <c r="B97" s="160"/>
      <c r="C97" s="271" t="s">
        <v>2809</v>
      </c>
      <c r="D97" s="272"/>
      <c r="E97" s="272"/>
      <c r="F97" s="272"/>
      <c r="G97" s="272"/>
      <c r="H97" s="163"/>
      <c r="I97" s="163"/>
      <c r="J97" s="163"/>
      <c r="K97" s="163"/>
      <c r="L97" s="163"/>
      <c r="M97" s="163"/>
      <c r="N97" s="162"/>
      <c r="O97" s="162"/>
      <c r="P97" s="162"/>
      <c r="Q97" s="162"/>
      <c r="R97" s="163"/>
      <c r="S97" s="163"/>
      <c r="T97" s="163"/>
      <c r="U97" s="163"/>
      <c r="V97" s="163"/>
      <c r="W97" s="163"/>
      <c r="X97" s="163"/>
      <c r="Y97" s="152"/>
      <c r="Z97" s="152"/>
      <c r="AA97" s="152"/>
      <c r="AB97" s="152"/>
      <c r="AC97" s="152"/>
      <c r="AD97" s="152"/>
      <c r="AE97" s="152"/>
      <c r="AF97" s="152"/>
      <c r="AG97" s="152" t="s">
        <v>375</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c r="A98" s="159"/>
      <c r="B98" s="160"/>
      <c r="C98" s="203" t="s">
        <v>2896</v>
      </c>
      <c r="D98" s="199"/>
      <c r="E98" s="200">
        <v>172.81654</v>
      </c>
      <c r="F98" s="163"/>
      <c r="G98" s="163"/>
      <c r="H98" s="163"/>
      <c r="I98" s="163"/>
      <c r="J98" s="163"/>
      <c r="K98" s="163"/>
      <c r="L98" s="163"/>
      <c r="M98" s="163"/>
      <c r="N98" s="162"/>
      <c r="O98" s="162"/>
      <c r="P98" s="162"/>
      <c r="Q98" s="162"/>
      <c r="R98" s="163"/>
      <c r="S98" s="163"/>
      <c r="T98" s="163"/>
      <c r="U98" s="163"/>
      <c r="V98" s="163"/>
      <c r="W98" s="163"/>
      <c r="X98" s="163"/>
      <c r="Y98" s="152"/>
      <c r="Z98" s="152"/>
      <c r="AA98" s="152"/>
      <c r="AB98" s="152"/>
      <c r="AC98" s="152"/>
      <c r="AD98" s="152"/>
      <c r="AE98" s="152"/>
      <c r="AF98" s="152"/>
      <c r="AG98" s="152" t="s">
        <v>2390</v>
      </c>
      <c r="AH98" s="152">
        <v>0</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c r="A99" s="159"/>
      <c r="B99" s="160"/>
      <c r="C99" s="203" t="s">
        <v>2865</v>
      </c>
      <c r="D99" s="199"/>
      <c r="E99" s="200">
        <v>-0.51590999999999998</v>
      </c>
      <c r="F99" s="163"/>
      <c r="G99" s="163"/>
      <c r="H99" s="163"/>
      <c r="I99" s="163"/>
      <c r="J99" s="163"/>
      <c r="K99" s="163"/>
      <c r="L99" s="163"/>
      <c r="M99" s="163"/>
      <c r="N99" s="162"/>
      <c r="O99" s="162"/>
      <c r="P99" s="162"/>
      <c r="Q99" s="162"/>
      <c r="R99" s="163"/>
      <c r="S99" s="163"/>
      <c r="T99" s="163"/>
      <c r="U99" s="163"/>
      <c r="V99" s="163"/>
      <c r="W99" s="163"/>
      <c r="X99" s="163"/>
      <c r="Y99" s="152"/>
      <c r="Z99" s="152"/>
      <c r="AA99" s="152"/>
      <c r="AB99" s="152"/>
      <c r="AC99" s="152"/>
      <c r="AD99" s="152"/>
      <c r="AE99" s="152"/>
      <c r="AF99" s="152"/>
      <c r="AG99" s="152" t="s">
        <v>2390</v>
      </c>
      <c r="AH99" s="152">
        <v>0</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c r="A100" s="159"/>
      <c r="B100" s="160"/>
      <c r="C100" s="203" t="s">
        <v>2866</v>
      </c>
      <c r="D100" s="199"/>
      <c r="E100" s="200">
        <v>-2.5055499999999999</v>
      </c>
      <c r="F100" s="163"/>
      <c r="G100" s="163"/>
      <c r="H100" s="163"/>
      <c r="I100" s="163"/>
      <c r="J100" s="163"/>
      <c r="K100" s="163"/>
      <c r="L100" s="163"/>
      <c r="M100" s="163"/>
      <c r="N100" s="162"/>
      <c r="O100" s="162"/>
      <c r="P100" s="162"/>
      <c r="Q100" s="162"/>
      <c r="R100" s="163"/>
      <c r="S100" s="163"/>
      <c r="T100" s="163"/>
      <c r="U100" s="163"/>
      <c r="V100" s="163"/>
      <c r="W100" s="163"/>
      <c r="X100" s="163"/>
      <c r="Y100" s="152"/>
      <c r="Z100" s="152"/>
      <c r="AA100" s="152"/>
      <c r="AB100" s="152"/>
      <c r="AC100" s="152"/>
      <c r="AD100" s="152"/>
      <c r="AE100" s="152"/>
      <c r="AF100" s="152"/>
      <c r="AG100" s="152" t="s">
        <v>2390</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c r="A101" s="169" t="s">
        <v>366</v>
      </c>
      <c r="B101" s="170" t="s">
        <v>265</v>
      </c>
      <c r="C101" s="184" t="s">
        <v>266</v>
      </c>
      <c r="D101" s="171"/>
      <c r="E101" s="172"/>
      <c r="F101" s="173"/>
      <c r="G101" s="173">
        <f>SUMIF(AG102:AG116,"&lt;&gt;NOR",G102:G116)</f>
        <v>0</v>
      </c>
      <c r="H101" s="173"/>
      <c r="I101" s="173">
        <f>SUM(I102:I116)</f>
        <v>0</v>
      </c>
      <c r="J101" s="173"/>
      <c r="K101" s="173">
        <f>SUM(K102:K116)</f>
        <v>0</v>
      </c>
      <c r="L101" s="173"/>
      <c r="M101" s="173">
        <f>SUM(M102:M116)</f>
        <v>0</v>
      </c>
      <c r="N101" s="172"/>
      <c r="O101" s="172">
        <f>SUM(O102:O116)</f>
        <v>0</v>
      </c>
      <c r="P101" s="172"/>
      <c r="Q101" s="172">
        <f>SUM(Q102:Q116)</f>
        <v>0</v>
      </c>
      <c r="R101" s="173"/>
      <c r="S101" s="173"/>
      <c r="T101" s="174"/>
      <c r="U101" s="168"/>
      <c r="V101" s="168">
        <f>SUM(V102:V116)</f>
        <v>0</v>
      </c>
      <c r="W101" s="168"/>
      <c r="X101" s="168"/>
      <c r="AG101" t="s">
        <v>367</v>
      </c>
    </row>
    <row r="102" spans="1:60" outlineLevel="1">
      <c r="A102" s="175">
        <v>16</v>
      </c>
      <c r="B102" s="176" t="s">
        <v>2811</v>
      </c>
      <c r="C102" s="185" t="s">
        <v>2812</v>
      </c>
      <c r="D102" s="177" t="s">
        <v>439</v>
      </c>
      <c r="E102" s="178">
        <v>115.23654000000001</v>
      </c>
      <c r="F102" s="179"/>
      <c r="G102" s="180">
        <f>ROUND(E102*F102,2)</f>
        <v>0</v>
      </c>
      <c r="H102" s="179"/>
      <c r="I102" s="180">
        <f>ROUND(E102*H102,2)</f>
        <v>0</v>
      </c>
      <c r="J102" s="179"/>
      <c r="K102" s="180">
        <f>ROUND(E102*J102,2)</f>
        <v>0</v>
      </c>
      <c r="L102" s="180">
        <v>21</v>
      </c>
      <c r="M102" s="180">
        <f>G102*(1+L102/100)</f>
        <v>0</v>
      </c>
      <c r="N102" s="178">
        <v>0</v>
      </c>
      <c r="O102" s="178">
        <f>ROUND(E102*N102,2)</f>
        <v>0</v>
      </c>
      <c r="P102" s="178">
        <v>0</v>
      </c>
      <c r="Q102" s="178">
        <f>ROUND(E102*P102,2)</f>
        <v>0</v>
      </c>
      <c r="R102" s="180"/>
      <c r="S102" s="180" t="s">
        <v>430</v>
      </c>
      <c r="T102" s="181" t="s">
        <v>2802</v>
      </c>
      <c r="U102" s="163">
        <v>0</v>
      </c>
      <c r="V102" s="163">
        <f>ROUND(E102*U102,2)</f>
        <v>0</v>
      </c>
      <c r="W102" s="163"/>
      <c r="X102" s="163" t="s">
        <v>431</v>
      </c>
      <c r="Y102" s="152"/>
      <c r="Z102" s="152"/>
      <c r="AA102" s="152"/>
      <c r="AB102" s="152"/>
      <c r="AC102" s="152"/>
      <c r="AD102" s="152"/>
      <c r="AE102" s="152"/>
      <c r="AF102" s="152"/>
      <c r="AG102" s="152" t="s">
        <v>432</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c r="A103" s="159"/>
      <c r="B103" s="160"/>
      <c r="C103" s="262" t="s">
        <v>2807</v>
      </c>
      <c r="D103" s="263"/>
      <c r="E103" s="263"/>
      <c r="F103" s="263"/>
      <c r="G103" s="263"/>
      <c r="H103" s="163"/>
      <c r="I103" s="163"/>
      <c r="J103" s="163"/>
      <c r="K103" s="163"/>
      <c r="L103" s="163"/>
      <c r="M103" s="163"/>
      <c r="N103" s="162"/>
      <c r="O103" s="162"/>
      <c r="P103" s="162"/>
      <c r="Q103" s="162"/>
      <c r="R103" s="163"/>
      <c r="S103" s="163"/>
      <c r="T103" s="163"/>
      <c r="U103" s="163"/>
      <c r="V103" s="163"/>
      <c r="W103" s="163"/>
      <c r="X103" s="163"/>
      <c r="Y103" s="152"/>
      <c r="Z103" s="152"/>
      <c r="AA103" s="152"/>
      <c r="AB103" s="152"/>
      <c r="AC103" s="152"/>
      <c r="AD103" s="152"/>
      <c r="AE103" s="152"/>
      <c r="AF103" s="152"/>
      <c r="AG103" s="152" t="s">
        <v>375</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c r="A104" s="159"/>
      <c r="B104" s="160"/>
      <c r="C104" s="271" t="s">
        <v>2784</v>
      </c>
      <c r="D104" s="272"/>
      <c r="E104" s="272"/>
      <c r="F104" s="272"/>
      <c r="G104" s="272"/>
      <c r="H104" s="163"/>
      <c r="I104" s="163"/>
      <c r="J104" s="163"/>
      <c r="K104" s="163"/>
      <c r="L104" s="163"/>
      <c r="M104" s="163"/>
      <c r="N104" s="162"/>
      <c r="O104" s="162"/>
      <c r="P104" s="162"/>
      <c r="Q104" s="162"/>
      <c r="R104" s="163"/>
      <c r="S104" s="163"/>
      <c r="T104" s="163"/>
      <c r="U104" s="163"/>
      <c r="V104" s="163"/>
      <c r="W104" s="163"/>
      <c r="X104" s="163"/>
      <c r="Y104" s="152"/>
      <c r="Z104" s="152"/>
      <c r="AA104" s="152"/>
      <c r="AB104" s="152"/>
      <c r="AC104" s="152"/>
      <c r="AD104" s="152"/>
      <c r="AE104" s="152"/>
      <c r="AF104" s="152"/>
      <c r="AG104" s="152" t="s">
        <v>375</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c r="A105" s="159"/>
      <c r="B105" s="160"/>
      <c r="C105" s="271" t="s">
        <v>2784</v>
      </c>
      <c r="D105" s="272"/>
      <c r="E105" s="272"/>
      <c r="F105" s="272"/>
      <c r="G105" s="272"/>
      <c r="H105" s="163"/>
      <c r="I105" s="163"/>
      <c r="J105" s="163"/>
      <c r="K105" s="163"/>
      <c r="L105" s="163"/>
      <c r="M105" s="163"/>
      <c r="N105" s="162"/>
      <c r="O105" s="162"/>
      <c r="P105" s="162"/>
      <c r="Q105" s="162"/>
      <c r="R105" s="163"/>
      <c r="S105" s="163"/>
      <c r="T105" s="163"/>
      <c r="U105" s="163"/>
      <c r="V105" s="163"/>
      <c r="W105" s="163"/>
      <c r="X105" s="163"/>
      <c r="Y105" s="152"/>
      <c r="Z105" s="152"/>
      <c r="AA105" s="152"/>
      <c r="AB105" s="152"/>
      <c r="AC105" s="152"/>
      <c r="AD105" s="152"/>
      <c r="AE105" s="152"/>
      <c r="AF105" s="152"/>
      <c r="AG105" s="152" t="s">
        <v>375</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c r="A106" s="159"/>
      <c r="B106" s="160"/>
      <c r="C106" s="203" t="s">
        <v>2810</v>
      </c>
      <c r="D106" s="199"/>
      <c r="E106" s="200">
        <v>172.81654</v>
      </c>
      <c r="F106" s="163"/>
      <c r="G106" s="163"/>
      <c r="H106" s="163"/>
      <c r="I106" s="163"/>
      <c r="J106" s="163"/>
      <c r="K106" s="163"/>
      <c r="L106" s="163"/>
      <c r="M106" s="163"/>
      <c r="N106" s="162"/>
      <c r="O106" s="162"/>
      <c r="P106" s="162"/>
      <c r="Q106" s="162"/>
      <c r="R106" s="163"/>
      <c r="S106" s="163"/>
      <c r="T106" s="163"/>
      <c r="U106" s="163"/>
      <c r="V106" s="163"/>
      <c r="W106" s="163"/>
      <c r="X106" s="163"/>
      <c r="Y106" s="152"/>
      <c r="Z106" s="152"/>
      <c r="AA106" s="152"/>
      <c r="AB106" s="152"/>
      <c r="AC106" s="152"/>
      <c r="AD106" s="152"/>
      <c r="AE106" s="152"/>
      <c r="AF106" s="152"/>
      <c r="AG106" s="152" t="s">
        <v>2390</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c r="A107" s="159"/>
      <c r="B107" s="160"/>
      <c r="C107" s="203" t="s">
        <v>2897</v>
      </c>
      <c r="D107" s="199"/>
      <c r="E107" s="200">
        <v>-57.58</v>
      </c>
      <c r="F107" s="163"/>
      <c r="G107" s="163"/>
      <c r="H107" s="163"/>
      <c r="I107" s="163"/>
      <c r="J107" s="163"/>
      <c r="K107" s="163"/>
      <c r="L107" s="163"/>
      <c r="M107" s="163"/>
      <c r="N107" s="162"/>
      <c r="O107" s="162"/>
      <c r="P107" s="162"/>
      <c r="Q107" s="162"/>
      <c r="R107" s="163"/>
      <c r="S107" s="163"/>
      <c r="T107" s="163"/>
      <c r="U107" s="163"/>
      <c r="V107" s="163"/>
      <c r="W107" s="163"/>
      <c r="X107" s="163"/>
      <c r="Y107" s="152"/>
      <c r="Z107" s="152"/>
      <c r="AA107" s="152"/>
      <c r="AB107" s="152"/>
      <c r="AC107" s="152"/>
      <c r="AD107" s="152"/>
      <c r="AE107" s="152"/>
      <c r="AF107" s="152"/>
      <c r="AG107" s="152" t="s">
        <v>2390</v>
      </c>
      <c r="AH107" s="152">
        <v>5</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c r="A108" s="175">
        <v>17</v>
      </c>
      <c r="B108" s="176" t="s">
        <v>2862</v>
      </c>
      <c r="C108" s="185" t="s">
        <v>2863</v>
      </c>
      <c r="D108" s="177" t="s">
        <v>439</v>
      </c>
      <c r="E108" s="178">
        <v>115.23654000000001</v>
      </c>
      <c r="F108" s="179"/>
      <c r="G108" s="180">
        <f>ROUND(E108*F108,2)</f>
        <v>0</v>
      </c>
      <c r="H108" s="179"/>
      <c r="I108" s="180">
        <f>ROUND(E108*H108,2)</f>
        <v>0</v>
      </c>
      <c r="J108" s="179"/>
      <c r="K108" s="180">
        <f>ROUND(E108*J108,2)</f>
        <v>0</v>
      </c>
      <c r="L108" s="180">
        <v>21</v>
      </c>
      <c r="M108" s="180">
        <f>G108*(1+L108/100)</f>
        <v>0</v>
      </c>
      <c r="N108" s="178">
        <v>0</v>
      </c>
      <c r="O108" s="178">
        <f>ROUND(E108*N108,2)</f>
        <v>0</v>
      </c>
      <c r="P108" s="178">
        <v>0</v>
      </c>
      <c r="Q108" s="178">
        <f>ROUND(E108*P108,2)</f>
        <v>0</v>
      </c>
      <c r="R108" s="180"/>
      <c r="S108" s="180" t="s">
        <v>430</v>
      </c>
      <c r="T108" s="181" t="s">
        <v>2802</v>
      </c>
      <c r="U108" s="163">
        <v>0</v>
      </c>
      <c r="V108" s="163">
        <f>ROUND(E108*U108,2)</f>
        <v>0</v>
      </c>
      <c r="W108" s="163"/>
      <c r="X108" s="163" t="s">
        <v>431</v>
      </c>
      <c r="Y108" s="152"/>
      <c r="Z108" s="152"/>
      <c r="AA108" s="152"/>
      <c r="AB108" s="152"/>
      <c r="AC108" s="152"/>
      <c r="AD108" s="152"/>
      <c r="AE108" s="152"/>
      <c r="AF108" s="152"/>
      <c r="AG108" s="152" t="s">
        <v>432</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c r="A109" s="159"/>
      <c r="B109" s="160"/>
      <c r="C109" s="262" t="s">
        <v>2809</v>
      </c>
      <c r="D109" s="263"/>
      <c r="E109" s="263"/>
      <c r="F109" s="263"/>
      <c r="G109" s="263"/>
      <c r="H109" s="163"/>
      <c r="I109" s="163"/>
      <c r="J109" s="163"/>
      <c r="K109" s="163"/>
      <c r="L109" s="163"/>
      <c r="M109" s="163"/>
      <c r="N109" s="162"/>
      <c r="O109" s="162"/>
      <c r="P109" s="162"/>
      <c r="Q109" s="162"/>
      <c r="R109" s="163"/>
      <c r="S109" s="163"/>
      <c r="T109" s="163"/>
      <c r="U109" s="163"/>
      <c r="V109" s="163"/>
      <c r="W109" s="163"/>
      <c r="X109" s="163"/>
      <c r="Y109" s="152"/>
      <c r="Z109" s="152"/>
      <c r="AA109" s="152"/>
      <c r="AB109" s="152"/>
      <c r="AC109" s="152"/>
      <c r="AD109" s="152"/>
      <c r="AE109" s="152"/>
      <c r="AF109" s="152"/>
      <c r="AG109" s="152" t="s">
        <v>375</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c r="A110" s="159"/>
      <c r="B110" s="160"/>
      <c r="C110" s="271" t="s">
        <v>2819</v>
      </c>
      <c r="D110" s="272"/>
      <c r="E110" s="272"/>
      <c r="F110" s="272"/>
      <c r="G110" s="272"/>
      <c r="H110" s="163"/>
      <c r="I110" s="163"/>
      <c r="J110" s="163"/>
      <c r="K110" s="163"/>
      <c r="L110" s="163"/>
      <c r="M110" s="163"/>
      <c r="N110" s="162"/>
      <c r="O110" s="162"/>
      <c r="P110" s="162"/>
      <c r="Q110" s="162"/>
      <c r="R110" s="163"/>
      <c r="S110" s="163"/>
      <c r="T110" s="163"/>
      <c r="U110" s="163"/>
      <c r="V110" s="163"/>
      <c r="W110" s="163"/>
      <c r="X110" s="163"/>
      <c r="Y110" s="152"/>
      <c r="Z110" s="152"/>
      <c r="AA110" s="152"/>
      <c r="AB110" s="152"/>
      <c r="AC110" s="152"/>
      <c r="AD110" s="152"/>
      <c r="AE110" s="152"/>
      <c r="AF110" s="152"/>
      <c r="AG110" s="152" t="s">
        <v>375</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c r="A111" s="159"/>
      <c r="B111" s="160"/>
      <c r="C111" s="203" t="s">
        <v>2898</v>
      </c>
      <c r="D111" s="199"/>
      <c r="E111" s="200">
        <v>115.23654000000001</v>
      </c>
      <c r="F111" s="163"/>
      <c r="G111" s="163"/>
      <c r="H111" s="163"/>
      <c r="I111" s="163"/>
      <c r="J111" s="163"/>
      <c r="K111" s="163"/>
      <c r="L111" s="163"/>
      <c r="M111" s="163"/>
      <c r="N111" s="162"/>
      <c r="O111" s="162"/>
      <c r="P111" s="162"/>
      <c r="Q111" s="162"/>
      <c r="R111" s="163"/>
      <c r="S111" s="163"/>
      <c r="T111" s="163"/>
      <c r="U111" s="163"/>
      <c r="V111" s="163"/>
      <c r="W111" s="163"/>
      <c r="X111" s="163"/>
      <c r="Y111" s="152"/>
      <c r="Z111" s="152"/>
      <c r="AA111" s="152"/>
      <c r="AB111" s="152"/>
      <c r="AC111" s="152"/>
      <c r="AD111" s="152"/>
      <c r="AE111" s="152"/>
      <c r="AF111" s="152"/>
      <c r="AG111" s="152" t="s">
        <v>2390</v>
      </c>
      <c r="AH111" s="152">
        <v>5</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c r="A112" s="175">
        <v>18</v>
      </c>
      <c r="B112" s="176" t="s">
        <v>2817</v>
      </c>
      <c r="C112" s="185" t="s">
        <v>2818</v>
      </c>
      <c r="D112" s="177" t="s">
        <v>439</v>
      </c>
      <c r="E112" s="178">
        <v>57.58</v>
      </c>
      <c r="F112" s="179"/>
      <c r="G112" s="180">
        <f>ROUND(E112*F112,2)</f>
        <v>0</v>
      </c>
      <c r="H112" s="179"/>
      <c r="I112" s="180">
        <f>ROUND(E112*H112,2)</f>
        <v>0</v>
      </c>
      <c r="J112" s="179"/>
      <c r="K112" s="180">
        <f>ROUND(E112*J112,2)</f>
        <v>0</v>
      </c>
      <c r="L112" s="180">
        <v>21</v>
      </c>
      <c r="M112" s="180">
        <f>G112*(1+L112/100)</f>
        <v>0</v>
      </c>
      <c r="N112" s="178">
        <v>0</v>
      </c>
      <c r="O112" s="178">
        <f>ROUND(E112*N112,2)</f>
        <v>0</v>
      </c>
      <c r="P112" s="178">
        <v>0</v>
      </c>
      <c r="Q112" s="178">
        <f>ROUND(E112*P112,2)</f>
        <v>0</v>
      </c>
      <c r="R112" s="180"/>
      <c r="S112" s="180" t="s">
        <v>430</v>
      </c>
      <c r="T112" s="181" t="s">
        <v>372</v>
      </c>
      <c r="U112" s="163">
        <v>0</v>
      </c>
      <c r="V112" s="163">
        <f>ROUND(E112*U112,2)</f>
        <v>0</v>
      </c>
      <c r="W112" s="163"/>
      <c r="X112" s="163" t="s">
        <v>431</v>
      </c>
      <c r="Y112" s="152"/>
      <c r="Z112" s="152"/>
      <c r="AA112" s="152"/>
      <c r="AB112" s="152"/>
      <c r="AC112" s="152"/>
      <c r="AD112" s="152"/>
      <c r="AE112" s="152"/>
      <c r="AF112" s="152"/>
      <c r="AG112" s="152" t="s">
        <v>432</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c r="A113" s="159"/>
      <c r="B113" s="160"/>
      <c r="C113" s="262" t="s">
        <v>2725</v>
      </c>
      <c r="D113" s="263"/>
      <c r="E113" s="263"/>
      <c r="F113" s="263"/>
      <c r="G113" s="263"/>
      <c r="H113" s="163"/>
      <c r="I113" s="163"/>
      <c r="J113" s="163"/>
      <c r="K113" s="163"/>
      <c r="L113" s="163"/>
      <c r="M113" s="163"/>
      <c r="N113" s="162"/>
      <c r="O113" s="162"/>
      <c r="P113" s="162"/>
      <c r="Q113" s="162"/>
      <c r="R113" s="163"/>
      <c r="S113" s="163"/>
      <c r="T113" s="163"/>
      <c r="U113" s="163"/>
      <c r="V113" s="163"/>
      <c r="W113" s="163"/>
      <c r="X113" s="163"/>
      <c r="Y113" s="152"/>
      <c r="Z113" s="152"/>
      <c r="AA113" s="152"/>
      <c r="AB113" s="152"/>
      <c r="AC113" s="152"/>
      <c r="AD113" s="152"/>
      <c r="AE113" s="152"/>
      <c r="AF113" s="152"/>
      <c r="AG113" s="152" t="s">
        <v>375</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c r="A114" s="159"/>
      <c r="B114" s="160"/>
      <c r="C114" s="271" t="s">
        <v>2809</v>
      </c>
      <c r="D114" s="272"/>
      <c r="E114" s="272"/>
      <c r="F114" s="272"/>
      <c r="G114" s="272"/>
      <c r="H114" s="163"/>
      <c r="I114" s="163"/>
      <c r="J114" s="163"/>
      <c r="K114" s="163"/>
      <c r="L114" s="163"/>
      <c r="M114" s="163"/>
      <c r="N114" s="162"/>
      <c r="O114" s="162"/>
      <c r="P114" s="162"/>
      <c r="Q114" s="162"/>
      <c r="R114" s="163"/>
      <c r="S114" s="163"/>
      <c r="T114" s="163"/>
      <c r="U114" s="163"/>
      <c r="V114" s="163"/>
      <c r="W114" s="163"/>
      <c r="X114" s="163"/>
      <c r="Y114" s="152"/>
      <c r="Z114" s="152"/>
      <c r="AA114" s="152"/>
      <c r="AB114" s="152"/>
      <c r="AC114" s="152"/>
      <c r="AD114" s="152"/>
      <c r="AE114" s="152"/>
      <c r="AF114" s="152"/>
      <c r="AG114" s="152" t="s">
        <v>375</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c r="A115" s="159"/>
      <c r="B115" s="160"/>
      <c r="C115" s="271" t="s">
        <v>2819</v>
      </c>
      <c r="D115" s="272"/>
      <c r="E115" s="272"/>
      <c r="F115" s="272"/>
      <c r="G115" s="272"/>
      <c r="H115" s="163"/>
      <c r="I115" s="163"/>
      <c r="J115" s="163"/>
      <c r="K115" s="163"/>
      <c r="L115" s="163"/>
      <c r="M115" s="163"/>
      <c r="N115" s="162"/>
      <c r="O115" s="162"/>
      <c r="P115" s="162"/>
      <c r="Q115" s="162"/>
      <c r="R115" s="163"/>
      <c r="S115" s="163"/>
      <c r="T115" s="163"/>
      <c r="U115" s="163"/>
      <c r="V115" s="163"/>
      <c r="W115" s="163"/>
      <c r="X115" s="163"/>
      <c r="Y115" s="152"/>
      <c r="Z115" s="152"/>
      <c r="AA115" s="152"/>
      <c r="AB115" s="152"/>
      <c r="AC115" s="152"/>
      <c r="AD115" s="152"/>
      <c r="AE115" s="152"/>
      <c r="AF115" s="152"/>
      <c r="AG115" s="152" t="s">
        <v>375</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c r="A116" s="159"/>
      <c r="B116" s="160"/>
      <c r="C116" s="203" t="s">
        <v>2899</v>
      </c>
      <c r="D116" s="199"/>
      <c r="E116" s="200">
        <v>57.58</v>
      </c>
      <c r="F116" s="163"/>
      <c r="G116" s="163"/>
      <c r="H116" s="163"/>
      <c r="I116" s="163"/>
      <c r="J116" s="163"/>
      <c r="K116" s="163"/>
      <c r="L116" s="163"/>
      <c r="M116" s="163"/>
      <c r="N116" s="162"/>
      <c r="O116" s="162"/>
      <c r="P116" s="162"/>
      <c r="Q116" s="162"/>
      <c r="R116" s="163"/>
      <c r="S116" s="163"/>
      <c r="T116" s="163"/>
      <c r="U116" s="163"/>
      <c r="V116" s="163"/>
      <c r="W116" s="163"/>
      <c r="X116" s="163"/>
      <c r="Y116" s="152"/>
      <c r="Z116" s="152"/>
      <c r="AA116" s="152"/>
      <c r="AB116" s="152"/>
      <c r="AC116" s="152"/>
      <c r="AD116" s="152"/>
      <c r="AE116" s="152"/>
      <c r="AF116" s="152"/>
      <c r="AG116" s="152" t="s">
        <v>2390</v>
      </c>
      <c r="AH116" s="152">
        <v>0</v>
      </c>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c r="A117" s="3"/>
      <c r="B117" s="4"/>
      <c r="C117" s="186"/>
      <c r="D117" s="6"/>
      <c r="E117" s="3"/>
      <c r="F117" s="3"/>
      <c r="G117" s="3"/>
      <c r="H117" s="3"/>
      <c r="I117" s="3"/>
      <c r="J117" s="3"/>
      <c r="K117" s="3"/>
      <c r="L117" s="3"/>
      <c r="M117" s="3"/>
      <c r="N117" s="3"/>
      <c r="O117" s="3"/>
      <c r="P117" s="3"/>
      <c r="Q117" s="3"/>
      <c r="R117" s="3"/>
      <c r="S117" s="3"/>
      <c r="T117" s="3"/>
      <c r="U117" s="3"/>
      <c r="V117" s="3"/>
      <c r="W117" s="3"/>
      <c r="X117" s="3"/>
      <c r="AE117">
        <v>15</v>
      </c>
      <c r="AF117">
        <v>21</v>
      </c>
      <c r="AG117" t="s">
        <v>353</v>
      </c>
    </row>
    <row r="118" spans="1:60">
      <c r="A118" s="155"/>
      <c r="B118" s="156" t="s">
        <v>29</v>
      </c>
      <c r="C118" s="187"/>
      <c r="D118" s="157"/>
      <c r="E118" s="158"/>
      <c r="F118" s="158"/>
      <c r="G118" s="183">
        <f>G8+G40+G51+G90+G101</f>
        <v>0</v>
      </c>
      <c r="H118" s="3"/>
      <c r="I118" s="3"/>
      <c r="J118" s="3"/>
      <c r="K118" s="3"/>
      <c r="L118" s="3"/>
      <c r="M118" s="3"/>
      <c r="N118" s="3"/>
      <c r="O118" s="3"/>
      <c r="P118" s="3"/>
      <c r="Q118" s="3"/>
      <c r="R118" s="3"/>
      <c r="S118" s="3"/>
      <c r="T118" s="3"/>
      <c r="U118" s="3"/>
      <c r="V118" s="3"/>
      <c r="W118" s="3"/>
      <c r="X118" s="3"/>
      <c r="AE118">
        <f>SUMIF(L7:L116,AE117,G7:G116)</f>
        <v>0</v>
      </c>
      <c r="AF118">
        <f>SUMIF(L7:L116,AF117,G7:G116)</f>
        <v>0</v>
      </c>
      <c r="AG118" t="s">
        <v>423</v>
      </c>
    </row>
    <row r="119" spans="1:60">
      <c r="C119" s="188"/>
      <c r="D119" s="10"/>
      <c r="AG119" t="s">
        <v>425</v>
      </c>
    </row>
    <row r="120" spans="1:60">
      <c r="D120" s="10"/>
    </row>
    <row r="121" spans="1:60">
      <c r="D121" s="10"/>
    </row>
    <row r="122" spans="1:60">
      <c r="D122" s="10"/>
    </row>
    <row r="123" spans="1:60">
      <c r="D123" s="10"/>
    </row>
    <row r="124" spans="1:60">
      <c r="D124" s="10"/>
    </row>
    <row r="125" spans="1:60">
      <c r="D125" s="10"/>
    </row>
    <row r="126" spans="1:60">
      <c r="D126" s="10"/>
    </row>
    <row r="127" spans="1:60">
      <c r="D127" s="10"/>
    </row>
    <row r="128" spans="1:60">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0pQb/kxwjfwiOlPCpNdqtzAdTHxpjk7FYsksgwvluYgHpuaWwyYP6LMJ6ZqFXjp3US/Jp9ofXLhQCur9LkYXWw==" saltValue="KF5OU/IATcRAQTpkxKbIiA==" spinCount="100000" sheet="1"/>
  <mergeCells count="57">
    <mergeCell ref="C113:G113"/>
    <mergeCell ref="C114:G114"/>
    <mergeCell ref="C115:G115"/>
    <mergeCell ref="C97:G97"/>
    <mergeCell ref="C103:G103"/>
    <mergeCell ref="C104:G104"/>
    <mergeCell ref="C105:G105"/>
    <mergeCell ref="C109:G109"/>
    <mergeCell ref="C110:G110"/>
    <mergeCell ref="C96:G96"/>
    <mergeCell ref="C74:G74"/>
    <mergeCell ref="C78:G78"/>
    <mergeCell ref="C79:G79"/>
    <mergeCell ref="C80:G80"/>
    <mergeCell ref="C86:G86"/>
    <mergeCell ref="C87:G87"/>
    <mergeCell ref="C88:G88"/>
    <mergeCell ref="C92:G92"/>
    <mergeCell ref="C93:G93"/>
    <mergeCell ref="C94:G94"/>
    <mergeCell ref="C95:G95"/>
    <mergeCell ref="C73:G73"/>
    <mergeCell ref="C55:G55"/>
    <mergeCell ref="C56:G56"/>
    <mergeCell ref="C57:G57"/>
    <mergeCell ref="C58:G58"/>
    <mergeCell ref="C64:G64"/>
    <mergeCell ref="C65:G65"/>
    <mergeCell ref="C66:G66"/>
    <mergeCell ref="C67:G67"/>
    <mergeCell ref="C68:G68"/>
    <mergeCell ref="C69:G69"/>
    <mergeCell ref="C72:G72"/>
    <mergeCell ref="C54:G54"/>
    <mergeCell ref="C29:G29"/>
    <mergeCell ref="C30:G30"/>
    <mergeCell ref="C31:G31"/>
    <mergeCell ref="C32:G32"/>
    <mergeCell ref="C35:G35"/>
    <mergeCell ref="C36:G36"/>
    <mergeCell ref="C37:G37"/>
    <mergeCell ref="C46:G46"/>
    <mergeCell ref="C48:G48"/>
    <mergeCell ref="C50:G50"/>
    <mergeCell ref="C53:G53"/>
    <mergeCell ref="C28:G28"/>
    <mergeCell ref="A1:G1"/>
    <mergeCell ref="C2:G2"/>
    <mergeCell ref="C3:G3"/>
    <mergeCell ref="C4:G4"/>
    <mergeCell ref="C10:G10"/>
    <mergeCell ref="C11:G11"/>
    <mergeCell ref="C16:G16"/>
    <mergeCell ref="C17:G17"/>
    <mergeCell ref="C18:G18"/>
    <mergeCell ref="C21:G21"/>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71</v>
      </c>
      <c r="C3" s="265" t="s">
        <v>72</v>
      </c>
      <c r="D3" s="266"/>
      <c r="E3" s="266"/>
      <c r="F3" s="266"/>
      <c r="G3" s="267"/>
      <c r="AC3" s="126" t="s">
        <v>339</v>
      </c>
      <c r="AG3" t="s">
        <v>343</v>
      </c>
    </row>
    <row r="4" spans="1:60" ht="24.95" customHeight="1">
      <c r="A4" s="145" t="s">
        <v>9</v>
      </c>
      <c r="B4" s="146" t="s">
        <v>79</v>
      </c>
      <c r="C4" s="268" t="s">
        <v>80</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259</v>
      </c>
      <c r="C8" s="184" t="s">
        <v>260</v>
      </c>
      <c r="D8" s="171"/>
      <c r="E8" s="172"/>
      <c r="F8" s="173"/>
      <c r="G8" s="173">
        <f>SUMIF(AG9:AG12,"&lt;&gt;NOR",G9:G12)</f>
        <v>0</v>
      </c>
      <c r="H8" s="173"/>
      <c r="I8" s="173">
        <f>SUM(I9:I12)</f>
        <v>0</v>
      </c>
      <c r="J8" s="173"/>
      <c r="K8" s="173">
        <f>SUM(K9:K12)</f>
        <v>0</v>
      </c>
      <c r="L8" s="173"/>
      <c r="M8" s="173">
        <f>SUM(M9:M12)</f>
        <v>0</v>
      </c>
      <c r="N8" s="172"/>
      <c r="O8" s="172">
        <f>SUM(O9:O12)</f>
        <v>0</v>
      </c>
      <c r="P8" s="172"/>
      <c r="Q8" s="172">
        <f>SUM(Q9:Q12)</f>
        <v>0</v>
      </c>
      <c r="R8" s="173"/>
      <c r="S8" s="173"/>
      <c r="T8" s="174"/>
      <c r="U8" s="168"/>
      <c r="V8" s="168">
        <f>SUM(V9:V12)</f>
        <v>0</v>
      </c>
      <c r="W8" s="168"/>
      <c r="X8" s="168"/>
      <c r="AG8" t="s">
        <v>367</v>
      </c>
    </row>
    <row r="9" spans="1:60" outlineLevel="1">
      <c r="A9" s="189">
        <v>1</v>
      </c>
      <c r="B9" s="190" t="s">
        <v>2900</v>
      </c>
      <c r="C9" s="197" t="s">
        <v>2901</v>
      </c>
      <c r="D9" s="191" t="s">
        <v>2902</v>
      </c>
      <c r="E9" s="192">
        <v>1</v>
      </c>
      <c r="F9" s="193"/>
      <c r="G9" s="194">
        <f>ROUND(E9*F9,2)</f>
        <v>0</v>
      </c>
      <c r="H9" s="193"/>
      <c r="I9" s="194">
        <f>ROUND(E9*H9,2)</f>
        <v>0</v>
      </c>
      <c r="J9" s="193"/>
      <c r="K9" s="194">
        <f>ROUND(E9*J9,2)</f>
        <v>0</v>
      </c>
      <c r="L9" s="194">
        <v>21</v>
      </c>
      <c r="M9" s="194">
        <f>G9*(1+L9/100)</f>
        <v>0</v>
      </c>
      <c r="N9" s="192">
        <v>0</v>
      </c>
      <c r="O9" s="192">
        <f>ROUND(E9*N9,2)</f>
        <v>0</v>
      </c>
      <c r="P9" s="192">
        <v>0</v>
      </c>
      <c r="Q9" s="192">
        <f>ROUND(E9*P9,2)</f>
        <v>0</v>
      </c>
      <c r="R9" s="194"/>
      <c r="S9" s="194" t="s">
        <v>430</v>
      </c>
      <c r="T9" s="195" t="s">
        <v>372</v>
      </c>
      <c r="U9" s="163">
        <v>0</v>
      </c>
      <c r="V9" s="163">
        <f>ROUND(E9*U9,2)</f>
        <v>0</v>
      </c>
      <c r="W9" s="163"/>
      <c r="X9" s="163" t="s">
        <v>431</v>
      </c>
      <c r="Y9" s="152"/>
      <c r="Z9" s="152"/>
      <c r="AA9" s="152"/>
      <c r="AB9" s="152"/>
      <c r="AC9" s="152"/>
      <c r="AD9" s="152"/>
      <c r="AE9" s="152"/>
      <c r="AF9" s="152"/>
      <c r="AG9" s="152" t="s">
        <v>2387</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89">
        <v>2</v>
      </c>
      <c r="B10" s="190" t="s">
        <v>2903</v>
      </c>
      <c r="C10" s="197" t="s">
        <v>2904</v>
      </c>
      <c r="D10" s="191" t="s">
        <v>2902</v>
      </c>
      <c r="E10" s="192">
        <v>1</v>
      </c>
      <c r="F10" s="193"/>
      <c r="G10" s="194">
        <f>ROUND(E10*F10,2)</f>
        <v>0</v>
      </c>
      <c r="H10" s="193"/>
      <c r="I10" s="194">
        <f>ROUND(E10*H10,2)</f>
        <v>0</v>
      </c>
      <c r="J10" s="193"/>
      <c r="K10" s="194">
        <f>ROUND(E10*J10,2)</f>
        <v>0</v>
      </c>
      <c r="L10" s="194">
        <v>21</v>
      </c>
      <c r="M10" s="194">
        <f>G10*(1+L10/100)</f>
        <v>0</v>
      </c>
      <c r="N10" s="192">
        <v>0</v>
      </c>
      <c r="O10" s="192">
        <f>ROUND(E10*N10,2)</f>
        <v>0</v>
      </c>
      <c r="P10" s="192">
        <v>0</v>
      </c>
      <c r="Q10" s="192">
        <f>ROUND(E10*P10,2)</f>
        <v>0</v>
      </c>
      <c r="R10" s="194"/>
      <c r="S10" s="194" t="s">
        <v>430</v>
      </c>
      <c r="T10" s="195" t="s">
        <v>372</v>
      </c>
      <c r="U10" s="163">
        <v>0</v>
      </c>
      <c r="V10" s="163">
        <f>ROUND(E10*U10,2)</f>
        <v>0</v>
      </c>
      <c r="W10" s="163"/>
      <c r="X10" s="163" t="s">
        <v>431</v>
      </c>
      <c r="Y10" s="152"/>
      <c r="Z10" s="152"/>
      <c r="AA10" s="152"/>
      <c r="AB10" s="152"/>
      <c r="AC10" s="152"/>
      <c r="AD10" s="152"/>
      <c r="AE10" s="152"/>
      <c r="AF10" s="152"/>
      <c r="AG10" s="152" t="s">
        <v>2387</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89">
        <v>3</v>
      </c>
      <c r="B11" s="190" t="s">
        <v>2905</v>
      </c>
      <c r="C11" s="197" t="s">
        <v>2906</v>
      </c>
      <c r="D11" s="191" t="s">
        <v>2902</v>
      </c>
      <c r="E11" s="192">
        <v>1</v>
      </c>
      <c r="F11" s="193"/>
      <c r="G11" s="194">
        <f>ROUND(E11*F11,2)</f>
        <v>0</v>
      </c>
      <c r="H11" s="193"/>
      <c r="I11" s="194">
        <f>ROUND(E11*H11,2)</f>
        <v>0</v>
      </c>
      <c r="J11" s="193"/>
      <c r="K11" s="194">
        <f>ROUND(E11*J11,2)</f>
        <v>0</v>
      </c>
      <c r="L11" s="194">
        <v>21</v>
      </c>
      <c r="M11" s="194">
        <f>G11*(1+L11/100)</f>
        <v>0</v>
      </c>
      <c r="N11" s="192">
        <v>0</v>
      </c>
      <c r="O11" s="192">
        <f>ROUND(E11*N11,2)</f>
        <v>0</v>
      </c>
      <c r="P11" s="192">
        <v>0</v>
      </c>
      <c r="Q11" s="192">
        <f>ROUND(E11*P11,2)</f>
        <v>0</v>
      </c>
      <c r="R11" s="194"/>
      <c r="S11" s="194" t="s">
        <v>430</v>
      </c>
      <c r="T11" s="195" t="s">
        <v>372</v>
      </c>
      <c r="U11" s="163">
        <v>0</v>
      </c>
      <c r="V11" s="163">
        <f>ROUND(E11*U11,2)</f>
        <v>0</v>
      </c>
      <c r="W11" s="163"/>
      <c r="X11" s="163" t="s">
        <v>431</v>
      </c>
      <c r="Y11" s="152"/>
      <c r="Z11" s="152"/>
      <c r="AA11" s="152"/>
      <c r="AB11" s="152"/>
      <c r="AC11" s="152"/>
      <c r="AD11" s="152"/>
      <c r="AE11" s="152"/>
      <c r="AF11" s="152"/>
      <c r="AG11" s="152" t="s">
        <v>2387</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c r="A12" s="175">
        <v>4</v>
      </c>
      <c r="B12" s="176" t="s">
        <v>2907</v>
      </c>
      <c r="C12" s="185" t="s">
        <v>2908</v>
      </c>
      <c r="D12" s="177" t="s">
        <v>2902</v>
      </c>
      <c r="E12" s="178">
        <v>1</v>
      </c>
      <c r="F12" s="179"/>
      <c r="G12" s="180">
        <f>ROUND(E12*F12,2)</f>
        <v>0</v>
      </c>
      <c r="H12" s="179"/>
      <c r="I12" s="180">
        <f>ROUND(E12*H12,2)</f>
        <v>0</v>
      </c>
      <c r="J12" s="179"/>
      <c r="K12" s="180">
        <f>ROUND(E12*J12,2)</f>
        <v>0</v>
      </c>
      <c r="L12" s="180">
        <v>21</v>
      </c>
      <c r="M12" s="180">
        <f>G12*(1+L12/100)</f>
        <v>0</v>
      </c>
      <c r="N12" s="178">
        <v>0</v>
      </c>
      <c r="O12" s="178">
        <f>ROUND(E12*N12,2)</f>
        <v>0</v>
      </c>
      <c r="P12" s="178">
        <v>0</v>
      </c>
      <c r="Q12" s="178">
        <f>ROUND(E12*P12,2)</f>
        <v>0</v>
      </c>
      <c r="R12" s="180"/>
      <c r="S12" s="180" t="s">
        <v>430</v>
      </c>
      <c r="T12" s="181" t="s">
        <v>372</v>
      </c>
      <c r="U12" s="163">
        <v>0</v>
      </c>
      <c r="V12" s="163">
        <f>ROUND(E12*U12,2)</f>
        <v>0</v>
      </c>
      <c r="W12" s="163"/>
      <c r="X12" s="163" t="s">
        <v>431</v>
      </c>
      <c r="Y12" s="152"/>
      <c r="Z12" s="152"/>
      <c r="AA12" s="152"/>
      <c r="AB12" s="152"/>
      <c r="AC12" s="152"/>
      <c r="AD12" s="152"/>
      <c r="AE12" s="152"/>
      <c r="AF12" s="152"/>
      <c r="AG12" s="152" t="s">
        <v>2387</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c r="A13" s="3"/>
      <c r="B13" s="4"/>
      <c r="C13" s="186"/>
      <c r="D13" s="6"/>
      <c r="E13" s="3"/>
      <c r="F13" s="3"/>
      <c r="G13" s="3"/>
      <c r="H13" s="3"/>
      <c r="I13" s="3"/>
      <c r="J13" s="3"/>
      <c r="K13" s="3"/>
      <c r="L13" s="3"/>
      <c r="M13" s="3"/>
      <c r="N13" s="3"/>
      <c r="O13" s="3"/>
      <c r="P13" s="3"/>
      <c r="Q13" s="3"/>
      <c r="R13" s="3"/>
      <c r="S13" s="3"/>
      <c r="T13" s="3"/>
      <c r="U13" s="3"/>
      <c r="V13" s="3"/>
      <c r="W13" s="3"/>
      <c r="X13" s="3"/>
      <c r="AE13">
        <v>15</v>
      </c>
      <c r="AF13">
        <v>21</v>
      </c>
      <c r="AG13" t="s">
        <v>353</v>
      </c>
    </row>
    <row r="14" spans="1:60">
      <c r="A14" s="155"/>
      <c r="B14" s="156" t="s">
        <v>29</v>
      </c>
      <c r="C14" s="187"/>
      <c r="D14" s="157"/>
      <c r="E14" s="158"/>
      <c r="F14" s="158"/>
      <c r="G14" s="183">
        <f>G8</f>
        <v>0</v>
      </c>
      <c r="H14" s="3"/>
      <c r="I14" s="3"/>
      <c r="J14" s="3"/>
      <c r="K14" s="3"/>
      <c r="L14" s="3"/>
      <c r="M14" s="3"/>
      <c r="N14" s="3"/>
      <c r="O14" s="3"/>
      <c r="P14" s="3"/>
      <c r="Q14" s="3"/>
      <c r="R14" s="3"/>
      <c r="S14" s="3"/>
      <c r="T14" s="3"/>
      <c r="U14" s="3"/>
      <c r="V14" s="3"/>
      <c r="W14" s="3"/>
      <c r="X14" s="3"/>
      <c r="AE14">
        <f>SUMIF(L7:L12,AE13,G7:G12)</f>
        <v>0</v>
      </c>
      <c r="AF14">
        <f>SUMIF(L7:L12,AF13,G7:G12)</f>
        <v>0</v>
      </c>
      <c r="AG14" t="s">
        <v>423</v>
      </c>
    </row>
    <row r="15" spans="1:60">
      <c r="C15" s="188"/>
      <c r="D15" s="10"/>
      <c r="AG15" t="s">
        <v>425</v>
      </c>
    </row>
    <row r="16" spans="1:60">
      <c r="D16" s="10"/>
    </row>
    <row r="17" spans="4:4">
      <c r="D17" s="10"/>
    </row>
    <row r="18" spans="4:4">
      <c r="D18" s="10"/>
    </row>
    <row r="19" spans="4:4">
      <c r="D19" s="10"/>
    </row>
    <row r="20" spans="4:4">
      <c r="D20" s="10"/>
    </row>
    <row r="21" spans="4:4">
      <c r="D21" s="10"/>
    </row>
    <row r="22" spans="4:4">
      <c r="D22" s="10"/>
    </row>
    <row r="23" spans="4:4">
      <c r="D23" s="10"/>
    </row>
    <row r="24" spans="4:4">
      <c r="D24" s="10"/>
    </row>
    <row r="25" spans="4:4">
      <c r="D25" s="10"/>
    </row>
    <row r="26" spans="4:4">
      <c r="D26" s="10"/>
    </row>
    <row r="27" spans="4:4">
      <c r="D27" s="10"/>
    </row>
    <row r="28" spans="4:4">
      <c r="D28" s="10"/>
    </row>
    <row r="29" spans="4:4">
      <c r="D29" s="10"/>
    </row>
    <row r="30" spans="4:4">
      <c r="D30" s="10"/>
    </row>
    <row r="31" spans="4:4">
      <c r="D31" s="10"/>
    </row>
    <row r="32" spans="4: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ivPvkq7VCvvFe6StptWPscljlw68Lhn43lMT1/yyd4RTtC2t5p01URWgh9f78MJ8yvKX4V4RARHxIyS6PK2BZw==" saltValue="IqNqGAz0xSxLCpC4rjSka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75</v>
      </c>
      <c r="C3" s="265" t="s">
        <v>81</v>
      </c>
      <c r="D3" s="266"/>
      <c r="E3" s="266"/>
      <c r="F3" s="266"/>
      <c r="G3" s="267"/>
      <c r="AC3" s="126" t="s">
        <v>339</v>
      </c>
      <c r="AG3" t="s">
        <v>343</v>
      </c>
    </row>
    <row r="4" spans="1:60" ht="24.95" customHeight="1">
      <c r="A4" s="145" t="s">
        <v>9</v>
      </c>
      <c r="B4" s="146" t="s">
        <v>47</v>
      </c>
      <c r="C4" s="268" t="s">
        <v>82</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55</v>
      </c>
      <c r="C8" s="184" t="s">
        <v>226</v>
      </c>
      <c r="D8" s="171"/>
      <c r="E8" s="172"/>
      <c r="F8" s="173"/>
      <c r="G8" s="173">
        <f>SUMIF(AG9:AG23,"&lt;&gt;NOR",G9:G23)</f>
        <v>0</v>
      </c>
      <c r="H8" s="173"/>
      <c r="I8" s="173">
        <f>SUM(I9:I23)</f>
        <v>0</v>
      </c>
      <c r="J8" s="173"/>
      <c r="K8" s="173">
        <f>SUM(K9:K23)</f>
        <v>0</v>
      </c>
      <c r="L8" s="173"/>
      <c r="M8" s="173">
        <f>SUM(M9:M23)</f>
        <v>0</v>
      </c>
      <c r="N8" s="172"/>
      <c r="O8" s="172">
        <f>SUM(O9:O23)</f>
        <v>0</v>
      </c>
      <c r="P8" s="172"/>
      <c r="Q8" s="172">
        <f>SUM(Q9:Q23)</f>
        <v>0</v>
      </c>
      <c r="R8" s="173"/>
      <c r="S8" s="173"/>
      <c r="T8" s="174"/>
      <c r="U8" s="168"/>
      <c r="V8" s="168">
        <f>SUM(V9:V23)</f>
        <v>0</v>
      </c>
      <c r="W8" s="168"/>
      <c r="X8" s="168"/>
      <c r="AG8" t="s">
        <v>367</v>
      </c>
    </row>
    <row r="9" spans="1:60" outlineLevel="1">
      <c r="A9" s="175">
        <v>1</v>
      </c>
      <c r="B9" s="176" t="s">
        <v>2909</v>
      </c>
      <c r="C9" s="185" t="s">
        <v>2910</v>
      </c>
      <c r="D9" s="177" t="s">
        <v>439</v>
      </c>
      <c r="E9" s="178">
        <v>58.26</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430</v>
      </c>
      <c r="T9" s="181" t="s">
        <v>372</v>
      </c>
      <c r="U9" s="163">
        <v>0</v>
      </c>
      <c r="V9" s="163">
        <f>ROUND(E9*U9,2)</f>
        <v>0</v>
      </c>
      <c r="W9" s="163"/>
      <c r="X9" s="163" t="s">
        <v>464</v>
      </c>
      <c r="Y9" s="152"/>
      <c r="Z9" s="152"/>
      <c r="AA9" s="152"/>
      <c r="AB9" s="152"/>
      <c r="AC9" s="152"/>
      <c r="AD9" s="152"/>
      <c r="AE9" s="152"/>
      <c r="AF9" s="152"/>
      <c r="AG9" s="152" t="s">
        <v>465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59"/>
      <c r="B10" s="160"/>
      <c r="C10" s="262" t="s">
        <v>2911</v>
      </c>
      <c r="D10" s="263"/>
      <c r="E10" s="263"/>
      <c r="F10" s="263"/>
      <c r="G10" s="263"/>
      <c r="H10" s="163"/>
      <c r="I10" s="163"/>
      <c r="J10" s="163"/>
      <c r="K10" s="163"/>
      <c r="L10" s="163"/>
      <c r="M10" s="163"/>
      <c r="N10" s="162"/>
      <c r="O10" s="162"/>
      <c r="P10" s="162"/>
      <c r="Q10" s="162"/>
      <c r="R10" s="163"/>
      <c r="S10" s="163"/>
      <c r="T10" s="163"/>
      <c r="U10" s="163"/>
      <c r="V10" s="163"/>
      <c r="W10" s="163"/>
      <c r="X10" s="163"/>
      <c r="Y10" s="152"/>
      <c r="Z10" s="152"/>
      <c r="AA10" s="152"/>
      <c r="AB10" s="152"/>
      <c r="AC10" s="152"/>
      <c r="AD10" s="152"/>
      <c r="AE10" s="152"/>
      <c r="AF10" s="152"/>
      <c r="AG10" s="152" t="s">
        <v>375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59"/>
      <c r="B11" s="160"/>
      <c r="C11" s="203" t="s">
        <v>2912</v>
      </c>
      <c r="D11" s="199"/>
      <c r="E11" s="200">
        <v>19.62</v>
      </c>
      <c r="F11" s="163"/>
      <c r="G11" s="163"/>
      <c r="H11" s="163"/>
      <c r="I11" s="163"/>
      <c r="J11" s="163"/>
      <c r="K11" s="163"/>
      <c r="L11" s="163"/>
      <c r="M11" s="163"/>
      <c r="N11" s="162"/>
      <c r="O11" s="162"/>
      <c r="P11" s="162"/>
      <c r="Q11" s="162"/>
      <c r="R11" s="163"/>
      <c r="S11" s="163"/>
      <c r="T11" s="163"/>
      <c r="U11" s="163"/>
      <c r="V11" s="163"/>
      <c r="W11" s="163"/>
      <c r="X11" s="163"/>
      <c r="Y11" s="152"/>
      <c r="Z11" s="152"/>
      <c r="AA11" s="152"/>
      <c r="AB11" s="152"/>
      <c r="AC11" s="152"/>
      <c r="AD11" s="152"/>
      <c r="AE11" s="152"/>
      <c r="AF11" s="152"/>
      <c r="AG11" s="152" t="s">
        <v>2390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c r="A12" s="159"/>
      <c r="B12" s="160"/>
      <c r="C12" s="203" t="s">
        <v>2913</v>
      </c>
      <c r="D12" s="199"/>
      <c r="E12" s="200">
        <v>19.16</v>
      </c>
      <c r="F12" s="163"/>
      <c r="G12" s="163"/>
      <c r="H12" s="163"/>
      <c r="I12" s="163"/>
      <c r="J12" s="163"/>
      <c r="K12" s="163"/>
      <c r="L12" s="163"/>
      <c r="M12" s="163"/>
      <c r="N12" s="162"/>
      <c r="O12" s="162"/>
      <c r="P12" s="162"/>
      <c r="Q12" s="162"/>
      <c r="R12" s="163"/>
      <c r="S12" s="163"/>
      <c r="T12" s="163"/>
      <c r="U12" s="163"/>
      <c r="V12" s="163"/>
      <c r="W12" s="163"/>
      <c r="X12" s="163"/>
      <c r="Y12" s="152"/>
      <c r="Z12" s="152"/>
      <c r="AA12" s="152"/>
      <c r="AB12" s="152"/>
      <c r="AC12" s="152"/>
      <c r="AD12" s="152"/>
      <c r="AE12" s="152"/>
      <c r="AF12" s="152"/>
      <c r="AG12" s="152" t="s">
        <v>2390</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59"/>
      <c r="B13" s="160"/>
      <c r="C13" s="203" t="s">
        <v>2914</v>
      </c>
      <c r="D13" s="199"/>
      <c r="E13" s="200">
        <v>19.48</v>
      </c>
      <c r="F13" s="163"/>
      <c r="G13" s="163"/>
      <c r="H13" s="163"/>
      <c r="I13" s="163"/>
      <c r="J13" s="163"/>
      <c r="K13" s="163"/>
      <c r="L13" s="163"/>
      <c r="M13" s="163"/>
      <c r="N13" s="162"/>
      <c r="O13" s="162"/>
      <c r="P13" s="162"/>
      <c r="Q13" s="162"/>
      <c r="R13" s="163"/>
      <c r="S13" s="163"/>
      <c r="T13" s="163"/>
      <c r="U13" s="163"/>
      <c r="V13" s="163"/>
      <c r="W13" s="163"/>
      <c r="X13" s="163"/>
      <c r="Y13" s="152"/>
      <c r="Z13" s="152"/>
      <c r="AA13" s="152"/>
      <c r="AB13" s="152"/>
      <c r="AC13" s="152"/>
      <c r="AD13" s="152"/>
      <c r="AE13" s="152"/>
      <c r="AF13" s="152"/>
      <c r="AG13" s="152" t="s">
        <v>2390</v>
      </c>
      <c r="AH13" s="152">
        <v>0</v>
      </c>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75">
        <v>2</v>
      </c>
      <c r="B14" s="176" t="s">
        <v>2915</v>
      </c>
      <c r="C14" s="185" t="s">
        <v>2916</v>
      </c>
      <c r="D14" s="177" t="s">
        <v>439</v>
      </c>
      <c r="E14" s="178">
        <v>33.82</v>
      </c>
      <c r="F14" s="179"/>
      <c r="G14" s="180">
        <f>ROUND(E14*F14,2)</f>
        <v>0</v>
      </c>
      <c r="H14" s="179"/>
      <c r="I14" s="180">
        <f>ROUND(E14*H14,2)</f>
        <v>0</v>
      </c>
      <c r="J14" s="179"/>
      <c r="K14" s="180">
        <f>ROUND(E14*J14,2)</f>
        <v>0</v>
      </c>
      <c r="L14" s="180">
        <v>21</v>
      </c>
      <c r="M14" s="180">
        <f>G14*(1+L14/100)</f>
        <v>0</v>
      </c>
      <c r="N14" s="178">
        <v>0</v>
      </c>
      <c r="O14" s="178">
        <f>ROUND(E14*N14,2)</f>
        <v>0</v>
      </c>
      <c r="P14" s="178">
        <v>0</v>
      </c>
      <c r="Q14" s="178">
        <f>ROUND(E14*P14,2)</f>
        <v>0</v>
      </c>
      <c r="R14" s="180"/>
      <c r="S14" s="180" t="s">
        <v>430</v>
      </c>
      <c r="T14" s="181" t="s">
        <v>372</v>
      </c>
      <c r="U14" s="163">
        <v>0</v>
      </c>
      <c r="V14" s="163">
        <f>ROUND(E14*U14,2)</f>
        <v>0</v>
      </c>
      <c r="W14" s="163"/>
      <c r="X14" s="163" t="s">
        <v>464</v>
      </c>
      <c r="Y14" s="152"/>
      <c r="Z14" s="152"/>
      <c r="AA14" s="152"/>
      <c r="AB14" s="152"/>
      <c r="AC14" s="152"/>
      <c r="AD14" s="152"/>
      <c r="AE14" s="152"/>
      <c r="AF14" s="152"/>
      <c r="AG14" s="152" t="s">
        <v>465</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59"/>
      <c r="B15" s="160"/>
      <c r="C15" s="262" t="s">
        <v>2911</v>
      </c>
      <c r="D15" s="263"/>
      <c r="E15" s="263"/>
      <c r="F15" s="263"/>
      <c r="G15" s="263"/>
      <c r="H15" s="163"/>
      <c r="I15" s="163"/>
      <c r="J15" s="163"/>
      <c r="K15" s="163"/>
      <c r="L15" s="163"/>
      <c r="M15" s="163"/>
      <c r="N15" s="162"/>
      <c r="O15" s="162"/>
      <c r="P15" s="162"/>
      <c r="Q15" s="162"/>
      <c r="R15" s="163"/>
      <c r="S15" s="163"/>
      <c r="T15" s="163"/>
      <c r="U15" s="163"/>
      <c r="V15" s="163"/>
      <c r="W15" s="163"/>
      <c r="X15" s="163"/>
      <c r="Y15" s="152"/>
      <c r="Z15" s="152"/>
      <c r="AA15" s="152"/>
      <c r="AB15" s="152"/>
      <c r="AC15" s="152"/>
      <c r="AD15" s="152"/>
      <c r="AE15" s="152"/>
      <c r="AF15" s="152"/>
      <c r="AG15" s="152" t="s">
        <v>375</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59"/>
      <c r="B16" s="160"/>
      <c r="C16" s="203" t="s">
        <v>2917</v>
      </c>
      <c r="D16" s="199"/>
      <c r="E16" s="200">
        <v>33.82</v>
      </c>
      <c r="F16" s="163"/>
      <c r="G16" s="163"/>
      <c r="H16" s="163"/>
      <c r="I16" s="163"/>
      <c r="J16" s="163"/>
      <c r="K16" s="163"/>
      <c r="L16" s="163"/>
      <c r="M16" s="163"/>
      <c r="N16" s="162"/>
      <c r="O16" s="162"/>
      <c r="P16" s="162"/>
      <c r="Q16" s="162"/>
      <c r="R16" s="163"/>
      <c r="S16" s="163"/>
      <c r="T16" s="163"/>
      <c r="U16" s="163"/>
      <c r="V16" s="163"/>
      <c r="W16" s="163"/>
      <c r="X16" s="163"/>
      <c r="Y16" s="152"/>
      <c r="Z16" s="152"/>
      <c r="AA16" s="152"/>
      <c r="AB16" s="152"/>
      <c r="AC16" s="152"/>
      <c r="AD16" s="152"/>
      <c r="AE16" s="152"/>
      <c r="AF16" s="152"/>
      <c r="AG16" s="152" t="s">
        <v>2390</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75">
        <v>3</v>
      </c>
      <c r="B17" s="176" t="s">
        <v>2918</v>
      </c>
      <c r="C17" s="185" t="s">
        <v>2919</v>
      </c>
      <c r="D17" s="177" t="s">
        <v>439</v>
      </c>
      <c r="E17" s="178">
        <v>23.26</v>
      </c>
      <c r="F17" s="179"/>
      <c r="G17" s="180">
        <f>ROUND(E17*F17,2)</f>
        <v>0</v>
      </c>
      <c r="H17" s="179"/>
      <c r="I17" s="180">
        <f>ROUND(E17*H17,2)</f>
        <v>0</v>
      </c>
      <c r="J17" s="179"/>
      <c r="K17" s="180">
        <f>ROUND(E17*J17,2)</f>
        <v>0</v>
      </c>
      <c r="L17" s="180">
        <v>21</v>
      </c>
      <c r="M17" s="180">
        <f>G17*(1+L17/100)</f>
        <v>0</v>
      </c>
      <c r="N17" s="178">
        <v>0</v>
      </c>
      <c r="O17" s="178">
        <f>ROUND(E17*N17,2)</f>
        <v>0</v>
      </c>
      <c r="P17" s="178">
        <v>0</v>
      </c>
      <c r="Q17" s="178">
        <f>ROUND(E17*P17,2)</f>
        <v>0</v>
      </c>
      <c r="R17" s="180"/>
      <c r="S17" s="180" t="s">
        <v>430</v>
      </c>
      <c r="T17" s="181" t="s">
        <v>372</v>
      </c>
      <c r="U17" s="163">
        <v>0</v>
      </c>
      <c r="V17" s="163">
        <f>ROUND(E17*U17,2)</f>
        <v>0</v>
      </c>
      <c r="W17" s="163"/>
      <c r="X17" s="163" t="s">
        <v>464</v>
      </c>
      <c r="Y17" s="152"/>
      <c r="Z17" s="152"/>
      <c r="AA17" s="152"/>
      <c r="AB17" s="152"/>
      <c r="AC17" s="152"/>
      <c r="AD17" s="152"/>
      <c r="AE17" s="152"/>
      <c r="AF17" s="152"/>
      <c r="AG17" s="152" t="s">
        <v>465</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59"/>
      <c r="B18" s="160"/>
      <c r="C18" s="262" t="s">
        <v>2911</v>
      </c>
      <c r="D18" s="263"/>
      <c r="E18" s="263"/>
      <c r="F18" s="263"/>
      <c r="G18" s="263"/>
      <c r="H18" s="163"/>
      <c r="I18" s="163"/>
      <c r="J18" s="163"/>
      <c r="K18" s="163"/>
      <c r="L18" s="163"/>
      <c r="M18" s="163"/>
      <c r="N18" s="162"/>
      <c r="O18" s="162"/>
      <c r="P18" s="162"/>
      <c r="Q18" s="162"/>
      <c r="R18" s="163"/>
      <c r="S18" s="163"/>
      <c r="T18" s="163"/>
      <c r="U18" s="163"/>
      <c r="V18" s="163"/>
      <c r="W18" s="163"/>
      <c r="X18" s="163"/>
      <c r="Y18" s="152"/>
      <c r="Z18" s="152"/>
      <c r="AA18" s="152"/>
      <c r="AB18" s="152"/>
      <c r="AC18" s="152"/>
      <c r="AD18" s="152"/>
      <c r="AE18" s="152"/>
      <c r="AF18" s="152"/>
      <c r="AG18" s="152" t="s">
        <v>375</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c r="A19" s="159"/>
      <c r="B19" s="160"/>
      <c r="C19" s="203" t="s">
        <v>2920</v>
      </c>
      <c r="D19" s="199"/>
      <c r="E19" s="200">
        <v>6.05</v>
      </c>
      <c r="F19" s="163"/>
      <c r="G19" s="163"/>
      <c r="H19" s="163"/>
      <c r="I19" s="163"/>
      <c r="J19" s="163"/>
      <c r="K19" s="163"/>
      <c r="L19" s="163"/>
      <c r="M19" s="163"/>
      <c r="N19" s="162"/>
      <c r="O19" s="162"/>
      <c r="P19" s="162"/>
      <c r="Q19" s="162"/>
      <c r="R19" s="163"/>
      <c r="S19" s="163"/>
      <c r="T19" s="163"/>
      <c r="U19" s="163"/>
      <c r="V19" s="163"/>
      <c r="W19" s="163"/>
      <c r="X19" s="163"/>
      <c r="Y19" s="152"/>
      <c r="Z19" s="152"/>
      <c r="AA19" s="152"/>
      <c r="AB19" s="152"/>
      <c r="AC19" s="152"/>
      <c r="AD19" s="152"/>
      <c r="AE19" s="152"/>
      <c r="AF19" s="152"/>
      <c r="AG19" s="152" t="s">
        <v>2390</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c r="A20" s="159"/>
      <c r="B20" s="160"/>
      <c r="C20" s="203" t="s">
        <v>2921</v>
      </c>
      <c r="D20" s="199"/>
      <c r="E20" s="200">
        <v>1.72</v>
      </c>
      <c r="F20" s="163"/>
      <c r="G20" s="163"/>
      <c r="H20" s="163"/>
      <c r="I20" s="163"/>
      <c r="J20" s="163"/>
      <c r="K20" s="163"/>
      <c r="L20" s="163"/>
      <c r="M20" s="163"/>
      <c r="N20" s="162"/>
      <c r="O20" s="162"/>
      <c r="P20" s="162"/>
      <c r="Q20" s="162"/>
      <c r="R20" s="163"/>
      <c r="S20" s="163"/>
      <c r="T20" s="163"/>
      <c r="U20" s="163"/>
      <c r="V20" s="163"/>
      <c r="W20" s="163"/>
      <c r="X20" s="163"/>
      <c r="Y20" s="152"/>
      <c r="Z20" s="152"/>
      <c r="AA20" s="152"/>
      <c r="AB20" s="152"/>
      <c r="AC20" s="152"/>
      <c r="AD20" s="152"/>
      <c r="AE20" s="152"/>
      <c r="AF20" s="152"/>
      <c r="AG20" s="152" t="s">
        <v>2390</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c r="A21" s="159"/>
      <c r="B21" s="160"/>
      <c r="C21" s="203" t="s">
        <v>2922</v>
      </c>
      <c r="D21" s="199"/>
      <c r="E21" s="200">
        <v>7.59</v>
      </c>
      <c r="F21" s="163"/>
      <c r="G21" s="163"/>
      <c r="H21" s="163"/>
      <c r="I21" s="163"/>
      <c r="J21" s="163"/>
      <c r="K21" s="163"/>
      <c r="L21" s="163"/>
      <c r="M21" s="163"/>
      <c r="N21" s="162"/>
      <c r="O21" s="162"/>
      <c r="P21" s="162"/>
      <c r="Q21" s="162"/>
      <c r="R21" s="163"/>
      <c r="S21" s="163"/>
      <c r="T21" s="163"/>
      <c r="U21" s="163"/>
      <c r="V21" s="163"/>
      <c r="W21" s="163"/>
      <c r="X21" s="163"/>
      <c r="Y21" s="152"/>
      <c r="Z21" s="152"/>
      <c r="AA21" s="152"/>
      <c r="AB21" s="152"/>
      <c r="AC21" s="152"/>
      <c r="AD21" s="152"/>
      <c r="AE21" s="152"/>
      <c r="AF21" s="152"/>
      <c r="AG21" s="152" t="s">
        <v>2390</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c r="A22" s="159"/>
      <c r="B22" s="160"/>
      <c r="C22" s="203" t="s">
        <v>2923</v>
      </c>
      <c r="D22" s="199"/>
      <c r="E22" s="200">
        <v>6.1</v>
      </c>
      <c r="F22" s="163"/>
      <c r="G22" s="163"/>
      <c r="H22" s="163"/>
      <c r="I22" s="163"/>
      <c r="J22" s="163"/>
      <c r="K22" s="163"/>
      <c r="L22" s="163"/>
      <c r="M22" s="163"/>
      <c r="N22" s="162"/>
      <c r="O22" s="162"/>
      <c r="P22" s="162"/>
      <c r="Q22" s="162"/>
      <c r="R22" s="163"/>
      <c r="S22" s="163"/>
      <c r="T22" s="163"/>
      <c r="U22" s="163"/>
      <c r="V22" s="163"/>
      <c r="W22" s="163"/>
      <c r="X22" s="163"/>
      <c r="Y22" s="152"/>
      <c r="Z22" s="152"/>
      <c r="AA22" s="152"/>
      <c r="AB22" s="152"/>
      <c r="AC22" s="152"/>
      <c r="AD22" s="152"/>
      <c r="AE22" s="152"/>
      <c r="AF22" s="152"/>
      <c r="AG22" s="152" t="s">
        <v>2390</v>
      </c>
      <c r="AH22" s="152">
        <v>0</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59"/>
      <c r="B23" s="160"/>
      <c r="C23" s="203" t="s">
        <v>2924</v>
      </c>
      <c r="D23" s="199"/>
      <c r="E23" s="200">
        <v>1.8</v>
      </c>
      <c r="F23" s="163"/>
      <c r="G23" s="163"/>
      <c r="H23" s="163"/>
      <c r="I23" s="163"/>
      <c r="J23" s="163"/>
      <c r="K23" s="163"/>
      <c r="L23" s="163"/>
      <c r="M23" s="163"/>
      <c r="N23" s="162"/>
      <c r="O23" s="162"/>
      <c r="P23" s="162"/>
      <c r="Q23" s="162"/>
      <c r="R23" s="163"/>
      <c r="S23" s="163"/>
      <c r="T23" s="163"/>
      <c r="U23" s="163"/>
      <c r="V23" s="163"/>
      <c r="W23" s="163"/>
      <c r="X23" s="163"/>
      <c r="Y23" s="152"/>
      <c r="Z23" s="152"/>
      <c r="AA23" s="152"/>
      <c r="AB23" s="152"/>
      <c r="AC23" s="152"/>
      <c r="AD23" s="152"/>
      <c r="AE23" s="152"/>
      <c r="AF23" s="152"/>
      <c r="AG23" s="152" t="s">
        <v>2390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c r="A24" s="169" t="s">
        <v>366</v>
      </c>
      <c r="B24" s="170" t="s">
        <v>233</v>
      </c>
      <c r="C24" s="184" t="s">
        <v>234</v>
      </c>
      <c r="D24" s="171"/>
      <c r="E24" s="172"/>
      <c r="F24" s="173"/>
      <c r="G24" s="173">
        <f>SUMIF(AG25:AG55,"&lt;&gt;NOR",G25:G55)</f>
        <v>0</v>
      </c>
      <c r="H24" s="173"/>
      <c r="I24" s="173">
        <f>SUM(I25:I55)</f>
        <v>0</v>
      </c>
      <c r="J24" s="173"/>
      <c r="K24" s="173">
        <f>SUM(K25:K55)</f>
        <v>0</v>
      </c>
      <c r="L24" s="173"/>
      <c r="M24" s="173">
        <f>SUM(M25:M55)</f>
        <v>0</v>
      </c>
      <c r="N24" s="172"/>
      <c r="O24" s="172">
        <f>SUM(O25:O55)</f>
        <v>0</v>
      </c>
      <c r="P24" s="172"/>
      <c r="Q24" s="172">
        <f>SUM(Q25:Q55)</f>
        <v>0</v>
      </c>
      <c r="R24" s="173"/>
      <c r="S24" s="173"/>
      <c r="T24" s="174"/>
      <c r="U24" s="168"/>
      <c r="V24" s="168">
        <f>SUM(V25:V55)</f>
        <v>8.57</v>
      </c>
      <c r="W24" s="168"/>
      <c r="X24" s="168"/>
      <c r="AG24" t="s">
        <v>367</v>
      </c>
    </row>
    <row r="25" spans="1:60" outlineLevel="1">
      <c r="A25" s="175">
        <v>4</v>
      </c>
      <c r="B25" s="176" t="s">
        <v>2925</v>
      </c>
      <c r="C25" s="185" t="s">
        <v>2926</v>
      </c>
      <c r="D25" s="177" t="s">
        <v>439</v>
      </c>
      <c r="E25" s="178">
        <v>107.18438999999999</v>
      </c>
      <c r="F25" s="179"/>
      <c r="G25" s="180">
        <f>ROUND(E25*F25,2)</f>
        <v>0</v>
      </c>
      <c r="H25" s="179"/>
      <c r="I25" s="180">
        <f>ROUND(E25*H25,2)</f>
        <v>0</v>
      </c>
      <c r="J25" s="179"/>
      <c r="K25" s="180">
        <f>ROUND(E25*J25,2)</f>
        <v>0</v>
      </c>
      <c r="L25" s="180">
        <v>21</v>
      </c>
      <c r="M25" s="180">
        <f>G25*(1+L25/100)</f>
        <v>0</v>
      </c>
      <c r="N25" s="178">
        <v>4.0000000000000003E-5</v>
      </c>
      <c r="O25" s="178">
        <f>ROUND(E25*N25,2)</f>
        <v>0</v>
      </c>
      <c r="P25" s="178">
        <v>0</v>
      </c>
      <c r="Q25" s="178">
        <f>ROUND(E25*P25,2)</f>
        <v>0</v>
      </c>
      <c r="R25" s="180" t="s">
        <v>470</v>
      </c>
      <c r="S25" s="180" t="s">
        <v>371</v>
      </c>
      <c r="T25" s="181" t="s">
        <v>2386</v>
      </c>
      <c r="U25" s="163">
        <v>0.08</v>
      </c>
      <c r="V25" s="163">
        <f>ROUND(E25*U25,2)</f>
        <v>8.57</v>
      </c>
      <c r="W25" s="163"/>
      <c r="X25" s="163" t="s">
        <v>431</v>
      </c>
      <c r="Y25" s="152"/>
      <c r="Z25" s="152"/>
      <c r="AA25" s="152"/>
      <c r="AB25" s="152"/>
      <c r="AC25" s="152"/>
      <c r="AD25" s="152"/>
      <c r="AE25" s="152"/>
      <c r="AF25" s="152"/>
      <c r="AG25" s="152" t="s">
        <v>2387</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ht="22.5" outlineLevel="1">
      <c r="A26" s="159"/>
      <c r="B26" s="160"/>
      <c r="C26" s="273" t="s">
        <v>2927</v>
      </c>
      <c r="D26" s="274"/>
      <c r="E26" s="274"/>
      <c r="F26" s="274"/>
      <c r="G26" s="274"/>
      <c r="H26" s="163"/>
      <c r="I26" s="163"/>
      <c r="J26" s="163"/>
      <c r="K26" s="163"/>
      <c r="L26" s="163"/>
      <c r="M26" s="163"/>
      <c r="N26" s="162"/>
      <c r="O26" s="162"/>
      <c r="P26" s="162"/>
      <c r="Q26" s="162"/>
      <c r="R26" s="163"/>
      <c r="S26" s="163"/>
      <c r="T26" s="163"/>
      <c r="U26" s="163"/>
      <c r="V26" s="163"/>
      <c r="W26" s="163"/>
      <c r="X26" s="163"/>
      <c r="Y26" s="152"/>
      <c r="Z26" s="152"/>
      <c r="AA26" s="152"/>
      <c r="AB26" s="152"/>
      <c r="AC26" s="152"/>
      <c r="AD26" s="152"/>
      <c r="AE26" s="152"/>
      <c r="AF26" s="152"/>
      <c r="AG26" s="152" t="s">
        <v>444</v>
      </c>
      <c r="AH26" s="152"/>
      <c r="AI26" s="152"/>
      <c r="AJ26" s="152"/>
      <c r="AK26" s="152"/>
      <c r="AL26" s="152"/>
      <c r="AM26" s="152"/>
      <c r="AN26" s="152"/>
      <c r="AO26" s="152"/>
      <c r="AP26" s="152"/>
      <c r="AQ26" s="152"/>
      <c r="AR26" s="152"/>
      <c r="AS26" s="152"/>
      <c r="AT26" s="152"/>
      <c r="AU26" s="152"/>
      <c r="AV26" s="152"/>
      <c r="AW26" s="152"/>
      <c r="AX26" s="152"/>
      <c r="AY26" s="152"/>
      <c r="AZ26" s="152"/>
      <c r="BA26" s="182" t="str">
        <f>C26</f>
        <v>které se zřizují před úpravami povrchu, a obalení osazených dveřních zárubní před znečištěním při úpravách povrchu nástřikem plastických maltovin včetně pozdějšího odkrytí,</v>
      </c>
      <c r="BB26" s="152"/>
      <c r="BC26" s="152"/>
      <c r="BD26" s="152"/>
      <c r="BE26" s="152"/>
      <c r="BF26" s="152"/>
      <c r="BG26" s="152"/>
      <c r="BH26" s="152"/>
    </row>
    <row r="27" spans="1:60" outlineLevel="1">
      <c r="A27" s="159"/>
      <c r="B27" s="160"/>
      <c r="C27" s="203" t="s">
        <v>2928</v>
      </c>
      <c r="D27" s="199"/>
      <c r="E27" s="200">
        <v>1.89</v>
      </c>
      <c r="F27" s="163"/>
      <c r="G27" s="163"/>
      <c r="H27" s="163"/>
      <c r="I27" s="163"/>
      <c r="J27" s="163"/>
      <c r="K27" s="163"/>
      <c r="L27" s="163"/>
      <c r="M27" s="163"/>
      <c r="N27" s="162"/>
      <c r="O27" s="162"/>
      <c r="P27" s="162"/>
      <c r="Q27" s="162"/>
      <c r="R27" s="163"/>
      <c r="S27" s="163"/>
      <c r="T27" s="163"/>
      <c r="U27" s="163"/>
      <c r="V27" s="163"/>
      <c r="W27" s="163"/>
      <c r="X27" s="163"/>
      <c r="Y27" s="152"/>
      <c r="Z27" s="152"/>
      <c r="AA27" s="152"/>
      <c r="AB27" s="152"/>
      <c r="AC27" s="152"/>
      <c r="AD27" s="152"/>
      <c r="AE27" s="152"/>
      <c r="AF27" s="152"/>
      <c r="AG27" s="152" t="s">
        <v>2390</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59"/>
      <c r="B28" s="160"/>
      <c r="C28" s="203" t="s">
        <v>2929</v>
      </c>
      <c r="D28" s="199"/>
      <c r="E28" s="200">
        <v>3.44</v>
      </c>
      <c r="F28" s="163"/>
      <c r="G28" s="163"/>
      <c r="H28" s="163"/>
      <c r="I28" s="163"/>
      <c r="J28" s="163"/>
      <c r="K28" s="163"/>
      <c r="L28" s="163"/>
      <c r="M28" s="163"/>
      <c r="N28" s="162"/>
      <c r="O28" s="162"/>
      <c r="P28" s="162"/>
      <c r="Q28" s="162"/>
      <c r="R28" s="163"/>
      <c r="S28" s="163"/>
      <c r="T28" s="163"/>
      <c r="U28" s="163"/>
      <c r="V28" s="163"/>
      <c r="W28" s="163"/>
      <c r="X28" s="163"/>
      <c r="Y28" s="152"/>
      <c r="Z28" s="152"/>
      <c r="AA28" s="152"/>
      <c r="AB28" s="152"/>
      <c r="AC28" s="152"/>
      <c r="AD28" s="152"/>
      <c r="AE28" s="152"/>
      <c r="AF28" s="152"/>
      <c r="AG28" s="152" t="s">
        <v>2390</v>
      </c>
      <c r="AH28" s="152">
        <v>0</v>
      </c>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59"/>
      <c r="B29" s="160"/>
      <c r="C29" s="203" t="s">
        <v>2930</v>
      </c>
      <c r="D29" s="199"/>
      <c r="E29" s="200">
        <v>1.72</v>
      </c>
      <c r="F29" s="163"/>
      <c r="G29" s="163"/>
      <c r="H29" s="163"/>
      <c r="I29" s="163"/>
      <c r="J29" s="163"/>
      <c r="K29" s="163"/>
      <c r="L29" s="163"/>
      <c r="M29" s="163"/>
      <c r="N29" s="162"/>
      <c r="O29" s="162"/>
      <c r="P29" s="162"/>
      <c r="Q29" s="162"/>
      <c r="R29" s="163"/>
      <c r="S29" s="163"/>
      <c r="T29" s="163"/>
      <c r="U29" s="163"/>
      <c r="V29" s="163"/>
      <c r="W29" s="163"/>
      <c r="X29" s="163"/>
      <c r="Y29" s="152"/>
      <c r="Z29" s="152"/>
      <c r="AA29" s="152"/>
      <c r="AB29" s="152"/>
      <c r="AC29" s="152"/>
      <c r="AD29" s="152"/>
      <c r="AE29" s="152"/>
      <c r="AF29" s="152"/>
      <c r="AG29" s="152" t="s">
        <v>2390</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c r="A30" s="159"/>
      <c r="B30" s="160"/>
      <c r="C30" s="203" t="s">
        <v>2931</v>
      </c>
      <c r="D30" s="199"/>
      <c r="E30" s="200">
        <v>4.8760000000000003</v>
      </c>
      <c r="F30" s="163"/>
      <c r="G30" s="163"/>
      <c r="H30" s="163"/>
      <c r="I30" s="163"/>
      <c r="J30" s="163"/>
      <c r="K30" s="163"/>
      <c r="L30" s="163"/>
      <c r="M30" s="163"/>
      <c r="N30" s="162"/>
      <c r="O30" s="162"/>
      <c r="P30" s="162"/>
      <c r="Q30" s="162"/>
      <c r="R30" s="163"/>
      <c r="S30" s="163"/>
      <c r="T30" s="163"/>
      <c r="U30" s="163"/>
      <c r="V30" s="163"/>
      <c r="W30" s="163"/>
      <c r="X30" s="163"/>
      <c r="Y30" s="152"/>
      <c r="Z30" s="152"/>
      <c r="AA30" s="152"/>
      <c r="AB30" s="152"/>
      <c r="AC30" s="152"/>
      <c r="AD30" s="152"/>
      <c r="AE30" s="152"/>
      <c r="AF30" s="152"/>
      <c r="AG30" s="152" t="s">
        <v>2390</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59"/>
      <c r="B31" s="160"/>
      <c r="C31" s="203" t="s">
        <v>2932</v>
      </c>
      <c r="D31" s="199"/>
      <c r="E31" s="200">
        <v>2.52</v>
      </c>
      <c r="F31" s="163"/>
      <c r="G31" s="163"/>
      <c r="H31" s="163"/>
      <c r="I31" s="163"/>
      <c r="J31" s="163"/>
      <c r="K31" s="163"/>
      <c r="L31" s="163"/>
      <c r="M31" s="163"/>
      <c r="N31" s="162"/>
      <c r="O31" s="162"/>
      <c r="P31" s="162"/>
      <c r="Q31" s="162"/>
      <c r="R31" s="163"/>
      <c r="S31" s="163"/>
      <c r="T31" s="163"/>
      <c r="U31" s="163"/>
      <c r="V31" s="163"/>
      <c r="W31" s="163"/>
      <c r="X31" s="163"/>
      <c r="Y31" s="152"/>
      <c r="Z31" s="152"/>
      <c r="AA31" s="152"/>
      <c r="AB31" s="152"/>
      <c r="AC31" s="152"/>
      <c r="AD31" s="152"/>
      <c r="AE31" s="152"/>
      <c r="AF31" s="152"/>
      <c r="AG31" s="152" t="s">
        <v>2390</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59"/>
      <c r="B32" s="160"/>
      <c r="C32" s="203" t="s">
        <v>2933</v>
      </c>
      <c r="D32" s="199"/>
      <c r="E32" s="200">
        <v>5.16</v>
      </c>
      <c r="F32" s="163"/>
      <c r="G32" s="163"/>
      <c r="H32" s="163"/>
      <c r="I32" s="163"/>
      <c r="J32" s="163"/>
      <c r="K32" s="163"/>
      <c r="L32" s="163"/>
      <c r="M32" s="163"/>
      <c r="N32" s="162"/>
      <c r="O32" s="162"/>
      <c r="P32" s="162"/>
      <c r="Q32" s="162"/>
      <c r="R32" s="163"/>
      <c r="S32" s="163"/>
      <c r="T32" s="163"/>
      <c r="U32" s="163"/>
      <c r="V32" s="163"/>
      <c r="W32" s="163"/>
      <c r="X32" s="163"/>
      <c r="Y32" s="152"/>
      <c r="Z32" s="152"/>
      <c r="AA32" s="152"/>
      <c r="AB32" s="152"/>
      <c r="AC32" s="152"/>
      <c r="AD32" s="152"/>
      <c r="AE32" s="152"/>
      <c r="AF32" s="152"/>
      <c r="AG32" s="152" t="s">
        <v>2390</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59"/>
      <c r="B33" s="160"/>
      <c r="C33" s="203" t="s">
        <v>2934</v>
      </c>
      <c r="D33" s="199"/>
      <c r="E33" s="200">
        <v>9.24</v>
      </c>
      <c r="F33" s="163"/>
      <c r="G33" s="163"/>
      <c r="H33" s="163"/>
      <c r="I33" s="163"/>
      <c r="J33" s="163"/>
      <c r="K33" s="163"/>
      <c r="L33" s="163"/>
      <c r="M33" s="163"/>
      <c r="N33" s="162"/>
      <c r="O33" s="162"/>
      <c r="P33" s="162"/>
      <c r="Q33" s="162"/>
      <c r="R33" s="163"/>
      <c r="S33" s="163"/>
      <c r="T33" s="163"/>
      <c r="U33" s="163"/>
      <c r="V33" s="163"/>
      <c r="W33" s="163"/>
      <c r="X33" s="163"/>
      <c r="Y33" s="152"/>
      <c r="Z33" s="152"/>
      <c r="AA33" s="152"/>
      <c r="AB33" s="152"/>
      <c r="AC33" s="152"/>
      <c r="AD33" s="152"/>
      <c r="AE33" s="152"/>
      <c r="AF33" s="152"/>
      <c r="AG33" s="152" t="s">
        <v>2390</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59"/>
      <c r="B34" s="160"/>
      <c r="C34" s="203" t="s">
        <v>2935</v>
      </c>
      <c r="D34" s="199"/>
      <c r="E34" s="200">
        <v>3.96</v>
      </c>
      <c r="F34" s="163"/>
      <c r="G34" s="163"/>
      <c r="H34" s="163"/>
      <c r="I34" s="163"/>
      <c r="J34" s="163"/>
      <c r="K34" s="163"/>
      <c r="L34" s="163"/>
      <c r="M34" s="163"/>
      <c r="N34" s="162"/>
      <c r="O34" s="162"/>
      <c r="P34" s="162"/>
      <c r="Q34" s="162"/>
      <c r="R34" s="163"/>
      <c r="S34" s="163"/>
      <c r="T34" s="163"/>
      <c r="U34" s="163"/>
      <c r="V34" s="163"/>
      <c r="W34" s="163"/>
      <c r="X34" s="163"/>
      <c r="Y34" s="152"/>
      <c r="Z34" s="152"/>
      <c r="AA34" s="152"/>
      <c r="AB34" s="152"/>
      <c r="AC34" s="152"/>
      <c r="AD34" s="152"/>
      <c r="AE34" s="152"/>
      <c r="AF34" s="152"/>
      <c r="AG34" s="152" t="s">
        <v>2390</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59"/>
      <c r="B35" s="160"/>
      <c r="C35" s="203" t="s">
        <v>2936</v>
      </c>
      <c r="D35" s="199"/>
      <c r="E35" s="200">
        <v>2.2153999999999998</v>
      </c>
      <c r="F35" s="163"/>
      <c r="G35" s="163"/>
      <c r="H35" s="163"/>
      <c r="I35" s="163"/>
      <c r="J35" s="163"/>
      <c r="K35" s="163"/>
      <c r="L35" s="163"/>
      <c r="M35" s="163"/>
      <c r="N35" s="162"/>
      <c r="O35" s="162"/>
      <c r="P35" s="162"/>
      <c r="Q35" s="162"/>
      <c r="R35" s="163"/>
      <c r="S35" s="163"/>
      <c r="T35" s="163"/>
      <c r="U35" s="163"/>
      <c r="V35" s="163"/>
      <c r="W35" s="163"/>
      <c r="X35" s="163"/>
      <c r="Y35" s="152"/>
      <c r="Z35" s="152"/>
      <c r="AA35" s="152"/>
      <c r="AB35" s="152"/>
      <c r="AC35" s="152"/>
      <c r="AD35" s="152"/>
      <c r="AE35" s="152"/>
      <c r="AF35" s="152"/>
      <c r="AG35" s="152" t="s">
        <v>2390</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c r="A36" s="159"/>
      <c r="B36" s="160"/>
      <c r="C36" s="203" t="s">
        <v>2937</v>
      </c>
      <c r="D36" s="199"/>
      <c r="E36" s="200">
        <v>3.9239999999999999</v>
      </c>
      <c r="F36" s="163"/>
      <c r="G36" s="163"/>
      <c r="H36" s="163"/>
      <c r="I36" s="163"/>
      <c r="J36" s="163"/>
      <c r="K36" s="163"/>
      <c r="L36" s="163"/>
      <c r="M36" s="163"/>
      <c r="N36" s="162"/>
      <c r="O36" s="162"/>
      <c r="P36" s="162"/>
      <c r="Q36" s="162"/>
      <c r="R36" s="163"/>
      <c r="S36" s="163"/>
      <c r="T36" s="163"/>
      <c r="U36" s="163"/>
      <c r="V36" s="163"/>
      <c r="W36" s="163"/>
      <c r="X36" s="163"/>
      <c r="Y36" s="152"/>
      <c r="Z36" s="152"/>
      <c r="AA36" s="152"/>
      <c r="AB36" s="152"/>
      <c r="AC36" s="152"/>
      <c r="AD36" s="152"/>
      <c r="AE36" s="152"/>
      <c r="AF36" s="152"/>
      <c r="AG36" s="152" t="s">
        <v>2390</v>
      </c>
      <c r="AH36" s="152">
        <v>0</v>
      </c>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c r="A37" s="159"/>
      <c r="B37" s="160"/>
      <c r="C37" s="203" t="s">
        <v>2938</v>
      </c>
      <c r="D37" s="199"/>
      <c r="E37" s="200">
        <v>3.08</v>
      </c>
      <c r="F37" s="163"/>
      <c r="G37" s="163"/>
      <c r="H37" s="163"/>
      <c r="I37" s="163"/>
      <c r="J37" s="163"/>
      <c r="K37" s="163"/>
      <c r="L37" s="163"/>
      <c r="M37" s="163"/>
      <c r="N37" s="162"/>
      <c r="O37" s="162"/>
      <c r="P37" s="162"/>
      <c r="Q37" s="162"/>
      <c r="R37" s="163"/>
      <c r="S37" s="163"/>
      <c r="T37" s="163"/>
      <c r="U37" s="163"/>
      <c r="V37" s="163"/>
      <c r="W37" s="163"/>
      <c r="X37" s="163"/>
      <c r="Y37" s="152"/>
      <c r="Z37" s="152"/>
      <c r="AA37" s="152"/>
      <c r="AB37" s="152"/>
      <c r="AC37" s="152"/>
      <c r="AD37" s="152"/>
      <c r="AE37" s="152"/>
      <c r="AF37" s="152"/>
      <c r="AG37" s="152" t="s">
        <v>2390</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c r="A38" s="159"/>
      <c r="B38" s="160"/>
      <c r="C38" s="203" t="s">
        <v>2936</v>
      </c>
      <c r="D38" s="199"/>
      <c r="E38" s="200">
        <v>2.2153999999999998</v>
      </c>
      <c r="F38" s="163"/>
      <c r="G38" s="163"/>
      <c r="H38" s="163"/>
      <c r="I38" s="163"/>
      <c r="J38" s="163"/>
      <c r="K38" s="163"/>
      <c r="L38" s="163"/>
      <c r="M38" s="163"/>
      <c r="N38" s="162"/>
      <c r="O38" s="162"/>
      <c r="P38" s="162"/>
      <c r="Q38" s="162"/>
      <c r="R38" s="163"/>
      <c r="S38" s="163"/>
      <c r="T38" s="163"/>
      <c r="U38" s="163"/>
      <c r="V38" s="163"/>
      <c r="W38" s="163"/>
      <c r="X38" s="163"/>
      <c r="Y38" s="152"/>
      <c r="Z38" s="152"/>
      <c r="AA38" s="152"/>
      <c r="AB38" s="152"/>
      <c r="AC38" s="152"/>
      <c r="AD38" s="152"/>
      <c r="AE38" s="152"/>
      <c r="AF38" s="152"/>
      <c r="AG38" s="152" t="s">
        <v>2390</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c r="A39" s="159"/>
      <c r="B39" s="160"/>
      <c r="C39" s="203" t="s">
        <v>2939</v>
      </c>
      <c r="D39" s="199"/>
      <c r="E39" s="200">
        <v>7.6</v>
      </c>
      <c r="F39" s="163"/>
      <c r="G39" s="163"/>
      <c r="H39" s="163"/>
      <c r="I39" s="163"/>
      <c r="J39" s="163"/>
      <c r="K39" s="163"/>
      <c r="L39" s="163"/>
      <c r="M39" s="163"/>
      <c r="N39" s="162"/>
      <c r="O39" s="162"/>
      <c r="P39" s="162"/>
      <c r="Q39" s="162"/>
      <c r="R39" s="163"/>
      <c r="S39" s="163"/>
      <c r="T39" s="163"/>
      <c r="U39" s="163"/>
      <c r="V39" s="163"/>
      <c r="W39" s="163"/>
      <c r="X39" s="163"/>
      <c r="Y39" s="152"/>
      <c r="Z39" s="152"/>
      <c r="AA39" s="152"/>
      <c r="AB39" s="152"/>
      <c r="AC39" s="152"/>
      <c r="AD39" s="152"/>
      <c r="AE39" s="152"/>
      <c r="AF39" s="152"/>
      <c r="AG39" s="152" t="s">
        <v>2390</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c r="A40" s="159"/>
      <c r="B40" s="160"/>
      <c r="C40" s="203" t="s">
        <v>2940</v>
      </c>
      <c r="D40" s="199"/>
      <c r="E40" s="200">
        <v>3.08</v>
      </c>
      <c r="F40" s="163"/>
      <c r="G40" s="163"/>
      <c r="H40" s="163"/>
      <c r="I40" s="163"/>
      <c r="J40" s="163"/>
      <c r="K40" s="163"/>
      <c r="L40" s="163"/>
      <c r="M40" s="163"/>
      <c r="N40" s="162"/>
      <c r="O40" s="162"/>
      <c r="P40" s="162"/>
      <c r="Q40" s="162"/>
      <c r="R40" s="163"/>
      <c r="S40" s="163"/>
      <c r="T40" s="163"/>
      <c r="U40" s="163"/>
      <c r="V40" s="163"/>
      <c r="W40" s="163"/>
      <c r="X40" s="163"/>
      <c r="Y40" s="152"/>
      <c r="Z40" s="152"/>
      <c r="AA40" s="152"/>
      <c r="AB40" s="152"/>
      <c r="AC40" s="152"/>
      <c r="AD40" s="152"/>
      <c r="AE40" s="152"/>
      <c r="AF40" s="152"/>
      <c r="AG40" s="152" t="s">
        <v>2390</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c r="A41" s="159"/>
      <c r="B41" s="160"/>
      <c r="C41" s="203" t="s">
        <v>2941</v>
      </c>
      <c r="D41" s="199"/>
      <c r="E41" s="200">
        <v>1.98</v>
      </c>
      <c r="F41" s="163"/>
      <c r="G41" s="163"/>
      <c r="H41" s="163"/>
      <c r="I41" s="163"/>
      <c r="J41" s="163"/>
      <c r="K41" s="163"/>
      <c r="L41" s="163"/>
      <c r="M41" s="163"/>
      <c r="N41" s="162"/>
      <c r="O41" s="162"/>
      <c r="P41" s="162"/>
      <c r="Q41" s="162"/>
      <c r="R41" s="163"/>
      <c r="S41" s="163"/>
      <c r="T41" s="163"/>
      <c r="U41" s="163"/>
      <c r="V41" s="163"/>
      <c r="W41" s="163"/>
      <c r="X41" s="163"/>
      <c r="Y41" s="152"/>
      <c r="Z41" s="152"/>
      <c r="AA41" s="152"/>
      <c r="AB41" s="152"/>
      <c r="AC41" s="152"/>
      <c r="AD41" s="152"/>
      <c r="AE41" s="152"/>
      <c r="AF41" s="152"/>
      <c r="AG41" s="152" t="s">
        <v>2390</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c r="A42" s="159"/>
      <c r="B42" s="160"/>
      <c r="C42" s="203" t="s">
        <v>2939</v>
      </c>
      <c r="D42" s="199"/>
      <c r="E42" s="200">
        <v>7.6</v>
      </c>
      <c r="F42" s="163"/>
      <c r="G42" s="163"/>
      <c r="H42" s="163"/>
      <c r="I42" s="163"/>
      <c r="J42" s="163"/>
      <c r="K42" s="163"/>
      <c r="L42" s="163"/>
      <c r="M42" s="163"/>
      <c r="N42" s="162"/>
      <c r="O42" s="162"/>
      <c r="P42" s="162"/>
      <c r="Q42" s="162"/>
      <c r="R42" s="163"/>
      <c r="S42" s="163"/>
      <c r="T42" s="163"/>
      <c r="U42" s="163"/>
      <c r="V42" s="163"/>
      <c r="W42" s="163"/>
      <c r="X42" s="163"/>
      <c r="Y42" s="152"/>
      <c r="Z42" s="152"/>
      <c r="AA42" s="152"/>
      <c r="AB42" s="152"/>
      <c r="AC42" s="152"/>
      <c r="AD42" s="152"/>
      <c r="AE42" s="152"/>
      <c r="AF42" s="152"/>
      <c r="AG42" s="152" t="s">
        <v>2390</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c r="A43" s="159"/>
      <c r="B43" s="160"/>
      <c r="C43" s="203" t="s">
        <v>2942</v>
      </c>
      <c r="D43" s="199"/>
      <c r="E43" s="200">
        <v>6.976</v>
      </c>
      <c r="F43" s="163"/>
      <c r="G43" s="163"/>
      <c r="H43" s="163"/>
      <c r="I43" s="163"/>
      <c r="J43" s="163"/>
      <c r="K43" s="163"/>
      <c r="L43" s="163"/>
      <c r="M43" s="163"/>
      <c r="N43" s="162"/>
      <c r="O43" s="162"/>
      <c r="P43" s="162"/>
      <c r="Q43" s="162"/>
      <c r="R43" s="163"/>
      <c r="S43" s="163"/>
      <c r="T43" s="163"/>
      <c r="U43" s="163"/>
      <c r="V43" s="163"/>
      <c r="W43" s="163"/>
      <c r="X43" s="163"/>
      <c r="Y43" s="152"/>
      <c r="Z43" s="152"/>
      <c r="AA43" s="152"/>
      <c r="AB43" s="152"/>
      <c r="AC43" s="152"/>
      <c r="AD43" s="152"/>
      <c r="AE43" s="152"/>
      <c r="AF43" s="152"/>
      <c r="AG43" s="152" t="s">
        <v>2390</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c r="A44" s="159"/>
      <c r="B44" s="160"/>
      <c r="C44" s="203" t="s">
        <v>2943</v>
      </c>
      <c r="D44" s="199"/>
      <c r="E44" s="200">
        <v>3.08</v>
      </c>
      <c r="F44" s="163"/>
      <c r="G44" s="163"/>
      <c r="H44" s="163"/>
      <c r="I44" s="163"/>
      <c r="J44" s="163"/>
      <c r="K44" s="163"/>
      <c r="L44" s="163"/>
      <c r="M44" s="163"/>
      <c r="N44" s="162"/>
      <c r="O44" s="162"/>
      <c r="P44" s="162"/>
      <c r="Q44" s="162"/>
      <c r="R44" s="163"/>
      <c r="S44" s="163"/>
      <c r="T44" s="163"/>
      <c r="U44" s="163"/>
      <c r="V44" s="163"/>
      <c r="W44" s="163"/>
      <c r="X44" s="163"/>
      <c r="Y44" s="152"/>
      <c r="Z44" s="152"/>
      <c r="AA44" s="152"/>
      <c r="AB44" s="152"/>
      <c r="AC44" s="152"/>
      <c r="AD44" s="152"/>
      <c r="AE44" s="152"/>
      <c r="AF44" s="152"/>
      <c r="AG44" s="152" t="s">
        <v>2390</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c r="A45" s="159"/>
      <c r="B45" s="160"/>
      <c r="C45" s="203" t="s">
        <v>2941</v>
      </c>
      <c r="D45" s="199"/>
      <c r="E45" s="200">
        <v>1.98</v>
      </c>
      <c r="F45" s="163"/>
      <c r="G45" s="163"/>
      <c r="H45" s="163"/>
      <c r="I45" s="163"/>
      <c r="J45" s="163"/>
      <c r="K45" s="163"/>
      <c r="L45" s="163"/>
      <c r="M45" s="163"/>
      <c r="N45" s="162"/>
      <c r="O45" s="162"/>
      <c r="P45" s="162"/>
      <c r="Q45" s="162"/>
      <c r="R45" s="163"/>
      <c r="S45" s="163"/>
      <c r="T45" s="163"/>
      <c r="U45" s="163"/>
      <c r="V45" s="163"/>
      <c r="W45" s="163"/>
      <c r="X45" s="163"/>
      <c r="Y45" s="152"/>
      <c r="Z45" s="152"/>
      <c r="AA45" s="152"/>
      <c r="AB45" s="152"/>
      <c r="AC45" s="152"/>
      <c r="AD45" s="152"/>
      <c r="AE45" s="152"/>
      <c r="AF45" s="152"/>
      <c r="AG45" s="152" t="s">
        <v>2390</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c r="A46" s="159"/>
      <c r="B46" s="160"/>
      <c r="C46" s="203" t="s">
        <v>2942</v>
      </c>
      <c r="D46" s="199"/>
      <c r="E46" s="200">
        <v>6.976</v>
      </c>
      <c r="F46" s="163"/>
      <c r="G46" s="163"/>
      <c r="H46" s="163"/>
      <c r="I46" s="163"/>
      <c r="J46" s="163"/>
      <c r="K46" s="163"/>
      <c r="L46" s="163"/>
      <c r="M46" s="163"/>
      <c r="N46" s="162"/>
      <c r="O46" s="162"/>
      <c r="P46" s="162"/>
      <c r="Q46" s="162"/>
      <c r="R46" s="163"/>
      <c r="S46" s="163"/>
      <c r="T46" s="163"/>
      <c r="U46" s="163"/>
      <c r="V46" s="163"/>
      <c r="W46" s="163"/>
      <c r="X46" s="163"/>
      <c r="Y46" s="152"/>
      <c r="Z46" s="152"/>
      <c r="AA46" s="152"/>
      <c r="AB46" s="152"/>
      <c r="AC46" s="152"/>
      <c r="AD46" s="152"/>
      <c r="AE46" s="152"/>
      <c r="AF46" s="152"/>
      <c r="AG46" s="152" t="s">
        <v>2390</v>
      </c>
      <c r="AH46" s="152">
        <v>0</v>
      </c>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c r="A47" s="159"/>
      <c r="B47" s="160"/>
      <c r="C47" s="203" t="s">
        <v>2944</v>
      </c>
      <c r="D47" s="199"/>
      <c r="E47" s="200">
        <v>1.72</v>
      </c>
      <c r="F47" s="163"/>
      <c r="G47" s="163"/>
      <c r="H47" s="163"/>
      <c r="I47" s="163"/>
      <c r="J47" s="163"/>
      <c r="K47" s="163"/>
      <c r="L47" s="163"/>
      <c r="M47" s="163"/>
      <c r="N47" s="162"/>
      <c r="O47" s="162"/>
      <c r="P47" s="162"/>
      <c r="Q47" s="162"/>
      <c r="R47" s="163"/>
      <c r="S47" s="163"/>
      <c r="T47" s="163"/>
      <c r="U47" s="163"/>
      <c r="V47" s="163"/>
      <c r="W47" s="163"/>
      <c r="X47" s="163"/>
      <c r="Y47" s="152"/>
      <c r="Z47" s="152"/>
      <c r="AA47" s="152"/>
      <c r="AB47" s="152"/>
      <c r="AC47" s="152"/>
      <c r="AD47" s="152"/>
      <c r="AE47" s="152"/>
      <c r="AF47" s="152"/>
      <c r="AG47" s="152" t="s">
        <v>2390</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c r="A48" s="159"/>
      <c r="B48" s="160"/>
      <c r="C48" s="203" t="s">
        <v>2945</v>
      </c>
      <c r="D48" s="199"/>
      <c r="E48" s="200">
        <v>3.44</v>
      </c>
      <c r="F48" s="163"/>
      <c r="G48" s="163"/>
      <c r="H48" s="163"/>
      <c r="I48" s="163"/>
      <c r="J48" s="163"/>
      <c r="K48" s="163"/>
      <c r="L48" s="163"/>
      <c r="M48" s="163"/>
      <c r="N48" s="162"/>
      <c r="O48" s="162"/>
      <c r="P48" s="162"/>
      <c r="Q48" s="162"/>
      <c r="R48" s="163"/>
      <c r="S48" s="163"/>
      <c r="T48" s="163"/>
      <c r="U48" s="163"/>
      <c r="V48" s="163"/>
      <c r="W48" s="163"/>
      <c r="X48" s="163"/>
      <c r="Y48" s="152"/>
      <c r="Z48" s="152"/>
      <c r="AA48" s="152"/>
      <c r="AB48" s="152"/>
      <c r="AC48" s="152"/>
      <c r="AD48" s="152"/>
      <c r="AE48" s="152"/>
      <c r="AF48" s="152"/>
      <c r="AG48" s="152" t="s">
        <v>2390</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c r="A49" s="159"/>
      <c r="B49" s="160"/>
      <c r="C49" s="203" t="s">
        <v>2946</v>
      </c>
      <c r="D49" s="199"/>
      <c r="E49" s="200">
        <v>1.72</v>
      </c>
      <c r="F49" s="163"/>
      <c r="G49" s="163"/>
      <c r="H49" s="163"/>
      <c r="I49" s="163"/>
      <c r="J49" s="163"/>
      <c r="K49" s="163"/>
      <c r="L49" s="163"/>
      <c r="M49" s="163"/>
      <c r="N49" s="162"/>
      <c r="O49" s="162"/>
      <c r="P49" s="162"/>
      <c r="Q49" s="162"/>
      <c r="R49" s="163"/>
      <c r="S49" s="163"/>
      <c r="T49" s="163"/>
      <c r="U49" s="163"/>
      <c r="V49" s="163"/>
      <c r="W49" s="163"/>
      <c r="X49" s="163"/>
      <c r="Y49" s="152"/>
      <c r="Z49" s="152"/>
      <c r="AA49" s="152"/>
      <c r="AB49" s="152"/>
      <c r="AC49" s="152"/>
      <c r="AD49" s="152"/>
      <c r="AE49" s="152"/>
      <c r="AF49" s="152"/>
      <c r="AG49" s="152" t="s">
        <v>2390</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c r="A50" s="159"/>
      <c r="B50" s="160"/>
      <c r="C50" s="203" t="s">
        <v>2947</v>
      </c>
      <c r="D50" s="199"/>
      <c r="E50" s="200">
        <v>2.52</v>
      </c>
      <c r="F50" s="163"/>
      <c r="G50" s="163"/>
      <c r="H50" s="163"/>
      <c r="I50" s="163"/>
      <c r="J50" s="163"/>
      <c r="K50" s="163"/>
      <c r="L50" s="163"/>
      <c r="M50" s="163"/>
      <c r="N50" s="162"/>
      <c r="O50" s="162"/>
      <c r="P50" s="162"/>
      <c r="Q50" s="162"/>
      <c r="R50" s="163"/>
      <c r="S50" s="163"/>
      <c r="T50" s="163"/>
      <c r="U50" s="163"/>
      <c r="V50" s="163"/>
      <c r="W50" s="163"/>
      <c r="X50" s="163"/>
      <c r="Y50" s="152"/>
      <c r="Z50" s="152"/>
      <c r="AA50" s="152"/>
      <c r="AB50" s="152"/>
      <c r="AC50" s="152"/>
      <c r="AD50" s="152"/>
      <c r="AE50" s="152"/>
      <c r="AF50" s="152"/>
      <c r="AG50" s="152" t="s">
        <v>2390</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c r="A51" s="159"/>
      <c r="B51" s="160"/>
      <c r="C51" s="203" t="s">
        <v>2948</v>
      </c>
      <c r="D51" s="199"/>
      <c r="E51" s="200">
        <v>2.1</v>
      </c>
      <c r="F51" s="163"/>
      <c r="G51" s="163"/>
      <c r="H51" s="163"/>
      <c r="I51" s="163"/>
      <c r="J51" s="163"/>
      <c r="K51" s="163"/>
      <c r="L51" s="163"/>
      <c r="M51" s="163"/>
      <c r="N51" s="162"/>
      <c r="O51" s="162"/>
      <c r="P51" s="162"/>
      <c r="Q51" s="162"/>
      <c r="R51" s="163"/>
      <c r="S51" s="163"/>
      <c r="T51" s="163"/>
      <c r="U51" s="163"/>
      <c r="V51" s="163"/>
      <c r="W51" s="163"/>
      <c r="X51" s="163"/>
      <c r="Y51" s="152"/>
      <c r="Z51" s="152"/>
      <c r="AA51" s="152"/>
      <c r="AB51" s="152"/>
      <c r="AC51" s="152"/>
      <c r="AD51" s="152"/>
      <c r="AE51" s="152"/>
      <c r="AF51" s="152"/>
      <c r="AG51" s="152" t="s">
        <v>2390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c r="A52" s="159"/>
      <c r="B52" s="160"/>
      <c r="C52" s="203" t="s">
        <v>2949</v>
      </c>
      <c r="D52" s="199"/>
      <c r="E52" s="200">
        <v>2.2000000000000002</v>
      </c>
      <c r="F52" s="163"/>
      <c r="G52" s="163"/>
      <c r="H52" s="163"/>
      <c r="I52" s="163"/>
      <c r="J52" s="163"/>
      <c r="K52" s="163"/>
      <c r="L52" s="163"/>
      <c r="M52" s="163"/>
      <c r="N52" s="162"/>
      <c r="O52" s="162"/>
      <c r="P52" s="162"/>
      <c r="Q52" s="162"/>
      <c r="R52" s="163"/>
      <c r="S52" s="163"/>
      <c r="T52" s="163"/>
      <c r="U52" s="163"/>
      <c r="V52" s="163"/>
      <c r="W52" s="163"/>
      <c r="X52" s="163"/>
      <c r="Y52" s="152"/>
      <c r="Z52" s="152"/>
      <c r="AA52" s="152"/>
      <c r="AB52" s="152"/>
      <c r="AC52" s="152"/>
      <c r="AD52" s="152"/>
      <c r="AE52" s="152"/>
      <c r="AF52" s="152"/>
      <c r="AG52" s="152" t="s">
        <v>2390</v>
      </c>
      <c r="AH52" s="152">
        <v>0</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c r="A53" s="159"/>
      <c r="B53" s="160"/>
      <c r="C53" s="203" t="s">
        <v>2950</v>
      </c>
      <c r="D53" s="199"/>
      <c r="E53" s="200">
        <v>2.2000000000000002</v>
      </c>
      <c r="F53" s="163"/>
      <c r="G53" s="163"/>
      <c r="H53" s="163"/>
      <c r="I53" s="163"/>
      <c r="J53" s="163"/>
      <c r="K53" s="163"/>
      <c r="L53" s="163"/>
      <c r="M53" s="163"/>
      <c r="N53" s="162"/>
      <c r="O53" s="162"/>
      <c r="P53" s="162"/>
      <c r="Q53" s="162"/>
      <c r="R53" s="163"/>
      <c r="S53" s="163"/>
      <c r="T53" s="163"/>
      <c r="U53" s="163"/>
      <c r="V53" s="163"/>
      <c r="W53" s="163"/>
      <c r="X53" s="163"/>
      <c r="Y53" s="152"/>
      <c r="Z53" s="152"/>
      <c r="AA53" s="152"/>
      <c r="AB53" s="152"/>
      <c r="AC53" s="152"/>
      <c r="AD53" s="152"/>
      <c r="AE53" s="152"/>
      <c r="AF53" s="152"/>
      <c r="AG53" s="152" t="s">
        <v>2390</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c r="A54" s="159"/>
      <c r="B54" s="160"/>
      <c r="C54" s="203" t="s">
        <v>2951</v>
      </c>
      <c r="D54" s="199"/>
      <c r="E54" s="200">
        <v>2.99</v>
      </c>
      <c r="F54" s="163"/>
      <c r="G54" s="163"/>
      <c r="H54" s="163"/>
      <c r="I54" s="163"/>
      <c r="J54" s="163"/>
      <c r="K54" s="163"/>
      <c r="L54" s="163"/>
      <c r="M54" s="163"/>
      <c r="N54" s="162"/>
      <c r="O54" s="162"/>
      <c r="P54" s="162"/>
      <c r="Q54" s="162"/>
      <c r="R54" s="163"/>
      <c r="S54" s="163"/>
      <c r="T54" s="163"/>
      <c r="U54" s="163"/>
      <c r="V54" s="163"/>
      <c r="W54" s="163"/>
      <c r="X54" s="163"/>
      <c r="Y54" s="152"/>
      <c r="Z54" s="152"/>
      <c r="AA54" s="152"/>
      <c r="AB54" s="152"/>
      <c r="AC54" s="152"/>
      <c r="AD54" s="152"/>
      <c r="AE54" s="152"/>
      <c r="AF54" s="152"/>
      <c r="AG54" s="152" t="s">
        <v>2390</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c r="A55" s="159"/>
      <c r="B55" s="160"/>
      <c r="C55" s="203" t="s">
        <v>2952</v>
      </c>
      <c r="D55" s="199"/>
      <c r="E55" s="200">
        <v>4.7815899999999996</v>
      </c>
      <c r="F55" s="163"/>
      <c r="G55" s="163"/>
      <c r="H55" s="163"/>
      <c r="I55" s="163"/>
      <c r="J55" s="163"/>
      <c r="K55" s="163"/>
      <c r="L55" s="163"/>
      <c r="M55" s="163"/>
      <c r="N55" s="162"/>
      <c r="O55" s="162"/>
      <c r="P55" s="162"/>
      <c r="Q55" s="162"/>
      <c r="R55" s="163"/>
      <c r="S55" s="163"/>
      <c r="T55" s="163"/>
      <c r="U55" s="163"/>
      <c r="V55" s="163"/>
      <c r="W55" s="163"/>
      <c r="X55" s="163"/>
      <c r="Y55" s="152"/>
      <c r="Z55" s="152"/>
      <c r="AA55" s="152"/>
      <c r="AB55" s="152"/>
      <c r="AC55" s="152"/>
      <c r="AD55" s="152"/>
      <c r="AE55" s="152"/>
      <c r="AF55" s="152"/>
      <c r="AG55" s="152" t="s">
        <v>2390</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c r="A56" s="169" t="s">
        <v>366</v>
      </c>
      <c r="B56" s="170" t="s">
        <v>235</v>
      </c>
      <c r="C56" s="184" t="s">
        <v>236</v>
      </c>
      <c r="D56" s="171"/>
      <c r="E56" s="172"/>
      <c r="F56" s="173"/>
      <c r="G56" s="173">
        <f>SUMIF(AG57:AG63,"&lt;&gt;NOR",G57:G63)</f>
        <v>0</v>
      </c>
      <c r="H56" s="173"/>
      <c r="I56" s="173">
        <f>SUM(I57:I63)</f>
        <v>0</v>
      </c>
      <c r="J56" s="173"/>
      <c r="K56" s="173">
        <f>SUM(K57:K63)</f>
        <v>0</v>
      </c>
      <c r="L56" s="173"/>
      <c r="M56" s="173">
        <f>SUM(M57:M63)</f>
        <v>0</v>
      </c>
      <c r="N56" s="172"/>
      <c r="O56" s="172">
        <f>SUM(O57:O63)</f>
        <v>0</v>
      </c>
      <c r="P56" s="172"/>
      <c r="Q56" s="172">
        <f>SUM(Q57:Q63)</f>
        <v>0</v>
      </c>
      <c r="R56" s="173"/>
      <c r="S56" s="173"/>
      <c r="T56" s="174"/>
      <c r="U56" s="168"/>
      <c r="V56" s="168">
        <f>SUM(V57:V63)</f>
        <v>4.78</v>
      </c>
      <c r="W56" s="168"/>
      <c r="X56" s="168"/>
      <c r="AG56" t="s">
        <v>367</v>
      </c>
    </row>
    <row r="57" spans="1:60" outlineLevel="1">
      <c r="A57" s="175">
        <v>5</v>
      </c>
      <c r="B57" s="176" t="s">
        <v>2953</v>
      </c>
      <c r="C57" s="185" t="s">
        <v>2954</v>
      </c>
      <c r="D57" s="177" t="s">
        <v>524</v>
      </c>
      <c r="E57" s="178">
        <v>29.884</v>
      </c>
      <c r="F57" s="179"/>
      <c r="G57" s="180">
        <f>ROUND(E57*F57,2)</f>
        <v>0</v>
      </c>
      <c r="H57" s="179"/>
      <c r="I57" s="180">
        <f>ROUND(E57*H57,2)</f>
        <v>0</v>
      </c>
      <c r="J57" s="179"/>
      <c r="K57" s="180">
        <f>ROUND(E57*J57,2)</f>
        <v>0</v>
      </c>
      <c r="L57" s="180">
        <v>21</v>
      </c>
      <c r="M57" s="180">
        <f>G57*(1+L57/100)</f>
        <v>0</v>
      </c>
      <c r="N57" s="178">
        <v>0</v>
      </c>
      <c r="O57" s="178">
        <f>ROUND(E57*N57,2)</f>
        <v>0</v>
      </c>
      <c r="P57" s="178">
        <v>0</v>
      </c>
      <c r="Q57" s="178">
        <f>ROUND(E57*P57,2)</f>
        <v>0</v>
      </c>
      <c r="R57" s="180" t="s">
        <v>470</v>
      </c>
      <c r="S57" s="180" t="s">
        <v>371</v>
      </c>
      <c r="T57" s="181" t="s">
        <v>2386</v>
      </c>
      <c r="U57" s="163">
        <v>0.16</v>
      </c>
      <c r="V57" s="163">
        <f>ROUND(E57*U57,2)</f>
        <v>4.78</v>
      </c>
      <c r="W57" s="163"/>
      <c r="X57" s="163" t="s">
        <v>431</v>
      </c>
      <c r="Y57" s="152"/>
      <c r="Z57" s="152"/>
      <c r="AA57" s="152"/>
      <c r="AB57" s="152"/>
      <c r="AC57" s="152"/>
      <c r="AD57" s="152"/>
      <c r="AE57" s="152"/>
      <c r="AF57" s="152"/>
      <c r="AG57" s="152" t="s">
        <v>2387</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c r="A58" s="159"/>
      <c r="B58" s="160"/>
      <c r="C58" s="203" t="s">
        <v>2955</v>
      </c>
      <c r="D58" s="199"/>
      <c r="E58" s="200">
        <v>6</v>
      </c>
      <c r="F58" s="163"/>
      <c r="G58" s="163"/>
      <c r="H58" s="163"/>
      <c r="I58" s="163"/>
      <c r="J58" s="163"/>
      <c r="K58" s="163"/>
      <c r="L58" s="163"/>
      <c r="M58" s="163"/>
      <c r="N58" s="162"/>
      <c r="O58" s="162"/>
      <c r="P58" s="162"/>
      <c r="Q58" s="162"/>
      <c r="R58" s="163"/>
      <c r="S58" s="163"/>
      <c r="T58" s="163"/>
      <c r="U58" s="163"/>
      <c r="V58" s="163"/>
      <c r="W58" s="163"/>
      <c r="X58" s="163"/>
      <c r="Y58" s="152"/>
      <c r="Z58" s="152"/>
      <c r="AA58" s="152"/>
      <c r="AB58" s="152"/>
      <c r="AC58" s="152"/>
      <c r="AD58" s="152"/>
      <c r="AE58" s="152"/>
      <c r="AF58" s="152"/>
      <c r="AG58" s="152" t="s">
        <v>2390</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c r="A59" s="159"/>
      <c r="B59" s="160"/>
      <c r="C59" s="203" t="s">
        <v>2956</v>
      </c>
      <c r="D59" s="199"/>
      <c r="E59" s="200">
        <v>8.84</v>
      </c>
      <c r="F59" s="163"/>
      <c r="G59" s="163"/>
      <c r="H59" s="163"/>
      <c r="I59" s="163"/>
      <c r="J59" s="163"/>
      <c r="K59" s="163"/>
      <c r="L59" s="163"/>
      <c r="M59" s="163"/>
      <c r="N59" s="162"/>
      <c r="O59" s="162"/>
      <c r="P59" s="162"/>
      <c r="Q59" s="162"/>
      <c r="R59" s="163"/>
      <c r="S59" s="163"/>
      <c r="T59" s="163"/>
      <c r="U59" s="163"/>
      <c r="V59" s="163"/>
      <c r="W59" s="163"/>
      <c r="X59" s="163"/>
      <c r="Y59" s="152"/>
      <c r="Z59" s="152"/>
      <c r="AA59" s="152"/>
      <c r="AB59" s="152"/>
      <c r="AC59" s="152"/>
      <c r="AD59" s="152"/>
      <c r="AE59" s="152"/>
      <c r="AF59" s="152"/>
      <c r="AG59" s="152" t="s">
        <v>2390</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c r="A60" s="159"/>
      <c r="B60" s="160"/>
      <c r="C60" s="203" t="s">
        <v>2957</v>
      </c>
      <c r="D60" s="199"/>
      <c r="E60" s="200">
        <v>6.2</v>
      </c>
      <c r="F60" s="163"/>
      <c r="G60" s="163"/>
      <c r="H60" s="163"/>
      <c r="I60" s="163"/>
      <c r="J60" s="163"/>
      <c r="K60" s="163"/>
      <c r="L60" s="163"/>
      <c r="M60" s="163"/>
      <c r="N60" s="162"/>
      <c r="O60" s="162"/>
      <c r="P60" s="162"/>
      <c r="Q60" s="162"/>
      <c r="R60" s="163"/>
      <c r="S60" s="163"/>
      <c r="T60" s="163"/>
      <c r="U60" s="163"/>
      <c r="V60" s="163"/>
      <c r="W60" s="163"/>
      <c r="X60" s="163"/>
      <c r="Y60" s="152"/>
      <c r="Z60" s="152"/>
      <c r="AA60" s="152"/>
      <c r="AB60" s="152"/>
      <c r="AC60" s="152"/>
      <c r="AD60" s="152"/>
      <c r="AE60" s="152"/>
      <c r="AF60" s="152"/>
      <c r="AG60" s="152" t="s">
        <v>2390</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c r="A61" s="159"/>
      <c r="B61" s="160"/>
      <c r="C61" s="203" t="s">
        <v>2958</v>
      </c>
      <c r="D61" s="199"/>
      <c r="E61" s="200">
        <v>8.8439999999999994</v>
      </c>
      <c r="F61" s="163"/>
      <c r="G61" s="163"/>
      <c r="H61" s="163"/>
      <c r="I61" s="163"/>
      <c r="J61" s="163"/>
      <c r="K61" s="163"/>
      <c r="L61" s="163"/>
      <c r="M61" s="163"/>
      <c r="N61" s="162"/>
      <c r="O61" s="162"/>
      <c r="P61" s="162"/>
      <c r="Q61" s="162"/>
      <c r="R61" s="163"/>
      <c r="S61" s="163"/>
      <c r="T61" s="163"/>
      <c r="U61" s="163"/>
      <c r="V61" s="163"/>
      <c r="W61" s="163"/>
      <c r="X61" s="163"/>
      <c r="Y61" s="152"/>
      <c r="Z61" s="152"/>
      <c r="AA61" s="152"/>
      <c r="AB61" s="152"/>
      <c r="AC61" s="152"/>
      <c r="AD61" s="152"/>
      <c r="AE61" s="152"/>
      <c r="AF61" s="152"/>
      <c r="AG61" s="152" t="s">
        <v>2390</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c r="A62" s="175">
        <v>6</v>
      </c>
      <c r="B62" s="176" t="s">
        <v>2959</v>
      </c>
      <c r="C62" s="185" t="s">
        <v>2960</v>
      </c>
      <c r="D62" s="177" t="s">
        <v>2961</v>
      </c>
      <c r="E62" s="178">
        <v>29.884</v>
      </c>
      <c r="F62" s="179"/>
      <c r="G62" s="180">
        <f>ROUND(E62*F62,2)</f>
        <v>0</v>
      </c>
      <c r="H62" s="179"/>
      <c r="I62" s="180">
        <f>ROUND(E62*H62,2)</f>
        <v>0</v>
      </c>
      <c r="J62" s="179"/>
      <c r="K62" s="180">
        <f>ROUND(E62*J62,2)</f>
        <v>0</v>
      </c>
      <c r="L62" s="180">
        <v>21</v>
      </c>
      <c r="M62" s="180">
        <f>G62*(1+L62/100)</f>
        <v>0</v>
      </c>
      <c r="N62" s="178">
        <v>0</v>
      </c>
      <c r="O62" s="178">
        <f>ROUND(E62*N62,2)</f>
        <v>0</v>
      </c>
      <c r="P62" s="178">
        <v>0</v>
      </c>
      <c r="Q62" s="178">
        <f>ROUND(E62*P62,2)</f>
        <v>0</v>
      </c>
      <c r="R62" s="180"/>
      <c r="S62" s="180" t="s">
        <v>430</v>
      </c>
      <c r="T62" s="181" t="s">
        <v>372</v>
      </c>
      <c r="U62" s="163">
        <v>0</v>
      </c>
      <c r="V62" s="163">
        <f>ROUND(E62*U62,2)</f>
        <v>0</v>
      </c>
      <c r="W62" s="163"/>
      <c r="X62" s="163" t="s">
        <v>431</v>
      </c>
      <c r="Y62" s="152"/>
      <c r="Z62" s="152"/>
      <c r="AA62" s="152"/>
      <c r="AB62" s="152"/>
      <c r="AC62" s="152"/>
      <c r="AD62" s="152"/>
      <c r="AE62" s="152"/>
      <c r="AF62" s="152"/>
      <c r="AG62" s="152" t="s">
        <v>2387</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c r="A63" s="159"/>
      <c r="B63" s="160"/>
      <c r="C63" s="203" t="s">
        <v>2962</v>
      </c>
      <c r="D63" s="199"/>
      <c r="E63" s="200">
        <v>29.884</v>
      </c>
      <c r="F63" s="163"/>
      <c r="G63" s="163"/>
      <c r="H63" s="163"/>
      <c r="I63" s="163"/>
      <c r="J63" s="163"/>
      <c r="K63" s="163"/>
      <c r="L63" s="163"/>
      <c r="M63" s="163"/>
      <c r="N63" s="162"/>
      <c r="O63" s="162"/>
      <c r="P63" s="162"/>
      <c r="Q63" s="162"/>
      <c r="R63" s="163"/>
      <c r="S63" s="163"/>
      <c r="T63" s="163"/>
      <c r="U63" s="163"/>
      <c r="V63" s="163"/>
      <c r="W63" s="163"/>
      <c r="X63" s="163"/>
      <c r="Y63" s="152"/>
      <c r="Z63" s="152"/>
      <c r="AA63" s="152"/>
      <c r="AB63" s="152"/>
      <c r="AC63" s="152"/>
      <c r="AD63" s="152"/>
      <c r="AE63" s="152"/>
      <c r="AF63" s="152"/>
      <c r="AG63" s="152" t="s">
        <v>2390</v>
      </c>
      <c r="AH63" s="152">
        <v>5</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c r="A64" s="169" t="s">
        <v>366</v>
      </c>
      <c r="B64" s="170" t="s">
        <v>237</v>
      </c>
      <c r="C64" s="184" t="s">
        <v>238</v>
      </c>
      <c r="D64" s="171"/>
      <c r="E64" s="172"/>
      <c r="F64" s="173"/>
      <c r="G64" s="173">
        <f>SUMIF(AG65:AG80,"&lt;&gt;NOR",G65:G80)</f>
        <v>0</v>
      </c>
      <c r="H64" s="173"/>
      <c r="I64" s="173">
        <f>SUM(I65:I80)</f>
        <v>0</v>
      </c>
      <c r="J64" s="173"/>
      <c r="K64" s="173">
        <f>SUM(K65:K80)</f>
        <v>0</v>
      </c>
      <c r="L64" s="173"/>
      <c r="M64" s="173">
        <f>SUM(M65:M80)</f>
        <v>0</v>
      </c>
      <c r="N64" s="172"/>
      <c r="O64" s="172">
        <f>SUM(O65:O80)</f>
        <v>0.83</v>
      </c>
      <c r="P64" s="172"/>
      <c r="Q64" s="172">
        <f>SUM(Q65:Q80)</f>
        <v>0</v>
      </c>
      <c r="R64" s="173"/>
      <c r="S64" s="173"/>
      <c r="T64" s="174"/>
      <c r="U64" s="168"/>
      <c r="V64" s="168">
        <f>SUM(V65:V80)</f>
        <v>50.88</v>
      </c>
      <c r="W64" s="168"/>
      <c r="X64" s="168"/>
      <c r="AG64" t="s">
        <v>367</v>
      </c>
    </row>
    <row r="65" spans="1:60" ht="22.5" outlineLevel="1">
      <c r="A65" s="175">
        <v>7</v>
      </c>
      <c r="B65" s="176" t="s">
        <v>2963</v>
      </c>
      <c r="C65" s="185" t="s">
        <v>2964</v>
      </c>
      <c r="D65" s="177" t="s">
        <v>439</v>
      </c>
      <c r="E65" s="178">
        <v>148.35</v>
      </c>
      <c r="F65" s="179"/>
      <c r="G65" s="180">
        <f>ROUND(E65*F65,2)</f>
        <v>0</v>
      </c>
      <c r="H65" s="179"/>
      <c r="I65" s="180">
        <f>ROUND(E65*H65,2)</f>
        <v>0</v>
      </c>
      <c r="J65" s="179"/>
      <c r="K65" s="180">
        <f>ROUND(E65*J65,2)</f>
        <v>0</v>
      </c>
      <c r="L65" s="180">
        <v>21</v>
      </c>
      <c r="M65" s="180">
        <f>G65*(1+L65/100)</f>
        <v>0</v>
      </c>
      <c r="N65" s="178">
        <v>5.5700000000000003E-3</v>
      </c>
      <c r="O65" s="178">
        <f>ROUND(E65*N65,2)</f>
        <v>0.83</v>
      </c>
      <c r="P65" s="178">
        <v>0</v>
      </c>
      <c r="Q65" s="178">
        <f>ROUND(E65*P65,2)</f>
        <v>0</v>
      </c>
      <c r="R65" s="180" t="s">
        <v>470</v>
      </c>
      <c r="S65" s="180" t="s">
        <v>371</v>
      </c>
      <c r="T65" s="181" t="s">
        <v>2386</v>
      </c>
      <c r="U65" s="163">
        <v>0.34300000000000003</v>
      </c>
      <c r="V65" s="163">
        <f>ROUND(E65*U65,2)</f>
        <v>50.88</v>
      </c>
      <c r="W65" s="163"/>
      <c r="X65" s="163" t="s">
        <v>431</v>
      </c>
      <c r="Y65" s="152"/>
      <c r="Z65" s="152"/>
      <c r="AA65" s="152"/>
      <c r="AB65" s="152"/>
      <c r="AC65" s="152"/>
      <c r="AD65" s="152"/>
      <c r="AE65" s="152"/>
      <c r="AF65" s="152"/>
      <c r="AG65" s="152" t="s">
        <v>2387</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c r="A66" s="159"/>
      <c r="B66" s="160"/>
      <c r="C66" s="273" t="s">
        <v>2965</v>
      </c>
      <c r="D66" s="274"/>
      <c r="E66" s="274"/>
      <c r="F66" s="274"/>
      <c r="G66" s="274"/>
      <c r="H66" s="163"/>
      <c r="I66" s="163"/>
      <c r="J66" s="163"/>
      <c r="K66" s="163"/>
      <c r="L66" s="163"/>
      <c r="M66" s="163"/>
      <c r="N66" s="162"/>
      <c r="O66" s="162"/>
      <c r="P66" s="162"/>
      <c r="Q66" s="162"/>
      <c r="R66" s="163"/>
      <c r="S66" s="163"/>
      <c r="T66" s="163"/>
      <c r="U66" s="163"/>
      <c r="V66" s="163"/>
      <c r="W66" s="163"/>
      <c r="X66" s="163"/>
      <c r="Y66" s="152"/>
      <c r="Z66" s="152"/>
      <c r="AA66" s="152"/>
      <c r="AB66" s="152"/>
      <c r="AC66" s="152"/>
      <c r="AD66" s="152"/>
      <c r="AE66" s="152"/>
      <c r="AF66" s="152"/>
      <c r="AG66" s="152" t="s">
        <v>444</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c r="A67" s="159"/>
      <c r="B67" s="160"/>
      <c r="C67" s="271" t="s">
        <v>2966</v>
      </c>
      <c r="D67" s="272"/>
      <c r="E67" s="272"/>
      <c r="F67" s="272"/>
      <c r="G67" s="272"/>
      <c r="H67" s="163"/>
      <c r="I67" s="163"/>
      <c r="J67" s="163"/>
      <c r="K67" s="163"/>
      <c r="L67" s="163"/>
      <c r="M67" s="163"/>
      <c r="N67" s="162"/>
      <c r="O67" s="162"/>
      <c r="P67" s="162"/>
      <c r="Q67" s="162"/>
      <c r="R67" s="163"/>
      <c r="S67" s="163"/>
      <c r="T67" s="163"/>
      <c r="U67" s="163"/>
      <c r="V67" s="163"/>
      <c r="W67" s="163"/>
      <c r="X67" s="163"/>
      <c r="Y67" s="152"/>
      <c r="Z67" s="152"/>
      <c r="AA67" s="152"/>
      <c r="AB67" s="152"/>
      <c r="AC67" s="152"/>
      <c r="AD67" s="152"/>
      <c r="AE67" s="152"/>
      <c r="AF67" s="152"/>
      <c r="AG67" s="152" t="s">
        <v>375</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c r="A68" s="159"/>
      <c r="B68" s="160"/>
      <c r="C68" s="203" t="s">
        <v>2920</v>
      </c>
      <c r="D68" s="199"/>
      <c r="E68" s="200">
        <v>6.05</v>
      </c>
      <c r="F68" s="163"/>
      <c r="G68" s="163"/>
      <c r="H68" s="163"/>
      <c r="I68" s="163"/>
      <c r="J68" s="163"/>
      <c r="K68" s="163"/>
      <c r="L68" s="163"/>
      <c r="M68" s="163"/>
      <c r="N68" s="162"/>
      <c r="O68" s="162"/>
      <c r="P68" s="162"/>
      <c r="Q68" s="162"/>
      <c r="R68" s="163"/>
      <c r="S68" s="163"/>
      <c r="T68" s="163"/>
      <c r="U68" s="163"/>
      <c r="V68" s="163"/>
      <c r="W68" s="163"/>
      <c r="X68" s="163"/>
      <c r="Y68" s="152"/>
      <c r="Z68" s="152"/>
      <c r="AA68" s="152"/>
      <c r="AB68" s="152"/>
      <c r="AC68" s="152"/>
      <c r="AD68" s="152"/>
      <c r="AE68" s="152"/>
      <c r="AF68" s="152"/>
      <c r="AG68" s="152" t="s">
        <v>2390</v>
      </c>
      <c r="AH68" s="152">
        <v>0</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c r="A69" s="159"/>
      <c r="B69" s="160"/>
      <c r="C69" s="203" t="s">
        <v>2921</v>
      </c>
      <c r="D69" s="199"/>
      <c r="E69" s="200">
        <v>1.72</v>
      </c>
      <c r="F69" s="163"/>
      <c r="G69" s="163"/>
      <c r="H69" s="163"/>
      <c r="I69" s="163"/>
      <c r="J69" s="163"/>
      <c r="K69" s="163"/>
      <c r="L69" s="163"/>
      <c r="M69" s="163"/>
      <c r="N69" s="162"/>
      <c r="O69" s="162"/>
      <c r="P69" s="162"/>
      <c r="Q69" s="162"/>
      <c r="R69" s="163"/>
      <c r="S69" s="163"/>
      <c r="T69" s="163"/>
      <c r="U69" s="163"/>
      <c r="V69" s="163"/>
      <c r="W69" s="163"/>
      <c r="X69" s="163"/>
      <c r="Y69" s="152"/>
      <c r="Z69" s="152"/>
      <c r="AA69" s="152"/>
      <c r="AB69" s="152"/>
      <c r="AC69" s="152"/>
      <c r="AD69" s="152"/>
      <c r="AE69" s="152"/>
      <c r="AF69" s="152"/>
      <c r="AG69" s="152" t="s">
        <v>2390</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c r="A70" s="159"/>
      <c r="B70" s="160"/>
      <c r="C70" s="203" t="s">
        <v>2917</v>
      </c>
      <c r="D70" s="199"/>
      <c r="E70" s="200">
        <v>33.82</v>
      </c>
      <c r="F70" s="163"/>
      <c r="G70" s="163"/>
      <c r="H70" s="163"/>
      <c r="I70" s="163"/>
      <c r="J70" s="163"/>
      <c r="K70" s="163"/>
      <c r="L70" s="163"/>
      <c r="M70" s="163"/>
      <c r="N70" s="162"/>
      <c r="O70" s="162"/>
      <c r="P70" s="162"/>
      <c r="Q70" s="162"/>
      <c r="R70" s="163"/>
      <c r="S70" s="163"/>
      <c r="T70" s="163"/>
      <c r="U70" s="163"/>
      <c r="V70" s="163"/>
      <c r="W70" s="163"/>
      <c r="X70" s="163"/>
      <c r="Y70" s="152"/>
      <c r="Z70" s="152"/>
      <c r="AA70" s="152"/>
      <c r="AB70" s="152"/>
      <c r="AC70" s="152"/>
      <c r="AD70" s="152"/>
      <c r="AE70" s="152"/>
      <c r="AF70" s="152"/>
      <c r="AG70" s="152" t="s">
        <v>2390</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c r="A71" s="159"/>
      <c r="B71" s="160"/>
      <c r="C71" s="203" t="s">
        <v>2912</v>
      </c>
      <c r="D71" s="199"/>
      <c r="E71" s="200">
        <v>19.62</v>
      </c>
      <c r="F71" s="163"/>
      <c r="G71" s="163"/>
      <c r="H71" s="163"/>
      <c r="I71" s="163"/>
      <c r="J71" s="163"/>
      <c r="K71" s="163"/>
      <c r="L71" s="163"/>
      <c r="M71" s="163"/>
      <c r="N71" s="162"/>
      <c r="O71" s="162"/>
      <c r="P71" s="162"/>
      <c r="Q71" s="162"/>
      <c r="R71" s="163"/>
      <c r="S71" s="163"/>
      <c r="T71" s="163"/>
      <c r="U71" s="163"/>
      <c r="V71" s="163"/>
      <c r="W71" s="163"/>
      <c r="X71" s="163"/>
      <c r="Y71" s="152"/>
      <c r="Z71" s="152"/>
      <c r="AA71" s="152"/>
      <c r="AB71" s="152"/>
      <c r="AC71" s="152"/>
      <c r="AD71" s="152"/>
      <c r="AE71" s="152"/>
      <c r="AF71" s="152"/>
      <c r="AG71" s="152" t="s">
        <v>2390</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c r="A72" s="159"/>
      <c r="B72" s="160"/>
      <c r="C72" s="203" t="s">
        <v>2913</v>
      </c>
      <c r="D72" s="199"/>
      <c r="E72" s="200">
        <v>19.16</v>
      </c>
      <c r="F72" s="163"/>
      <c r="G72" s="163"/>
      <c r="H72" s="163"/>
      <c r="I72" s="163"/>
      <c r="J72" s="163"/>
      <c r="K72" s="163"/>
      <c r="L72" s="163"/>
      <c r="M72" s="163"/>
      <c r="N72" s="162"/>
      <c r="O72" s="162"/>
      <c r="P72" s="162"/>
      <c r="Q72" s="162"/>
      <c r="R72" s="163"/>
      <c r="S72" s="163"/>
      <c r="T72" s="163"/>
      <c r="U72" s="163"/>
      <c r="V72" s="163"/>
      <c r="W72" s="163"/>
      <c r="X72" s="163"/>
      <c r="Y72" s="152"/>
      <c r="Z72" s="152"/>
      <c r="AA72" s="152"/>
      <c r="AB72" s="152"/>
      <c r="AC72" s="152"/>
      <c r="AD72" s="152"/>
      <c r="AE72" s="152"/>
      <c r="AF72" s="152"/>
      <c r="AG72" s="152" t="s">
        <v>2390</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c r="A73" s="159"/>
      <c r="B73" s="160"/>
      <c r="C73" s="203" t="s">
        <v>2914</v>
      </c>
      <c r="D73" s="199"/>
      <c r="E73" s="200">
        <v>19.48</v>
      </c>
      <c r="F73" s="163"/>
      <c r="G73" s="163"/>
      <c r="H73" s="163"/>
      <c r="I73" s="163"/>
      <c r="J73" s="163"/>
      <c r="K73" s="163"/>
      <c r="L73" s="163"/>
      <c r="M73" s="163"/>
      <c r="N73" s="162"/>
      <c r="O73" s="162"/>
      <c r="P73" s="162"/>
      <c r="Q73" s="162"/>
      <c r="R73" s="163"/>
      <c r="S73" s="163"/>
      <c r="T73" s="163"/>
      <c r="U73" s="163"/>
      <c r="V73" s="163"/>
      <c r="W73" s="163"/>
      <c r="X73" s="163"/>
      <c r="Y73" s="152"/>
      <c r="Z73" s="152"/>
      <c r="AA73" s="152"/>
      <c r="AB73" s="152"/>
      <c r="AC73" s="152"/>
      <c r="AD73" s="152"/>
      <c r="AE73" s="152"/>
      <c r="AF73" s="152"/>
      <c r="AG73" s="152" t="s">
        <v>2390</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c r="A74" s="159"/>
      <c r="B74" s="160"/>
      <c r="C74" s="203" t="s">
        <v>2922</v>
      </c>
      <c r="D74" s="199"/>
      <c r="E74" s="200">
        <v>7.59</v>
      </c>
      <c r="F74" s="163"/>
      <c r="G74" s="163"/>
      <c r="H74" s="163"/>
      <c r="I74" s="163"/>
      <c r="J74" s="163"/>
      <c r="K74" s="163"/>
      <c r="L74" s="163"/>
      <c r="M74" s="163"/>
      <c r="N74" s="162"/>
      <c r="O74" s="162"/>
      <c r="P74" s="162"/>
      <c r="Q74" s="162"/>
      <c r="R74" s="163"/>
      <c r="S74" s="163"/>
      <c r="T74" s="163"/>
      <c r="U74" s="163"/>
      <c r="V74" s="163"/>
      <c r="W74" s="163"/>
      <c r="X74" s="163"/>
      <c r="Y74" s="152"/>
      <c r="Z74" s="152"/>
      <c r="AA74" s="152"/>
      <c r="AB74" s="152"/>
      <c r="AC74" s="152"/>
      <c r="AD74" s="152"/>
      <c r="AE74" s="152"/>
      <c r="AF74" s="152"/>
      <c r="AG74" s="152" t="s">
        <v>2390</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c r="A75" s="159"/>
      <c r="B75" s="160"/>
      <c r="C75" s="203" t="s">
        <v>2923</v>
      </c>
      <c r="D75" s="199"/>
      <c r="E75" s="200">
        <v>6.1</v>
      </c>
      <c r="F75" s="163"/>
      <c r="G75" s="163"/>
      <c r="H75" s="163"/>
      <c r="I75" s="163"/>
      <c r="J75" s="163"/>
      <c r="K75" s="163"/>
      <c r="L75" s="163"/>
      <c r="M75" s="163"/>
      <c r="N75" s="162"/>
      <c r="O75" s="162"/>
      <c r="P75" s="162"/>
      <c r="Q75" s="162"/>
      <c r="R75" s="163"/>
      <c r="S75" s="163"/>
      <c r="T75" s="163"/>
      <c r="U75" s="163"/>
      <c r="V75" s="163"/>
      <c r="W75" s="163"/>
      <c r="X75" s="163"/>
      <c r="Y75" s="152"/>
      <c r="Z75" s="152"/>
      <c r="AA75" s="152"/>
      <c r="AB75" s="152"/>
      <c r="AC75" s="152"/>
      <c r="AD75" s="152"/>
      <c r="AE75" s="152"/>
      <c r="AF75" s="152"/>
      <c r="AG75" s="152" t="s">
        <v>2390</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c r="A76" s="159"/>
      <c r="B76" s="160"/>
      <c r="C76" s="203" t="s">
        <v>2924</v>
      </c>
      <c r="D76" s="199"/>
      <c r="E76" s="200">
        <v>1.8</v>
      </c>
      <c r="F76" s="163"/>
      <c r="G76" s="163"/>
      <c r="H76" s="163"/>
      <c r="I76" s="163"/>
      <c r="J76" s="163"/>
      <c r="K76" s="163"/>
      <c r="L76" s="163"/>
      <c r="M76" s="163"/>
      <c r="N76" s="162"/>
      <c r="O76" s="162"/>
      <c r="P76" s="162"/>
      <c r="Q76" s="162"/>
      <c r="R76" s="163"/>
      <c r="S76" s="163"/>
      <c r="T76" s="163"/>
      <c r="U76" s="163"/>
      <c r="V76" s="163"/>
      <c r="W76" s="163"/>
      <c r="X76" s="163"/>
      <c r="Y76" s="152"/>
      <c r="Z76" s="152"/>
      <c r="AA76" s="152"/>
      <c r="AB76" s="152"/>
      <c r="AC76" s="152"/>
      <c r="AD76" s="152"/>
      <c r="AE76" s="152"/>
      <c r="AF76" s="152"/>
      <c r="AG76" s="152" t="s">
        <v>2390</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c r="A77" s="159"/>
      <c r="B77" s="160"/>
      <c r="C77" s="203" t="s">
        <v>2813</v>
      </c>
      <c r="D77" s="199"/>
      <c r="E77" s="200">
        <v>11.8</v>
      </c>
      <c r="F77" s="163"/>
      <c r="G77" s="163"/>
      <c r="H77" s="163"/>
      <c r="I77" s="163"/>
      <c r="J77" s="163"/>
      <c r="K77" s="163"/>
      <c r="L77" s="163"/>
      <c r="M77" s="163"/>
      <c r="N77" s="162"/>
      <c r="O77" s="162"/>
      <c r="P77" s="162"/>
      <c r="Q77" s="162"/>
      <c r="R77" s="163"/>
      <c r="S77" s="163"/>
      <c r="T77" s="163"/>
      <c r="U77" s="163"/>
      <c r="V77" s="163"/>
      <c r="W77" s="163"/>
      <c r="X77" s="163"/>
      <c r="Y77" s="152"/>
      <c r="Z77" s="152"/>
      <c r="AA77" s="152"/>
      <c r="AB77" s="152"/>
      <c r="AC77" s="152"/>
      <c r="AD77" s="152"/>
      <c r="AE77" s="152"/>
      <c r="AF77" s="152"/>
      <c r="AG77" s="152" t="s">
        <v>2390</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c r="A78" s="159"/>
      <c r="B78" s="160"/>
      <c r="C78" s="203" t="s">
        <v>2814</v>
      </c>
      <c r="D78" s="199"/>
      <c r="E78" s="200">
        <v>6.18</v>
      </c>
      <c r="F78" s="163"/>
      <c r="G78" s="163"/>
      <c r="H78" s="163"/>
      <c r="I78" s="163"/>
      <c r="J78" s="163"/>
      <c r="K78" s="163"/>
      <c r="L78" s="163"/>
      <c r="M78" s="163"/>
      <c r="N78" s="162"/>
      <c r="O78" s="162"/>
      <c r="P78" s="162"/>
      <c r="Q78" s="162"/>
      <c r="R78" s="163"/>
      <c r="S78" s="163"/>
      <c r="T78" s="163"/>
      <c r="U78" s="163"/>
      <c r="V78" s="163"/>
      <c r="W78" s="163"/>
      <c r="X78" s="163"/>
      <c r="Y78" s="152"/>
      <c r="Z78" s="152"/>
      <c r="AA78" s="152"/>
      <c r="AB78" s="152"/>
      <c r="AC78" s="152"/>
      <c r="AD78" s="152"/>
      <c r="AE78" s="152"/>
      <c r="AF78" s="152"/>
      <c r="AG78" s="152" t="s">
        <v>2390</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c r="A79" s="159"/>
      <c r="B79" s="160"/>
      <c r="C79" s="203" t="s">
        <v>2815</v>
      </c>
      <c r="D79" s="199"/>
      <c r="E79" s="200">
        <v>3.91</v>
      </c>
      <c r="F79" s="163"/>
      <c r="G79" s="163"/>
      <c r="H79" s="163"/>
      <c r="I79" s="163"/>
      <c r="J79" s="163"/>
      <c r="K79" s="163"/>
      <c r="L79" s="163"/>
      <c r="M79" s="163"/>
      <c r="N79" s="162"/>
      <c r="O79" s="162"/>
      <c r="P79" s="162"/>
      <c r="Q79" s="162"/>
      <c r="R79" s="163"/>
      <c r="S79" s="163"/>
      <c r="T79" s="163"/>
      <c r="U79" s="163"/>
      <c r="V79" s="163"/>
      <c r="W79" s="163"/>
      <c r="X79" s="163"/>
      <c r="Y79" s="152"/>
      <c r="Z79" s="152"/>
      <c r="AA79" s="152"/>
      <c r="AB79" s="152"/>
      <c r="AC79" s="152"/>
      <c r="AD79" s="152"/>
      <c r="AE79" s="152"/>
      <c r="AF79" s="152"/>
      <c r="AG79" s="152" t="s">
        <v>2390</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c r="A80" s="159"/>
      <c r="B80" s="160"/>
      <c r="C80" s="203" t="s">
        <v>2816</v>
      </c>
      <c r="D80" s="199"/>
      <c r="E80" s="200">
        <v>11.12</v>
      </c>
      <c r="F80" s="163"/>
      <c r="G80" s="163"/>
      <c r="H80" s="163"/>
      <c r="I80" s="163"/>
      <c r="J80" s="163"/>
      <c r="K80" s="163"/>
      <c r="L80" s="163"/>
      <c r="M80" s="163"/>
      <c r="N80" s="162"/>
      <c r="O80" s="162"/>
      <c r="P80" s="162"/>
      <c r="Q80" s="162"/>
      <c r="R80" s="163"/>
      <c r="S80" s="163"/>
      <c r="T80" s="163"/>
      <c r="U80" s="163"/>
      <c r="V80" s="163"/>
      <c r="W80" s="163"/>
      <c r="X80" s="163"/>
      <c r="Y80" s="152"/>
      <c r="Z80" s="152"/>
      <c r="AA80" s="152"/>
      <c r="AB80" s="152"/>
      <c r="AC80" s="152"/>
      <c r="AD80" s="152"/>
      <c r="AE80" s="152"/>
      <c r="AF80" s="152"/>
      <c r="AG80" s="152" t="s">
        <v>2390</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c r="A81" s="169" t="s">
        <v>366</v>
      </c>
      <c r="B81" s="170" t="s">
        <v>239</v>
      </c>
      <c r="C81" s="184" t="s">
        <v>86</v>
      </c>
      <c r="D81" s="171"/>
      <c r="E81" s="172"/>
      <c r="F81" s="173"/>
      <c r="G81" s="173">
        <f>SUMIF(AG82:AG113,"&lt;&gt;NOR",G82:G113)</f>
        <v>0</v>
      </c>
      <c r="H81" s="173"/>
      <c r="I81" s="173">
        <f>SUM(I82:I113)</f>
        <v>0</v>
      </c>
      <c r="J81" s="173"/>
      <c r="K81" s="173">
        <f>SUM(K82:K113)</f>
        <v>0</v>
      </c>
      <c r="L81" s="173"/>
      <c r="M81" s="173">
        <f>SUM(M82:M113)</f>
        <v>0</v>
      </c>
      <c r="N81" s="172"/>
      <c r="O81" s="172">
        <f>SUM(O82:O113)</f>
        <v>0.05</v>
      </c>
      <c r="P81" s="172"/>
      <c r="Q81" s="172">
        <f>SUM(Q82:Q113)</f>
        <v>0</v>
      </c>
      <c r="R81" s="173"/>
      <c r="S81" s="173"/>
      <c r="T81" s="174"/>
      <c r="U81" s="168"/>
      <c r="V81" s="168">
        <f>SUM(V82:V113)</f>
        <v>2.9699999999999998</v>
      </c>
      <c r="W81" s="168"/>
      <c r="X81" s="168"/>
      <c r="AG81" t="s">
        <v>367</v>
      </c>
    </row>
    <row r="82" spans="1:60" ht="22.5" outlineLevel="1">
      <c r="A82" s="175">
        <v>8</v>
      </c>
      <c r="B82" s="176" t="s">
        <v>2967</v>
      </c>
      <c r="C82" s="185" t="s">
        <v>2968</v>
      </c>
      <c r="D82" s="177" t="s">
        <v>524</v>
      </c>
      <c r="E82" s="178">
        <v>5.4</v>
      </c>
      <c r="F82" s="179"/>
      <c r="G82" s="180">
        <f>ROUND(E82*F82,2)</f>
        <v>0</v>
      </c>
      <c r="H82" s="179"/>
      <c r="I82" s="180">
        <f>ROUND(E82*H82,2)</f>
        <v>0</v>
      </c>
      <c r="J82" s="179"/>
      <c r="K82" s="180">
        <f>ROUND(E82*J82,2)</f>
        <v>0</v>
      </c>
      <c r="L82" s="180">
        <v>21</v>
      </c>
      <c r="M82" s="180">
        <f>G82*(1+L82/100)</f>
        <v>0</v>
      </c>
      <c r="N82" s="178">
        <v>4.8599999999999997E-3</v>
      </c>
      <c r="O82" s="178">
        <f>ROUND(E82*N82,2)</f>
        <v>0.03</v>
      </c>
      <c r="P82" s="178">
        <v>0</v>
      </c>
      <c r="Q82" s="178">
        <f>ROUND(E82*P82,2)</f>
        <v>0</v>
      </c>
      <c r="R82" s="180" t="s">
        <v>470</v>
      </c>
      <c r="S82" s="180" t="s">
        <v>371</v>
      </c>
      <c r="T82" s="181" t="s">
        <v>2386</v>
      </c>
      <c r="U82" s="163">
        <v>0.35599999999999998</v>
      </c>
      <c r="V82" s="163">
        <f>ROUND(E82*U82,2)</f>
        <v>1.92</v>
      </c>
      <c r="W82" s="163"/>
      <c r="X82" s="163" t="s">
        <v>431</v>
      </c>
      <c r="Y82" s="152"/>
      <c r="Z82" s="152"/>
      <c r="AA82" s="152"/>
      <c r="AB82" s="152"/>
      <c r="AC82" s="152"/>
      <c r="AD82" s="152"/>
      <c r="AE82" s="152"/>
      <c r="AF82" s="152"/>
      <c r="AG82" s="152" t="s">
        <v>2387</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ht="22.5" outlineLevel="1">
      <c r="A83" s="159"/>
      <c r="B83" s="160"/>
      <c r="C83" s="273" t="s">
        <v>2969</v>
      </c>
      <c r="D83" s="274"/>
      <c r="E83" s="274"/>
      <c r="F83" s="274"/>
      <c r="G83" s="274"/>
      <c r="H83" s="163"/>
      <c r="I83" s="163"/>
      <c r="J83" s="163"/>
      <c r="K83" s="163"/>
      <c r="L83" s="163"/>
      <c r="M83" s="163"/>
      <c r="N83" s="162"/>
      <c r="O83" s="162"/>
      <c r="P83" s="162"/>
      <c r="Q83" s="162"/>
      <c r="R83" s="163"/>
      <c r="S83" s="163"/>
      <c r="T83" s="163"/>
      <c r="U83" s="163"/>
      <c r="V83" s="163"/>
      <c r="W83" s="163"/>
      <c r="X83" s="163"/>
      <c r="Y83" s="152"/>
      <c r="Z83" s="152"/>
      <c r="AA83" s="152"/>
      <c r="AB83" s="152"/>
      <c r="AC83" s="152"/>
      <c r="AD83" s="152"/>
      <c r="AE83" s="152"/>
      <c r="AF83" s="152"/>
      <c r="AG83" s="152" t="s">
        <v>444</v>
      </c>
      <c r="AH83" s="152"/>
      <c r="AI83" s="152"/>
      <c r="AJ83" s="152"/>
      <c r="AK83" s="152"/>
      <c r="AL83" s="152"/>
      <c r="AM83" s="152"/>
      <c r="AN83" s="152"/>
      <c r="AO83" s="152"/>
      <c r="AP83" s="152"/>
      <c r="AQ83" s="152"/>
      <c r="AR83" s="152"/>
      <c r="AS83" s="152"/>
      <c r="AT83" s="152"/>
      <c r="AU83" s="152"/>
      <c r="AV83" s="152"/>
      <c r="AW83" s="152"/>
      <c r="AX83" s="152"/>
      <c r="AY83" s="152"/>
      <c r="AZ83" s="152"/>
      <c r="BA83" s="182" t="str">
        <f>C83</f>
        <v>a poloplastických hmot na montážní pěnu, zapravení omítky pod parapetem, těsnění spáry mezi parapetem a rámem okna, dodávka silikonu.</v>
      </c>
      <c r="BB83" s="152"/>
      <c r="BC83" s="152"/>
      <c r="BD83" s="152"/>
      <c r="BE83" s="152"/>
      <c r="BF83" s="152"/>
      <c r="BG83" s="152"/>
      <c r="BH83" s="152"/>
    </row>
    <row r="84" spans="1:60" outlineLevel="1">
      <c r="A84" s="159"/>
      <c r="B84" s="160"/>
      <c r="C84" s="203" t="s">
        <v>2970</v>
      </c>
      <c r="D84" s="199"/>
      <c r="E84" s="200">
        <v>1.8</v>
      </c>
      <c r="F84" s="163"/>
      <c r="G84" s="163"/>
      <c r="H84" s="163"/>
      <c r="I84" s="163"/>
      <c r="J84" s="163"/>
      <c r="K84" s="163"/>
      <c r="L84" s="163"/>
      <c r="M84" s="163"/>
      <c r="N84" s="162"/>
      <c r="O84" s="162"/>
      <c r="P84" s="162"/>
      <c r="Q84" s="162"/>
      <c r="R84" s="163"/>
      <c r="S84" s="163"/>
      <c r="T84" s="163"/>
      <c r="U84" s="163"/>
      <c r="V84" s="163"/>
      <c r="W84" s="163"/>
      <c r="X84" s="163"/>
      <c r="Y84" s="152"/>
      <c r="Z84" s="152"/>
      <c r="AA84" s="152"/>
      <c r="AB84" s="152"/>
      <c r="AC84" s="152"/>
      <c r="AD84" s="152"/>
      <c r="AE84" s="152"/>
      <c r="AF84" s="152"/>
      <c r="AG84" s="152" t="s">
        <v>2390</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c r="A85" s="159"/>
      <c r="B85" s="160"/>
      <c r="C85" s="203" t="s">
        <v>2971</v>
      </c>
      <c r="D85" s="199"/>
      <c r="E85" s="200">
        <v>2.52</v>
      </c>
      <c r="F85" s="163"/>
      <c r="G85" s="163"/>
      <c r="H85" s="163"/>
      <c r="I85" s="163"/>
      <c r="J85" s="163"/>
      <c r="K85" s="163"/>
      <c r="L85" s="163"/>
      <c r="M85" s="163"/>
      <c r="N85" s="162"/>
      <c r="O85" s="162"/>
      <c r="P85" s="162"/>
      <c r="Q85" s="162"/>
      <c r="R85" s="163"/>
      <c r="S85" s="163"/>
      <c r="T85" s="163"/>
      <c r="U85" s="163"/>
      <c r="V85" s="163"/>
      <c r="W85" s="163"/>
      <c r="X85" s="163"/>
      <c r="Y85" s="152"/>
      <c r="Z85" s="152"/>
      <c r="AA85" s="152"/>
      <c r="AB85" s="152"/>
      <c r="AC85" s="152"/>
      <c r="AD85" s="152"/>
      <c r="AE85" s="152"/>
      <c r="AF85" s="152"/>
      <c r="AG85" s="152" t="s">
        <v>2390</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c r="A86" s="159"/>
      <c r="B86" s="160"/>
      <c r="C86" s="203" t="s">
        <v>2972</v>
      </c>
      <c r="D86" s="199"/>
      <c r="E86" s="200">
        <v>1.08</v>
      </c>
      <c r="F86" s="163"/>
      <c r="G86" s="163"/>
      <c r="H86" s="163"/>
      <c r="I86" s="163"/>
      <c r="J86" s="163"/>
      <c r="K86" s="163"/>
      <c r="L86" s="163"/>
      <c r="M86" s="163"/>
      <c r="N86" s="162"/>
      <c r="O86" s="162"/>
      <c r="P86" s="162"/>
      <c r="Q86" s="162"/>
      <c r="R86" s="163"/>
      <c r="S86" s="163"/>
      <c r="T86" s="163"/>
      <c r="U86" s="163"/>
      <c r="V86" s="163"/>
      <c r="W86" s="163"/>
      <c r="X86" s="163"/>
      <c r="Y86" s="152"/>
      <c r="Z86" s="152"/>
      <c r="AA86" s="152"/>
      <c r="AB86" s="152"/>
      <c r="AC86" s="152"/>
      <c r="AD86" s="152"/>
      <c r="AE86" s="152"/>
      <c r="AF86" s="152"/>
      <c r="AG86" s="152" t="s">
        <v>2390</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ht="22.5" outlineLevel="1">
      <c r="A87" s="175">
        <v>9</v>
      </c>
      <c r="B87" s="176" t="s">
        <v>2973</v>
      </c>
      <c r="C87" s="185" t="s">
        <v>2974</v>
      </c>
      <c r="D87" s="177" t="s">
        <v>524</v>
      </c>
      <c r="E87" s="178">
        <v>2.48</v>
      </c>
      <c r="F87" s="179"/>
      <c r="G87" s="180">
        <f>ROUND(E87*F87,2)</f>
        <v>0</v>
      </c>
      <c r="H87" s="179"/>
      <c r="I87" s="180">
        <f>ROUND(E87*H87,2)</f>
        <v>0</v>
      </c>
      <c r="J87" s="179"/>
      <c r="K87" s="180">
        <f>ROUND(E87*J87,2)</f>
        <v>0</v>
      </c>
      <c r="L87" s="180">
        <v>21</v>
      </c>
      <c r="M87" s="180">
        <f>G87*(1+L87/100)</f>
        <v>0</v>
      </c>
      <c r="N87" s="178">
        <v>7.4599999999999996E-3</v>
      </c>
      <c r="O87" s="178">
        <f>ROUND(E87*N87,2)</f>
        <v>0.02</v>
      </c>
      <c r="P87" s="178">
        <v>0</v>
      </c>
      <c r="Q87" s="178">
        <f>ROUND(E87*P87,2)</f>
        <v>0</v>
      </c>
      <c r="R87" s="180" t="s">
        <v>470</v>
      </c>
      <c r="S87" s="180" t="s">
        <v>371</v>
      </c>
      <c r="T87" s="181" t="s">
        <v>2386</v>
      </c>
      <c r="U87" s="163">
        <v>0.42499999999999999</v>
      </c>
      <c r="V87" s="163">
        <f>ROUND(E87*U87,2)</f>
        <v>1.05</v>
      </c>
      <c r="W87" s="163"/>
      <c r="X87" s="163" t="s">
        <v>431</v>
      </c>
      <c r="Y87" s="152"/>
      <c r="Z87" s="152"/>
      <c r="AA87" s="152"/>
      <c r="AB87" s="152"/>
      <c r="AC87" s="152"/>
      <c r="AD87" s="152"/>
      <c r="AE87" s="152"/>
      <c r="AF87" s="152"/>
      <c r="AG87" s="152" t="s">
        <v>2387</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22.5" outlineLevel="1">
      <c r="A88" s="159"/>
      <c r="B88" s="160"/>
      <c r="C88" s="273" t="s">
        <v>2969</v>
      </c>
      <c r="D88" s="274"/>
      <c r="E88" s="274"/>
      <c r="F88" s="274"/>
      <c r="G88" s="274"/>
      <c r="H88" s="163"/>
      <c r="I88" s="163"/>
      <c r="J88" s="163"/>
      <c r="K88" s="163"/>
      <c r="L88" s="163"/>
      <c r="M88" s="163"/>
      <c r="N88" s="162"/>
      <c r="O88" s="162"/>
      <c r="P88" s="162"/>
      <c r="Q88" s="162"/>
      <c r="R88" s="163"/>
      <c r="S88" s="163"/>
      <c r="T88" s="163"/>
      <c r="U88" s="163"/>
      <c r="V88" s="163"/>
      <c r="W88" s="163"/>
      <c r="X88" s="163"/>
      <c r="Y88" s="152"/>
      <c r="Z88" s="152"/>
      <c r="AA88" s="152"/>
      <c r="AB88" s="152"/>
      <c r="AC88" s="152"/>
      <c r="AD88" s="152"/>
      <c r="AE88" s="152"/>
      <c r="AF88" s="152"/>
      <c r="AG88" s="152" t="s">
        <v>444</v>
      </c>
      <c r="AH88" s="152"/>
      <c r="AI88" s="152"/>
      <c r="AJ88" s="152"/>
      <c r="AK88" s="152"/>
      <c r="AL88" s="152"/>
      <c r="AM88" s="152"/>
      <c r="AN88" s="152"/>
      <c r="AO88" s="152"/>
      <c r="AP88" s="152"/>
      <c r="AQ88" s="152"/>
      <c r="AR88" s="152"/>
      <c r="AS88" s="152"/>
      <c r="AT88" s="152"/>
      <c r="AU88" s="152"/>
      <c r="AV88" s="152"/>
      <c r="AW88" s="152"/>
      <c r="AX88" s="152"/>
      <c r="AY88" s="152"/>
      <c r="AZ88" s="152"/>
      <c r="BA88" s="182" t="str">
        <f>C88</f>
        <v>a poloplastických hmot na montážní pěnu, zapravení omítky pod parapetem, těsnění spáry mezi parapetem a rámem okna, dodávka silikonu.</v>
      </c>
      <c r="BB88" s="152"/>
      <c r="BC88" s="152"/>
      <c r="BD88" s="152"/>
      <c r="BE88" s="152"/>
      <c r="BF88" s="152"/>
      <c r="BG88" s="152"/>
      <c r="BH88" s="152"/>
    </row>
    <row r="89" spans="1:60" outlineLevel="1">
      <c r="A89" s="159"/>
      <c r="B89" s="160"/>
      <c r="C89" s="203" t="s">
        <v>2975</v>
      </c>
      <c r="D89" s="199"/>
      <c r="E89" s="200">
        <v>2.48</v>
      </c>
      <c r="F89" s="163"/>
      <c r="G89" s="163"/>
      <c r="H89" s="163"/>
      <c r="I89" s="163"/>
      <c r="J89" s="163"/>
      <c r="K89" s="163"/>
      <c r="L89" s="163"/>
      <c r="M89" s="163"/>
      <c r="N89" s="162"/>
      <c r="O89" s="162"/>
      <c r="P89" s="162"/>
      <c r="Q89" s="162"/>
      <c r="R89" s="163"/>
      <c r="S89" s="163"/>
      <c r="T89" s="163"/>
      <c r="U89" s="163"/>
      <c r="V89" s="163"/>
      <c r="W89" s="163"/>
      <c r="X89" s="163"/>
      <c r="Y89" s="152"/>
      <c r="Z89" s="152"/>
      <c r="AA89" s="152"/>
      <c r="AB89" s="152"/>
      <c r="AC89" s="152"/>
      <c r="AD89" s="152"/>
      <c r="AE89" s="152"/>
      <c r="AF89" s="152"/>
      <c r="AG89" s="152" t="s">
        <v>2390</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c r="A90" s="175">
        <v>10</v>
      </c>
      <c r="B90" s="176" t="s">
        <v>2976</v>
      </c>
      <c r="C90" s="185" t="s">
        <v>2977</v>
      </c>
      <c r="D90" s="177" t="s">
        <v>2761</v>
      </c>
      <c r="E90" s="178">
        <v>1</v>
      </c>
      <c r="F90" s="179"/>
      <c r="G90" s="180">
        <f>ROUND(E90*F90,2)</f>
        <v>0</v>
      </c>
      <c r="H90" s="179"/>
      <c r="I90" s="180">
        <f>ROUND(E90*H90,2)</f>
        <v>0</v>
      </c>
      <c r="J90" s="179"/>
      <c r="K90" s="180">
        <f>ROUND(E90*J90,2)</f>
        <v>0</v>
      </c>
      <c r="L90" s="180">
        <v>21</v>
      </c>
      <c r="M90" s="180">
        <f>G90*(1+L90/100)</f>
        <v>0</v>
      </c>
      <c r="N90" s="178">
        <v>0</v>
      </c>
      <c r="O90" s="178">
        <f>ROUND(E90*N90,2)</f>
        <v>0</v>
      </c>
      <c r="P90" s="178">
        <v>0</v>
      </c>
      <c r="Q90" s="178">
        <f>ROUND(E90*P90,2)</f>
        <v>0</v>
      </c>
      <c r="R90" s="180"/>
      <c r="S90" s="180" t="s">
        <v>430</v>
      </c>
      <c r="T90" s="181" t="s">
        <v>372</v>
      </c>
      <c r="U90" s="163">
        <v>0</v>
      </c>
      <c r="V90" s="163">
        <f>ROUND(E90*U90,2)</f>
        <v>0</v>
      </c>
      <c r="W90" s="163"/>
      <c r="X90" s="163" t="s">
        <v>431</v>
      </c>
      <c r="Y90" s="152"/>
      <c r="Z90" s="152"/>
      <c r="AA90" s="152"/>
      <c r="AB90" s="152"/>
      <c r="AC90" s="152"/>
      <c r="AD90" s="152"/>
      <c r="AE90" s="152"/>
      <c r="AF90" s="152"/>
      <c r="AG90" s="152" t="s">
        <v>432</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c r="A91" s="159"/>
      <c r="B91" s="160"/>
      <c r="C91" s="262" t="s">
        <v>2978</v>
      </c>
      <c r="D91" s="263"/>
      <c r="E91" s="263"/>
      <c r="F91" s="263"/>
      <c r="G91" s="263"/>
      <c r="H91" s="163"/>
      <c r="I91" s="163"/>
      <c r="J91" s="163"/>
      <c r="K91" s="163"/>
      <c r="L91" s="163"/>
      <c r="M91" s="163"/>
      <c r="N91" s="162"/>
      <c r="O91" s="162"/>
      <c r="P91" s="162"/>
      <c r="Q91" s="162"/>
      <c r="R91" s="163"/>
      <c r="S91" s="163"/>
      <c r="T91" s="163"/>
      <c r="U91" s="163"/>
      <c r="V91" s="163"/>
      <c r="W91" s="163"/>
      <c r="X91" s="163"/>
      <c r="Y91" s="152"/>
      <c r="Z91" s="152"/>
      <c r="AA91" s="152"/>
      <c r="AB91" s="152"/>
      <c r="AC91" s="152"/>
      <c r="AD91" s="152"/>
      <c r="AE91" s="152"/>
      <c r="AF91" s="152"/>
      <c r="AG91" s="152" t="s">
        <v>375</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c r="A92" s="175">
        <v>11</v>
      </c>
      <c r="B92" s="176" t="s">
        <v>2979</v>
      </c>
      <c r="C92" s="185" t="s">
        <v>2980</v>
      </c>
      <c r="D92" s="177" t="s">
        <v>2761</v>
      </c>
      <c r="E92" s="178">
        <v>1</v>
      </c>
      <c r="F92" s="179"/>
      <c r="G92" s="180">
        <f>ROUND(E92*F92,2)</f>
        <v>0</v>
      </c>
      <c r="H92" s="179"/>
      <c r="I92" s="180">
        <f>ROUND(E92*H92,2)</f>
        <v>0</v>
      </c>
      <c r="J92" s="179"/>
      <c r="K92" s="180">
        <f>ROUND(E92*J92,2)</f>
        <v>0</v>
      </c>
      <c r="L92" s="180">
        <v>21</v>
      </c>
      <c r="M92" s="180">
        <f>G92*(1+L92/100)</f>
        <v>0</v>
      </c>
      <c r="N92" s="178">
        <v>0</v>
      </c>
      <c r="O92" s="178">
        <f>ROUND(E92*N92,2)</f>
        <v>0</v>
      </c>
      <c r="P92" s="178">
        <v>0</v>
      </c>
      <c r="Q92" s="178">
        <f>ROUND(E92*P92,2)</f>
        <v>0</v>
      </c>
      <c r="R92" s="180"/>
      <c r="S92" s="180" t="s">
        <v>430</v>
      </c>
      <c r="T92" s="181" t="s">
        <v>372</v>
      </c>
      <c r="U92" s="163">
        <v>0</v>
      </c>
      <c r="V92" s="163">
        <f>ROUND(E92*U92,2)</f>
        <v>0</v>
      </c>
      <c r="W92" s="163"/>
      <c r="X92" s="163" t="s">
        <v>431</v>
      </c>
      <c r="Y92" s="152"/>
      <c r="Z92" s="152"/>
      <c r="AA92" s="152"/>
      <c r="AB92" s="152"/>
      <c r="AC92" s="152"/>
      <c r="AD92" s="152"/>
      <c r="AE92" s="152"/>
      <c r="AF92" s="152"/>
      <c r="AG92" s="152" t="s">
        <v>432</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c r="A93" s="159"/>
      <c r="B93" s="160"/>
      <c r="C93" s="262" t="s">
        <v>2978</v>
      </c>
      <c r="D93" s="263"/>
      <c r="E93" s="263"/>
      <c r="F93" s="263"/>
      <c r="G93" s="263"/>
      <c r="H93" s="163"/>
      <c r="I93" s="163"/>
      <c r="J93" s="163"/>
      <c r="K93" s="163"/>
      <c r="L93" s="163"/>
      <c r="M93" s="163"/>
      <c r="N93" s="162"/>
      <c r="O93" s="162"/>
      <c r="P93" s="162"/>
      <c r="Q93" s="162"/>
      <c r="R93" s="163"/>
      <c r="S93" s="163"/>
      <c r="T93" s="163"/>
      <c r="U93" s="163"/>
      <c r="V93" s="163"/>
      <c r="W93" s="163"/>
      <c r="X93" s="163"/>
      <c r="Y93" s="152"/>
      <c r="Z93" s="152"/>
      <c r="AA93" s="152"/>
      <c r="AB93" s="152"/>
      <c r="AC93" s="152"/>
      <c r="AD93" s="152"/>
      <c r="AE93" s="152"/>
      <c r="AF93" s="152"/>
      <c r="AG93" s="152" t="s">
        <v>375</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c r="A94" s="175">
        <v>12</v>
      </c>
      <c r="B94" s="176" t="s">
        <v>2981</v>
      </c>
      <c r="C94" s="185" t="s">
        <v>2982</v>
      </c>
      <c r="D94" s="177" t="s">
        <v>2761</v>
      </c>
      <c r="E94" s="178">
        <v>1</v>
      </c>
      <c r="F94" s="179"/>
      <c r="G94" s="180">
        <f>ROUND(E94*F94,2)</f>
        <v>0</v>
      </c>
      <c r="H94" s="179"/>
      <c r="I94" s="180">
        <f>ROUND(E94*H94,2)</f>
        <v>0</v>
      </c>
      <c r="J94" s="179"/>
      <c r="K94" s="180">
        <f>ROUND(E94*J94,2)</f>
        <v>0</v>
      </c>
      <c r="L94" s="180">
        <v>21</v>
      </c>
      <c r="M94" s="180">
        <f>G94*(1+L94/100)</f>
        <v>0</v>
      </c>
      <c r="N94" s="178">
        <v>0</v>
      </c>
      <c r="O94" s="178">
        <f>ROUND(E94*N94,2)</f>
        <v>0</v>
      </c>
      <c r="P94" s="178">
        <v>0</v>
      </c>
      <c r="Q94" s="178">
        <f>ROUND(E94*P94,2)</f>
        <v>0</v>
      </c>
      <c r="R94" s="180"/>
      <c r="S94" s="180" t="s">
        <v>430</v>
      </c>
      <c r="T94" s="181" t="s">
        <v>372</v>
      </c>
      <c r="U94" s="163">
        <v>0</v>
      </c>
      <c r="V94" s="163">
        <f>ROUND(E94*U94,2)</f>
        <v>0</v>
      </c>
      <c r="W94" s="163"/>
      <c r="X94" s="163" t="s">
        <v>431</v>
      </c>
      <c r="Y94" s="152"/>
      <c r="Z94" s="152"/>
      <c r="AA94" s="152"/>
      <c r="AB94" s="152"/>
      <c r="AC94" s="152"/>
      <c r="AD94" s="152"/>
      <c r="AE94" s="152"/>
      <c r="AF94" s="152"/>
      <c r="AG94" s="152" t="s">
        <v>432</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c r="A95" s="159"/>
      <c r="B95" s="160"/>
      <c r="C95" s="262" t="s">
        <v>2978</v>
      </c>
      <c r="D95" s="263"/>
      <c r="E95" s="263"/>
      <c r="F95" s="263"/>
      <c r="G95" s="263"/>
      <c r="H95" s="163"/>
      <c r="I95" s="163"/>
      <c r="J95" s="163"/>
      <c r="K95" s="163"/>
      <c r="L95" s="163"/>
      <c r="M95" s="163"/>
      <c r="N95" s="162"/>
      <c r="O95" s="162"/>
      <c r="P95" s="162"/>
      <c r="Q95" s="162"/>
      <c r="R95" s="163"/>
      <c r="S95" s="163"/>
      <c r="T95" s="163"/>
      <c r="U95" s="163"/>
      <c r="V95" s="163"/>
      <c r="W95" s="163"/>
      <c r="X95" s="163"/>
      <c r="Y95" s="152"/>
      <c r="Z95" s="152"/>
      <c r="AA95" s="152"/>
      <c r="AB95" s="152"/>
      <c r="AC95" s="152"/>
      <c r="AD95" s="152"/>
      <c r="AE95" s="152"/>
      <c r="AF95" s="152"/>
      <c r="AG95" s="152" t="s">
        <v>375</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c r="A96" s="175">
        <v>13</v>
      </c>
      <c r="B96" s="176" t="s">
        <v>2983</v>
      </c>
      <c r="C96" s="185" t="s">
        <v>2984</v>
      </c>
      <c r="D96" s="177" t="s">
        <v>2761</v>
      </c>
      <c r="E96" s="178">
        <v>1</v>
      </c>
      <c r="F96" s="179"/>
      <c r="G96" s="180">
        <f>ROUND(E96*F96,2)</f>
        <v>0</v>
      </c>
      <c r="H96" s="179"/>
      <c r="I96" s="180">
        <f>ROUND(E96*H96,2)</f>
        <v>0</v>
      </c>
      <c r="J96" s="179"/>
      <c r="K96" s="180">
        <f>ROUND(E96*J96,2)</f>
        <v>0</v>
      </c>
      <c r="L96" s="180">
        <v>21</v>
      </c>
      <c r="M96" s="180">
        <f>G96*(1+L96/100)</f>
        <v>0</v>
      </c>
      <c r="N96" s="178">
        <v>0</v>
      </c>
      <c r="O96" s="178">
        <f>ROUND(E96*N96,2)</f>
        <v>0</v>
      </c>
      <c r="P96" s="178">
        <v>0</v>
      </c>
      <c r="Q96" s="178">
        <f>ROUND(E96*P96,2)</f>
        <v>0</v>
      </c>
      <c r="R96" s="180"/>
      <c r="S96" s="180" t="s">
        <v>430</v>
      </c>
      <c r="T96" s="181" t="s">
        <v>372</v>
      </c>
      <c r="U96" s="163">
        <v>0</v>
      </c>
      <c r="V96" s="163">
        <f>ROUND(E96*U96,2)</f>
        <v>0</v>
      </c>
      <c r="W96" s="163"/>
      <c r="X96" s="163" t="s">
        <v>431</v>
      </c>
      <c r="Y96" s="152"/>
      <c r="Z96" s="152"/>
      <c r="AA96" s="152"/>
      <c r="AB96" s="152"/>
      <c r="AC96" s="152"/>
      <c r="AD96" s="152"/>
      <c r="AE96" s="152"/>
      <c r="AF96" s="152"/>
      <c r="AG96" s="152" t="s">
        <v>432</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c r="A97" s="159"/>
      <c r="B97" s="160"/>
      <c r="C97" s="262" t="s">
        <v>2978</v>
      </c>
      <c r="D97" s="263"/>
      <c r="E97" s="263"/>
      <c r="F97" s="263"/>
      <c r="G97" s="263"/>
      <c r="H97" s="163"/>
      <c r="I97" s="163"/>
      <c r="J97" s="163"/>
      <c r="K97" s="163"/>
      <c r="L97" s="163"/>
      <c r="M97" s="163"/>
      <c r="N97" s="162"/>
      <c r="O97" s="162"/>
      <c r="P97" s="162"/>
      <c r="Q97" s="162"/>
      <c r="R97" s="163"/>
      <c r="S97" s="163"/>
      <c r="T97" s="163"/>
      <c r="U97" s="163"/>
      <c r="V97" s="163"/>
      <c r="W97" s="163"/>
      <c r="X97" s="163"/>
      <c r="Y97" s="152"/>
      <c r="Z97" s="152"/>
      <c r="AA97" s="152"/>
      <c r="AB97" s="152"/>
      <c r="AC97" s="152"/>
      <c r="AD97" s="152"/>
      <c r="AE97" s="152"/>
      <c r="AF97" s="152"/>
      <c r="AG97" s="152" t="s">
        <v>375</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c r="A98" s="175">
        <v>14</v>
      </c>
      <c r="B98" s="176" t="s">
        <v>2985</v>
      </c>
      <c r="C98" s="185" t="s">
        <v>2986</v>
      </c>
      <c r="D98" s="177" t="s">
        <v>2761</v>
      </c>
      <c r="E98" s="178">
        <v>1</v>
      </c>
      <c r="F98" s="179"/>
      <c r="G98" s="180">
        <f>ROUND(E98*F98,2)</f>
        <v>0</v>
      </c>
      <c r="H98" s="179"/>
      <c r="I98" s="180">
        <f>ROUND(E98*H98,2)</f>
        <v>0</v>
      </c>
      <c r="J98" s="179"/>
      <c r="K98" s="180">
        <f>ROUND(E98*J98,2)</f>
        <v>0</v>
      </c>
      <c r="L98" s="180">
        <v>21</v>
      </c>
      <c r="M98" s="180">
        <f>G98*(1+L98/100)</f>
        <v>0</v>
      </c>
      <c r="N98" s="178">
        <v>0</v>
      </c>
      <c r="O98" s="178">
        <f>ROUND(E98*N98,2)</f>
        <v>0</v>
      </c>
      <c r="P98" s="178">
        <v>0</v>
      </c>
      <c r="Q98" s="178">
        <f>ROUND(E98*P98,2)</f>
        <v>0</v>
      </c>
      <c r="R98" s="180"/>
      <c r="S98" s="180" t="s">
        <v>430</v>
      </c>
      <c r="T98" s="181" t="s">
        <v>372</v>
      </c>
      <c r="U98" s="163">
        <v>0</v>
      </c>
      <c r="V98" s="163">
        <f>ROUND(E98*U98,2)</f>
        <v>0</v>
      </c>
      <c r="W98" s="163"/>
      <c r="X98" s="163" t="s">
        <v>431</v>
      </c>
      <c r="Y98" s="152"/>
      <c r="Z98" s="152"/>
      <c r="AA98" s="152"/>
      <c r="AB98" s="152"/>
      <c r="AC98" s="152"/>
      <c r="AD98" s="152"/>
      <c r="AE98" s="152"/>
      <c r="AF98" s="152"/>
      <c r="AG98" s="152" t="s">
        <v>432</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c r="A99" s="159"/>
      <c r="B99" s="160"/>
      <c r="C99" s="262" t="s">
        <v>2978</v>
      </c>
      <c r="D99" s="263"/>
      <c r="E99" s="263"/>
      <c r="F99" s="263"/>
      <c r="G99" s="263"/>
      <c r="H99" s="163"/>
      <c r="I99" s="163"/>
      <c r="J99" s="163"/>
      <c r="K99" s="163"/>
      <c r="L99" s="163"/>
      <c r="M99" s="163"/>
      <c r="N99" s="162"/>
      <c r="O99" s="162"/>
      <c r="P99" s="162"/>
      <c r="Q99" s="162"/>
      <c r="R99" s="163"/>
      <c r="S99" s="163"/>
      <c r="T99" s="163"/>
      <c r="U99" s="163"/>
      <c r="V99" s="163"/>
      <c r="W99" s="163"/>
      <c r="X99" s="163"/>
      <c r="Y99" s="152"/>
      <c r="Z99" s="152"/>
      <c r="AA99" s="152"/>
      <c r="AB99" s="152"/>
      <c r="AC99" s="152"/>
      <c r="AD99" s="152"/>
      <c r="AE99" s="152"/>
      <c r="AF99" s="152"/>
      <c r="AG99" s="152" t="s">
        <v>375</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c r="A100" s="175">
        <v>15</v>
      </c>
      <c r="B100" s="176" t="s">
        <v>2987</v>
      </c>
      <c r="C100" s="185" t="s">
        <v>2988</v>
      </c>
      <c r="D100" s="177" t="s">
        <v>2761</v>
      </c>
      <c r="E100" s="178">
        <v>1</v>
      </c>
      <c r="F100" s="179"/>
      <c r="G100" s="180">
        <f>ROUND(E100*F100,2)</f>
        <v>0</v>
      </c>
      <c r="H100" s="179"/>
      <c r="I100" s="180">
        <f>ROUND(E100*H100,2)</f>
        <v>0</v>
      </c>
      <c r="J100" s="179"/>
      <c r="K100" s="180">
        <f>ROUND(E100*J100,2)</f>
        <v>0</v>
      </c>
      <c r="L100" s="180">
        <v>21</v>
      </c>
      <c r="M100" s="180">
        <f>G100*(1+L100/100)</f>
        <v>0</v>
      </c>
      <c r="N100" s="178">
        <v>0</v>
      </c>
      <c r="O100" s="178">
        <f>ROUND(E100*N100,2)</f>
        <v>0</v>
      </c>
      <c r="P100" s="178">
        <v>0</v>
      </c>
      <c r="Q100" s="178">
        <f>ROUND(E100*P100,2)</f>
        <v>0</v>
      </c>
      <c r="R100" s="180"/>
      <c r="S100" s="180" t="s">
        <v>430</v>
      </c>
      <c r="T100" s="181" t="s">
        <v>372</v>
      </c>
      <c r="U100" s="163">
        <v>0</v>
      </c>
      <c r="V100" s="163">
        <f>ROUND(E100*U100,2)</f>
        <v>0</v>
      </c>
      <c r="W100" s="163"/>
      <c r="X100" s="163" t="s">
        <v>431</v>
      </c>
      <c r="Y100" s="152"/>
      <c r="Z100" s="152"/>
      <c r="AA100" s="152"/>
      <c r="AB100" s="152"/>
      <c r="AC100" s="152"/>
      <c r="AD100" s="152"/>
      <c r="AE100" s="152"/>
      <c r="AF100" s="152"/>
      <c r="AG100" s="152" t="s">
        <v>432</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c r="A101" s="159"/>
      <c r="B101" s="160"/>
      <c r="C101" s="262" t="s">
        <v>2978</v>
      </c>
      <c r="D101" s="263"/>
      <c r="E101" s="263"/>
      <c r="F101" s="263"/>
      <c r="G101" s="263"/>
      <c r="H101" s="163"/>
      <c r="I101" s="163"/>
      <c r="J101" s="163"/>
      <c r="K101" s="163"/>
      <c r="L101" s="163"/>
      <c r="M101" s="163"/>
      <c r="N101" s="162"/>
      <c r="O101" s="162"/>
      <c r="P101" s="162"/>
      <c r="Q101" s="162"/>
      <c r="R101" s="163"/>
      <c r="S101" s="163"/>
      <c r="T101" s="163"/>
      <c r="U101" s="163"/>
      <c r="V101" s="163"/>
      <c r="W101" s="163"/>
      <c r="X101" s="163"/>
      <c r="Y101" s="152"/>
      <c r="Z101" s="152"/>
      <c r="AA101" s="152"/>
      <c r="AB101" s="152"/>
      <c r="AC101" s="152"/>
      <c r="AD101" s="152"/>
      <c r="AE101" s="152"/>
      <c r="AF101" s="152"/>
      <c r="AG101" s="152" t="s">
        <v>375</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c r="A102" s="175">
        <v>16</v>
      </c>
      <c r="B102" s="176" t="s">
        <v>2989</v>
      </c>
      <c r="C102" s="185" t="s">
        <v>2990</v>
      </c>
      <c r="D102" s="177" t="s">
        <v>2761</v>
      </c>
      <c r="E102" s="178">
        <v>1</v>
      </c>
      <c r="F102" s="179"/>
      <c r="G102" s="180">
        <f>ROUND(E102*F102,2)</f>
        <v>0</v>
      </c>
      <c r="H102" s="179"/>
      <c r="I102" s="180">
        <f>ROUND(E102*H102,2)</f>
        <v>0</v>
      </c>
      <c r="J102" s="179"/>
      <c r="K102" s="180">
        <f>ROUND(E102*J102,2)</f>
        <v>0</v>
      </c>
      <c r="L102" s="180">
        <v>21</v>
      </c>
      <c r="M102" s="180">
        <f>G102*(1+L102/100)</f>
        <v>0</v>
      </c>
      <c r="N102" s="178">
        <v>0</v>
      </c>
      <c r="O102" s="178">
        <f>ROUND(E102*N102,2)</f>
        <v>0</v>
      </c>
      <c r="P102" s="178">
        <v>0</v>
      </c>
      <c r="Q102" s="178">
        <f>ROUND(E102*P102,2)</f>
        <v>0</v>
      </c>
      <c r="R102" s="180"/>
      <c r="S102" s="180" t="s">
        <v>430</v>
      </c>
      <c r="T102" s="181" t="s">
        <v>372</v>
      </c>
      <c r="U102" s="163">
        <v>0</v>
      </c>
      <c r="V102" s="163">
        <f>ROUND(E102*U102,2)</f>
        <v>0</v>
      </c>
      <c r="W102" s="163"/>
      <c r="X102" s="163" t="s">
        <v>431</v>
      </c>
      <c r="Y102" s="152"/>
      <c r="Z102" s="152"/>
      <c r="AA102" s="152"/>
      <c r="AB102" s="152"/>
      <c r="AC102" s="152"/>
      <c r="AD102" s="152"/>
      <c r="AE102" s="152"/>
      <c r="AF102" s="152"/>
      <c r="AG102" s="152" t="s">
        <v>432</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c r="A103" s="159"/>
      <c r="B103" s="160"/>
      <c r="C103" s="262" t="s">
        <v>2978</v>
      </c>
      <c r="D103" s="263"/>
      <c r="E103" s="263"/>
      <c r="F103" s="263"/>
      <c r="G103" s="263"/>
      <c r="H103" s="163"/>
      <c r="I103" s="163"/>
      <c r="J103" s="163"/>
      <c r="K103" s="163"/>
      <c r="L103" s="163"/>
      <c r="M103" s="163"/>
      <c r="N103" s="162"/>
      <c r="O103" s="162"/>
      <c r="P103" s="162"/>
      <c r="Q103" s="162"/>
      <c r="R103" s="163"/>
      <c r="S103" s="163"/>
      <c r="T103" s="163"/>
      <c r="U103" s="163"/>
      <c r="V103" s="163"/>
      <c r="W103" s="163"/>
      <c r="X103" s="163"/>
      <c r="Y103" s="152"/>
      <c r="Z103" s="152"/>
      <c r="AA103" s="152"/>
      <c r="AB103" s="152"/>
      <c r="AC103" s="152"/>
      <c r="AD103" s="152"/>
      <c r="AE103" s="152"/>
      <c r="AF103" s="152"/>
      <c r="AG103" s="152" t="s">
        <v>375</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c r="A104" s="175">
        <v>17</v>
      </c>
      <c r="B104" s="176" t="s">
        <v>2991</v>
      </c>
      <c r="C104" s="185" t="s">
        <v>2992</v>
      </c>
      <c r="D104" s="177" t="s">
        <v>2761</v>
      </c>
      <c r="E104" s="178">
        <v>1</v>
      </c>
      <c r="F104" s="179"/>
      <c r="G104" s="180">
        <f>ROUND(E104*F104,2)</f>
        <v>0</v>
      </c>
      <c r="H104" s="179"/>
      <c r="I104" s="180">
        <f>ROUND(E104*H104,2)</f>
        <v>0</v>
      </c>
      <c r="J104" s="179"/>
      <c r="K104" s="180">
        <f>ROUND(E104*J104,2)</f>
        <v>0</v>
      </c>
      <c r="L104" s="180">
        <v>21</v>
      </c>
      <c r="M104" s="180">
        <f>G104*(1+L104/100)</f>
        <v>0</v>
      </c>
      <c r="N104" s="178">
        <v>0</v>
      </c>
      <c r="O104" s="178">
        <f>ROUND(E104*N104,2)</f>
        <v>0</v>
      </c>
      <c r="P104" s="178">
        <v>0</v>
      </c>
      <c r="Q104" s="178">
        <f>ROUND(E104*P104,2)</f>
        <v>0</v>
      </c>
      <c r="R104" s="180"/>
      <c r="S104" s="180" t="s">
        <v>430</v>
      </c>
      <c r="T104" s="181" t="s">
        <v>372</v>
      </c>
      <c r="U104" s="163">
        <v>0</v>
      </c>
      <c r="V104" s="163">
        <f>ROUND(E104*U104,2)</f>
        <v>0</v>
      </c>
      <c r="W104" s="163"/>
      <c r="X104" s="163" t="s">
        <v>431</v>
      </c>
      <c r="Y104" s="152"/>
      <c r="Z104" s="152"/>
      <c r="AA104" s="152"/>
      <c r="AB104" s="152"/>
      <c r="AC104" s="152"/>
      <c r="AD104" s="152"/>
      <c r="AE104" s="152"/>
      <c r="AF104" s="152"/>
      <c r="AG104" s="152" t="s">
        <v>432</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c r="A105" s="159"/>
      <c r="B105" s="160"/>
      <c r="C105" s="262" t="s">
        <v>2978</v>
      </c>
      <c r="D105" s="263"/>
      <c r="E105" s="263"/>
      <c r="F105" s="263"/>
      <c r="G105" s="263"/>
      <c r="H105" s="163"/>
      <c r="I105" s="163"/>
      <c r="J105" s="163"/>
      <c r="K105" s="163"/>
      <c r="L105" s="163"/>
      <c r="M105" s="163"/>
      <c r="N105" s="162"/>
      <c r="O105" s="162"/>
      <c r="P105" s="162"/>
      <c r="Q105" s="162"/>
      <c r="R105" s="163"/>
      <c r="S105" s="163"/>
      <c r="T105" s="163"/>
      <c r="U105" s="163"/>
      <c r="V105" s="163"/>
      <c r="W105" s="163"/>
      <c r="X105" s="163"/>
      <c r="Y105" s="152"/>
      <c r="Z105" s="152"/>
      <c r="AA105" s="152"/>
      <c r="AB105" s="152"/>
      <c r="AC105" s="152"/>
      <c r="AD105" s="152"/>
      <c r="AE105" s="152"/>
      <c r="AF105" s="152"/>
      <c r="AG105" s="152" t="s">
        <v>375</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c r="A106" s="175">
        <v>18</v>
      </c>
      <c r="B106" s="176" t="s">
        <v>2993</v>
      </c>
      <c r="C106" s="185" t="s">
        <v>2994</v>
      </c>
      <c r="D106" s="177" t="s">
        <v>2761</v>
      </c>
      <c r="E106" s="178">
        <v>1</v>
      </c>
      <c r="F106" s="179"/>
      <c r="G106" s="180">
        <f>ROUND(E106*F106,2)</f>
        <v>0</v>
      </c>
      <c r="H106" s="179"/>
      <c r="I106" s="180">
        <f>ROUND(E106*H106,2)</f>
        <v>0</v>
      </c>
      <c r="J106" s="179"/>
      <c r="K106" s="180">
        <f>ROUND(E106*J106,2)</f>
        <v>0</v>
      </c>
      <c r="L106" s="180">
        <v>21</v>
      </c>
      <c r="M106" s="180">
        <f>G106*(1+L106/100)</f>
        <v>0</v>
      </c>
      <c r="N106" s="178">
        <v>0</v>
      </c>
      <c r="O106" s="178">
        <f>ROUND(E106*N106,2)</f>
        <v>0</v>
      </c>
      <c r="P106" s="178">
        <v>0</v>
      </c>
      <c r="Q106" s="178">
        <f>ROUND(E106*P106,2)</f>
        <v>0</v>
      </c>
      <c r="R106" s="180"/>
      <c r="S106" s="180" t="s">
        <v>430</v>
      </c>
      <c r="T106" s="181" t="s">
        <v>372</v>
      </c>
      <c r="U106" s="163">
        <v>0</v>
      </c>
      <c r="V106" s="163">
        <f>ROUND(E106*U106,2)</f>
        <v>0</v>
      </c>
      <c r="W106" s="163"/>
      <c r="X106" s="163" t="s">
        <v>431</v>
      </c>
      <c r="Y106" s="152"/>
      <c r="Z106" s="152"/>
      <c r="AA106" s="152"/>
      <c r="AB106" s="152"/>
      <c r="AC106" s="152"/>
      <c r="AD106" s="152"/>
      <c r="AE106" s="152"/>
      <c r="AF106" s="152"/>
      <c r="AG106" s="152" t="s">
        <v>432</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c r="A107" s="159"/>
      <c r="B107" s="160"/>
      <c r="C107" s="262" t="s">
        <v>2978</v>
      </c>
      <c r="D107" s="263"/>
      <c r="E107" s="263"/>
      <c r="F107" s="263"/>
      <c r="G107" s="263"/>
      <c r="H107" s="163"/>
      <c r="I107" s="163"/>
      <c r="J107" s="163"/>
      <c r="K107" s="163"/>
      <c r="L107" s="163"/>
      <c r="M107" s="163"/>
      <c r="N107" s="162"/>
      <c r="O107" s="162"/>
      <c r="P107" s="162"/>
      <c r="Q107" s="162"/>
      <c r="R107" s="163"/>
      <c r="S107" s="163"/>
      <c r="T107" s="163"/>
      <c r="U107" s="163"/>
      <c r="V107" s="163"/>
      <c r="W107" s="163"/>
      <c r="X107" s="163"/>
      <c r="Y107" s="152"/>
      <c r="Z107" s="152"/>
      <c r="AA107" s="152"/>
      <c r="AB107" s="152"/>
      <c r="AC107" s="152"/>
      <c r="AD107" s="152"/>
      <c r="AE107" s="152"/>
      <c r="AF107" s="152"/>
      <c r="AG107" s="152" t="s">
        <v>375</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c r="A108" s="175">
        <v>19</v>
      </c>
      <c r="B108" s="176" t="s">
        <v>2995</v>
      </c>
      <c r="C108" s="185" t="s">
        <v>2996</v>
      </c>
      <c r="D108" s="177" t="s">
        <v>2761</v>
      </c>
      <c r="E108" s="178">
        <v>1</v>
      </c>
      <c r="F108" s="179"/>
      <c r="G108" s="180">
        <f>ROUND(E108*F108,2)</f>
        <v>0</v>
      </c>
      <c r="H108" s="179"/>
      <c r="I108" s="180">
        <f>ROUND(E108*H108,2)</f>
        <v>0</v>
      </c>
      <c r="J108" s="179"/>
      <c r="K108" s="180">
        <f>ROUND(E108*J108,2)</f>
        <v>0</v>
      </c>
      <c r="L108" s="180">
        <v>21</v>
      </c>
      <c r="M108" s="180">
        <f>G108*(1+L108/100)</f>
        <v>0</v>
      </c>
      <c r="N108" s="178">
        <v>0</v>
      </c>
      <c r="O108" s="178">
        <f>ROUND(E108*N108,2)</f>
        <v>0</v>
      </c>
      <c r="P108" s="178">
        <v>0</v>
      </c>
      <c r="Q108" s="178">
        <f>ROUND(E108*P108,2)</f>
        <v>0</v>
      </c>
      <c r="R108" s="180"/>
      <c r="S108" s="180" t="s">
        <v>430</v>
      </c>
      <c r="T108" s="181" t="s">
        <v>372</v>
      </c>
      <c r="U108" s="163">
        <v>0</v>
      </c>
      <c r="V108" s="163">
        <f>ROUND(E108*U108,2)</f>
        <v>0</v>
      </c>
      <c r="W108" s="163"/>
      <c r="X108" s="163" t="s">
        <v>431</v>
      </c>
      <c r="Y108" s="152"/>
      <c r="Z108" s="152"/>
      <c r="AA108" s="152"/>
      <c r="AB108" s="152"/>
      <c r="AC108" s="152"/>
      <c r="AD108" s="152"/>
      <c r="AE108" s="152"/>
      <c r="AF108" s="152"/>
      <c r="AG108" s="152" t="s">
        <v>432</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c r="A109" s="159"/>
      <c r="B109" s="160"/>
      <c r="C109" s="262" t="s">
        <v>2978</v>
      </c>
      <c r="D109" s="263"/>
      <c r="E109" s="263"/>
      <c r="F109" s="263"/>
      <c r="G109" s="263"/>
      <c r="H109" s="163"/>
      <c r="I109" s="163"/>
      <c r="J109" s="163"/>
      <c r="K109" s="163"/>
      <c r="L109" s="163"/>
      <c r="M109" s="163"/>
      <c r="N109" s="162"/>
      <c r="O109" s="162"/>
      <c r="P109" s="162"/>
      <c r="Q109" s="162"/>
      <c r="R109" s="163"/>
      <c r="S109" s="163"/>
      <c r="T109" s="163"/>
      <c r="U109" s="163"/>
      <c r="V109" s="163"/>
      <c r="W109" s="163"/>
      <c r="X109" s="163"/>
      <c r="Y109" s="152"/>
      <c r="Z109" s="152"/>
      <c r="AA109" s="152"/>
      <c r="AB109" s="152"/>
      <c r="AC109" s="152"/>
      <c r="AD109" s="152"/>
      <c r="AE109" s="152"/>
      <c r="AF109" s="152"/>
      <c r="AG109" s="152" t="s">
        <v>375</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c r="A110" s="175">
        <v>20</v>
      </c>
      <c r="B110" s="176" t="s">
        <v>2997</v>
      </c>
      <c r="C110" s="185" t="s">
        <v>2998</v>
      </c>
      <c r="D110" s="177" t="s">
        <v>2761</v>
      </c>
      <c r="E110" s="178">
        <v>1</v>
      </c>
      <c r="F110" s="179"/>
      <c r="G110" s="180">
        <f>ROUND(E110*F110,2)</f>
        <v>0</v>
      </c>
      <c r="H110" s="179"/>
      <c r="I110" s="180">
        <f>ROUND(E110*H110,2)</f>
        <v>0</v>
      </c>
      <c r="J110" s="179"/>
      <c r="K110" s="180">
        <f>ROUND(E110*J110,2)</f>
        <v>0</v>
      </c>
      <c r="L110" s="180">
        <v>21</v>
      </c>
      <c r="M110" s="180">
        <f>G110*(1+L110/100)</f>
        <v>0</v>
      </c>
      <c r="N110" s="178">
        <v>0</v>
      </c>
      <c r="O110" s="178">
        <f>ROUND(E110*N110,2)</f>
        <v>0</v>
      </c>
      <c r="P110" s="178">
        <v>0</v>
      </c>
      <c r="Q110" s="178">
        <f>ROUND(E110*P110,2)</f>
        <v>0</v>
      </c>
      <c r="R110" s="180"/>
      <c r="S110" s="180" t="s">
        <v>430</v>
      </c>
      <c r="T110" s="181" t="s">
        <v>372</v>
      </c>
      <c r="U110" s="163">
        <v>0</v>
      </c>
      <c r="V110" s="163">
        <f>ROUND(E110*U110,2)</f>
        <v>0</v>
      </c>
      <c r="W110" s="163"/>
      <c r="X110" s="163" t="s">
        <v>431</v>
      </c>
      <c r="Y110" s="152"/>
      <c r="Z110" s="152"/>
      <c r="AA110" s="152"/>
      <c r="AB110" s="152"/>
      <c r="AC110" s="152"/>
      <c r="AD110" s="152"/>
      <c r="AE110" s="152"/>
      <c r="AF110" s="152"/>
      <c r="AG110" s="152" t="s">
        <v>432</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c r="A111" s="159"/>
      <c r="B111" s="160"/>
      <c r="C111" s="262" t="s">
        <v>2978</v>
      </c>
      <c r="D111" s="263"/>
      <c r="E111" s="263"/>
      <c r="F111" s="263"/>
      <c r="G111" s="263"/>
      <c r="H111" s="163"/>
      <c r="I111" s="163"/>
      <c r="J111" s="163"/>
      <c r="K111" s="163"/>
      <c r="L111" s="163"/>
      <c r="M111" s="163"/>
      <c r="N111" s="162"/>
      <c r="O111" s="162"/>
      <c r="P111" s="162"/>
      <c r="Q111" s="162"/>
      <c r="R111" s="163"/>
      <c r="S111" s="163"/>
      <c r="T111" s="163"/>
      <c r="U111" s="163"/>
      <c r="V111" s="163"/>
      <c r="W111" s="163"/>
      <c r="X111" s="163"/>
      <c r="Y111" s="152"/>
      <c r="Z111" s="152"/>
      <c r="AA111" s="152"/>
      <c r="AB111" s="152"/>
      <c r="AC111" s="152"/>
      <c r="AD111" s="152"/>
      <c r="AE111" s="152"/>
      <c r="AF111" s="152"/>
      <c r="AG111" s="152" t="s">
        <v>375</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c r="A112" s="175">
        <v>21</v>
      </c>
      <c r="B112" s="176" t="s">
        <v>2999</v>
      </c>
      <c r="C112" s="185" t="s">
        <v>3000</v>
      </c>
      <c r="D112" s="177" t="s">
        <v>2761</v>
      </c>
      <c r="E112" s="178">
        <v>5</v>
      </c>
      <c r="F112" s="179"/>
      <c r="G112" s="180">
        <f>ROUND(E112*F112,2)</f>
        <v>0</v>
      </c>
      <c r="H112" s="179"/>
      <c r="I112" s="180">
        <f>ROUND(E112*H112,2)</f>
        <v>0</v>
      </c>
      <c r="J112" s="179"/>
      <c r="K112" s="180">
        <f>ROUND(E112*J112,2)</f>
        <v>0</v>
      </c>
      <c r="L112" s="180">
        <v>21</v>
      </c>
      <c r="M112" s="180">
        <f>G112*(1+L112/100)</f>
        <v>0</v>
      </c>
      <c r="N112" s="178">
        <v>0</v>
      </c>
      <c r="O112" s="178">
        <f>ROUND(E112*N112,2)</f>
        <v>0</v>
      </c>
      <c r="P112" s="178">
        <v>0</v>
      </c>
      <c r="Q112" s="178">
        <f>ROUND(E112*P112,2)</f>
        <v>0</v>
      </c>
      <c r="R112" s="180"/>
      <c r="S112" s="180" t="s">
        <v>430</v>
      </c>
      <c r="T112" s="181" t="s">
        <v>372</v>
      </c>
      <c r="U112" s="163">
        <v>0</v>
      </c>
      <c r="V112" s="163">
        <f>ROUND(E112*U112,2)</f>
        <v>0</v>
      </c>
      <c r="W112" s="163"/>
      <c r="X112" s="163" t="s">
        <v>431</v>
      </c>
      <c r="Y112" s="152"/>
      <c r="Z112" s="152"/>
      <c r="AA112" s="152"/>
      <c r="AB112" s="152"/>
      <c r="AC112" s="152"/>
      <c r="AD112" s="152"/>
      <c r="AE112" s="152"/>
      <c r="AF112" s="152"/>
      <c r="AG112" s="152" t="s">
        <v>432</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c r="A113" s="159"/>
      <c r="B113" s="160"/>
      <c r="C113" s="262" t="s">
        <v>2978</v>
      </c>
      <c r="D113" s="263"/>
      <c r="E113" s="263"/>
      <c r="F113" s="263"/>
      <c r="G113" s="263"/>
      <c r="H113" s="163"/>
      <c r="I113" s="163"/>
      <c r="J113" s="163"/>
      <c r="K113" s="163"/>
      <c r="L113" s="163"/>
      <c r="M113" s="163"/>
      <c r="N113" s="162"/>
      <c r="O113" s="162"/>
      <c r="P113" s="162"/>
      <c r="Q113" s="162"/>
      <c r="R113" s="163"/>
      <c r="S113" s="163"/>
      <c r="T113" s="163"/>
      <c r="U113" s="163"/>
      <c r="V113" s="163"/>
      <c r="W113" s="163"/>
      <c r="X113" s="163"/>
      <c r="Y113" s="152"/>
      <c r="Z113" s="152"/>
      <c r="AA113" s="152"/>
      <c r="AB113" s="152"/>
      <c r="AC113" s="152"/>
      <c r="AD113" s="152"/>
      <c r="AE113" s="152"/>
      <c r="AF113" s="152"/>
      <c r="AG113" s="152" t="s">
        <v>375</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c r="A114" s="169" t="s">
        <v>366</v>
      </c>
      <c r="B114" s="170" t="s">
        <v>63</v>
      </c>
      <c r="C114" s="184" t="s">
        <v>245</v>
      </c>
      <c r="D114" s="171"/>
      <c r="E114" s="172"/>
      <c r="F114" s="173"/>
      <c r="G114" s="173">
        <f>SUMIF(AG115:AG116,"&lt;&gt;NOR",G115:G116)</f>
        <v>0</v>
      </c>
      <c r="H114" s="173"/>
      <c r="I114" s="173">
        <f>SUM(I115:I116)</f>
        <v>0</v>
      </c>
      <c r="J114" s="173"/>
      <c r="K114" s="173">
        <f>SUM(K115:K116)</f>
        <v>0</v>
      </c>
      <c r="L114" s="173"/>
      <c r="M114" s="173">
        <f>SUM(M115:M116)</f>
        <v>0</v>
      </c>
      <c r="N114" s="172"/>
      <c r="O114" s="172">
        <f>SUM(O115:O116)</f>
        <v>0.23</v>
      </c>
      <c r="P114" s="172"/>
      <c r="Q114" s="172">
        <f>SUM(Q115:Q116)</f>
        <v>0</v>
      </c>
      <c r="R114" s="173"/>
      <c r="S114" s="173"/>
      <c r="T114" s="174"/>
      <c r="U114" s="168"/>
      <c r="V114" s="168">
        <f>SUM(V115:V116)</f>
        <v>31.75</v>
      </c>
      <c r="W114" s="168"/>
      <c r="X114" s="168"/>
      <c r="AG114" t="s">
        <v>367</v>
      </c>
    </row>
    <row r="115" spans="1:60" outlineLevel="1">
      <c r="A115" s="175">
        <v>22</v>
      </c>
      <c r="B115" s="176" t="s">
        <v>3001</v>
      </c>
      <c r="C115" s="185" t="s">
        <v>3002</v>
      </c>
      <c r="D115" s="177" t="s">
        <v>439</v>
      </c>
      <c r="E115" s="178">
        <v>148.35</v>
      </c>
      <c r="F115" s="179"/>
      <c r="G115" s="180">
        <f>ROUND(E115*F115,2)</f>
        <v>0</v>
      </c>
      <c r="H115" s="179"/>
      <c r="I115" s="180">
        <f>ROUND(E115*H115,2)</f>
        <v>0</v>
      </c>
      <c r="J115" s="179"/>
      <c r="K115" s="180">
        <f>ROUND(E115*J115,2)</f>
        <v>0</v>
      </c>
      <c r="L115" s="180">
        <v>21</v>
      </c>
      <c r="M115" s="180">
        <f>G115*(1+L115/100)</f>
        <v>0</v>
      </c>
      <c r="N115" s="178">
        <v>1.58E-3</v>
      </c>
      <c r="O115" s="178">
        <f>ROUND(E115*N115,2)</f>
        <v>0.23</v>
      </c>
      <c r="P115" s="178">
        <v>0</v>
      </c>
      <c r="Q115" s="178">
        <f>ROUND(E115*P115,2)</f>
        <v>0</v>
      </c>
      <c r="R115" s="180" t="s">
        <v>3003</v>
      </c>
      <c r="S115" s="180" t="s">
        <v>371</v>
      </c>
      <c r="T115" s="181" t="s">
        <v>2386</v>
      </c>
      <c r="U115" s="163">
        <v>0.214</v>
      </c>
      <c r="V115" s="163">
        <f>ROUND(E115*U115,2)</f>
        <v>31.75</v>
      </c>
      <c r="W115" s="163"/>
      <c r="X115" s="163" t="s">
        <v>431</v>
      </c>
      <c r="Y115" s="152"/>
      <c r="Z115" s="152"/>
      <c r="AA115" s="152"/>
      <c r="AB115" s="152"/>
      <c r="AC115" s="152"/>
      <c r="AD115" s="152"/>
      <c r="AE115" s="152"/>
      <c r="AF115" s="152"/>
      <c r="AG115" s="152" t="s">
        <v>432</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c r="A116" s="159"/>
      <c r="B116" s="160"/>
      <c r="C116" s="203" t="s">
        <v>3004</v>
      </c>
      <c r="D116" s="199"/>
      <c r="E116" s="200">
        <v>148.35</v>
      </c>
      <c r="F116" s="163"/>
      <c r="G116" s="163"/>
      <c r="H116" s="163"/>
      <c r="I116" s="163"/>
      <c r="J116" s="163"/>
      <c r="K116" s="163"/>
      <c r="L116" s="163"/>
      <c r="M116" s="163"/>
      <c r="N116" s="162"/>
      <c r="O116" s="162"/>
      <c r="P116" s="162"/>
      <c r="Q116" s="162"/>
      <c r="R116" s="163"/>
      <c r="S116" s="163"/>
      <c r="T116" s="163"/>
      <c r="U116" s="163"/>
      <c r="V116" s="163"/>
      <c r="W116" s="163"/>
      <c r="X116" s="163"/>
      <c r="Y116" s="152"/>
      <c r="Z116" s="152"/>
      <c r="AA116" s="152"/>
      <c r="AB116" s="152"/>
      <c r="AC116" s="152"/>
      <c r="AD116" s="152"/>
      <c r="AE116" s="152"/>
      <c r="AF116" s="152"/>
      <c r="AG116" s="152" t="s">
        <v>2390</v>
      </c>
      <c r="AH116" s="152">
        <v>5</v>
      </c>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c r="A117" s="169" t="s">
        <v>366</v>
      </c>
      <c r="B117" s="170" t="s">
        <v>65</v>
      </c>
      <c r="C117" s="184" t="s">
        <v>246</v>
      </c>
      <c r="D117" s="171"/>
      <c r="E117" s="172"/>
      <c r="F117" s="173"/>
      <c r="G117" s="173">
        <f>SUMIF(AG118:AG130,"&lt;&gt;NOR",G118:G130)</f>
        <v>0</v>
      </c>
      <c r="H117" s="173"/>
      <c r="I117" s="173">
        <f>SUM(I118:I130)</f>
        <v>0</v>
      </c>
      <c r="J117" s="173"/>
      <c r="K117" s="173">
        <f>SUM(K118:K130)</f>
        <v>0</v>
      </c>
      <c r="L117" s="173"/>
      <c r="M117" s="173">
        <f>SUM(M118:M130)</f>
        <v>0</v>
      </c>
      <c r="N117" s="172"/>
      <c r="O117" s="172">
        <f>SUM(O118:O130)</f>
        <v>0.03</v>
      </c>
      <c r="P117" s="172"/>
      <c r="Q117" s="172">
        <f>SUM(Q118:Q130)</f>
        <v>0</v>
      </c>
      <c r="R117" s="173"/>
      <c r="S117" s="173"/>
      <c r="T117" s="174"/>
      <c r="U117" s="168"/>
      <c r="V117" s="168">
        <f>SUM(V118:V130)</f>
        <v>45.86</v>
      </c>
      <c r="W117" s="168"/>
      <c r="X117" s="168"/>
      <c r="AG117" t="s">
        <v>367</v>
      </c>
    </row>
    <row r="118" spans="1:60" outlineLevel="1">
      <c r="A118" s="175">
        <v>23</v>
      </c>
      <c r="B118" s="176" t="s">
        <v>636</v>
      </c>
      <c r="C118" s="185" t="s">
        <v>637</v>
      </c>
      <c r="D118" s="177" t="s">
        <v>439</v>
      </c>
      <c r="E118" s="178">
        <v>148.35</v>
      </c>
      <c r="F118" s="179"/>
      <c r="G118" s="180">
        <f>ROUND(E118*F118,2)</f>
        <v>0</v>
      </c>
      <c r="H118" s="179"/>
      <c r="I118" s="180">
        <f>ROUND(E118*H118,2)</f>
        <v>0</v>
      </c>
      <c r="J118" s="179"/>
      <c r="K118" s="180">
        <f>ROUND(E118*J118,2)</f>
        <v>0</v>
      </c>
      <c r="L118" s="180">
        <v>21</v>
      </c>
      <c r="M118" s="180">
        <f>G118*(1+L118/100)</f>
        <v>0</v>
      </c>
      <c r="N118" s="178">
        <v>4.0000000000000003E-5</v>
      </c>
      <c r="O118" s="178">
        <f>ROUND(E118*N118,2)</f>
        <v>0.01</v>
      </c>
      <c r="P118" s="178">
        <v>0</v>
      </c>
      <c r="Q118" s="178">
        <f>ROUND(E118*P118,2)</f>
        <v>0</v>
      </c>
      <c r="R118" s="180" t="s">
        <v>470</v>
      </c>
      <c r="S118" s="180" t="s">
        <v>371</v>
      </c>
      <c r="T118" s="181" t="s">
        <v>2386</v>
      </c>
      <c r="U118" s="163">
        <v>0.308</v>
      </c>
      <c r="V118" s="163">
        <f>ROUND(E118*U118,2)</f>
        <v>45.69</v>
      </c>
      <c r="W118" s="163"/>
      <c r="X118" s="163" t="s">
        <v>431</v>
      </c>
      <c r="Y118" s="152"/>
      <c r="Z118" s="152"/>
      <c r="AA118" s="152"/>
      <c r="AB118" s="152"/>
      <c r="AC118" s="152"/>
      <c r="AD118" s="152"/>
      <c r="AE118" s="152"/>
      <c r="AF118" s="152"/>
      <c r="AG118" s="152" t="s">
        <v>2387</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c r="A119" s="159"/>
      <c r="B119" s="160"/>
      <c r="C119" s="203" t="s">
        <v>3004</v>
      </c>
      <c r="D119" s="199"/>
      <c r="E119" s="200">
        <v>148.35</v>
      </c>
      <c r="F119" s="163"/>
      <c r="G119" s="163"/>
      <c r="H119" s="163"/>
      <c r="I119" s="163"/>
      <c r="J119" s="163"/>
      <c r="K119" s="163"/>
      <c r="L119" s="163"/>
      <c r="M119" s="163"/>
      <c r="N119" s="162"/>
      <c r="O119" s="162"/>
      <c r="P119" s="162"/>
      <c r="Q119" s="162"/>
      <c r="R119" s="163"/>
      <c r="S119" s="163"/>
      <c r="T119" s="163"/>
      <c r="U119" s="163"/>
      <c r="V119" s="163"/>
      <c r="W119" s="163"/>
      <c r="X119" s="163"/>
      <c r="Y119" s="152"/>
      <c r="Z119" s="152"/>
      <c r="AA119" s="152"/>
      <c r="AB119" s="152"/>
      <c r="AC119" s="152"/>
      <c r="AD119" s="152"/>
      <c r="AE119" s="152"/>
      <c r="AF119" s="152"/>
      <c r="AG119" s="152" t="s">
        <v>2390</v>
      </c>
      <c r="AH119" s="152">
        <v>5</v>
      </c>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c r="A120" s="189">
        <v>24</v>
      </c>
      <c r="B120" s="190" t="s">
        <v>3005</v>
      </c>
      <c r="C120" s="197" t="s">
        <v>3006</v>
      </c>
      <c r="D120" s="191" t="s">
        <v>508</v>
      </c>
      <c r="E120" s="192">
        <v>1</v>
      </c>
      <c r="F120" s="193"/>
      <c r="G120" s="194">
        <f>ROUND(E120*F120,2)</f>
        <v>0</v>
      </c>
      <c r="H120" s="193"/>
      <c r="I120" s="194">
        <f>ROUND(E120*H120,2)</f>
        <v>0</v>
      </c>
      <c r="J120" s="193"/>
      <c r="K120" s="194">
        <f>ROUND(E120*J120,2)</f>
        <v>0</v>
      </c>
      <c r="L120" s="194">
        <v>21</v>
      </c>
      <c r="M120" s="194">
        <f>G120*(1+L120/100)</f>
        <v>0</v>
      </c>
      <c r="N120" s="192">
        <v>1.0000000000000001E-5</v>
      </c>
      <c r="O120" s="192">
        <f>ROUND(E120*N120,2)</f>
        <v>0</v>
      </c>
      <c r="P120" s="192">
        <v>0</v>
      </c>
      <c r="Q120" s="192">
        <f>ROUND(E120*P120,2)</f>
        <v>0</v>
      </c>
      <c r="R120" s="194" t="s">
        <v>470</v>
      </c>
      <c r="S120" s="194" t="s">
        <v>371</v>
      </c>
      <c r="T120" s="195" t="s">
        <v>3007</v>
      </c>
      <c r="U120" s="163">
        <v>0.17</v>
      </c>
      <c r="V120" s="163">
        <f>ROUND(E120*U120,2)</f>
        <v>0.17</v>
      </c>
      <c r="W120" s="163"/>
      <c r="X120" s="163" t="s">
        <v>431</v>
      </c>
      <c r="Y120" s="152"/>
      <c r="Z120" s="152"/>
      <c r="AA120" s="152"/>
      <c r="AB120" s="152"/>
      <c r="AC120" s="152"/>
      <c r="AD120" s="152"/>
      <c r="AE120" s="152"/>
      <c r="AF120" s="152"/>
      <c r="AG120" s="152" t="s">
        <v>2387</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c r="A121" s="175">
        <v>25</v>
      </c>
      <c r="B121" s="176" t="s">
        <v>3008</v>
      </c>
      <c r="C121" s="185" t="s">
        <v>3009</v>
      </c>
      <c r="D121" s="177" t="s">
        <v>2961</v>
      </c>
      <c r="E121" s="178">
        <v>3.3</v>
      </c>
      <c r="F121" s="179"/>
      <c r="G121" s="180">
        <f>ROUND(E121*F121,2)</f>
        <v>0</v>
      </c>
      <c r="H121" s="179"/>
      <c r="I121" s="180">
        <f>ROUND(E121*H121,2)</f>
        <v>0</v>
      </c>
      <c r="J121" s="179"/>
      <c r="K121" s="180">
        <f>ROUND(E121*J121,2)</f>
        <v>0</v>
      </c>
      <c r="L121" s="180">
        <v>21</v>
      </c>
      <c r="M121" s="180">
        <f>G121*(1+L121/100)</f>
        <v>0</v>
      </c>
      <c r="N121" s="178">
        <v>0</v>
      </c>
      <c r="O121" s="178">
        <f>ROUND(E121*N121,2)</f>
        <v>0</v>
      </c>
      <c r="P121" s="178">
        <v>0</v>
      </c>
      <c r="Q121" s="178">
        <f>ROUND(E121*P121,2)</f>
        <v>0</v>
      </c>
      <c r="R121" s="180"/>
      <c r="S121" s="180" t="s">
        <v>430</v>
      </c>
      <c r="T121" s="181" t="s">
        <v>372</v>
      </c>
      <c r="U121" s="163">
        <v>0</v>
      </c>
      <c r="V121" s="163">
        <f>ROUND(E121*U121,2)</f>
        <v>0</v>
      </c>
      <c r="W121" s="163"/>
      <c r="X121" s="163" t="s">
        <v>431</v>
      </c>
      <c r="Y121" s="152"/>
      <c r="Z121" s="152"/>
      <c r="AA121" s="152"/>
      <c r="AB121" s="152"/>
      <c r="AC121" s="152"/>
      <c r="AD121" s="152"/>
      <c r="AE121" s="152"/>
      <c r="AF121" s="152"/>
      <c r="AG121" s="152" t="s">
        <v>2387</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c r="A122" s="159"/>
      <c r="B122" s="160"/>
      <c r="C122" s="203" t="s">
        <v>3010</v>
      </c>
      <c r="D122" s="199"/>
      <c r="E122" s="200">
        <v>3.3</v>
      </c>
      <c r="F122" s="163"/>
      <c r="G122" s="163"/>
      <c r="H122" s="163"/>
      <c r="I122" s="163"/>
      <c r="J122" s="163"/>
      <c r="K122" s="163"/>
      <c r="L122" s="163"/>
      <c r="M122" s="163"/>
      <c r="N122" s="162"/>
      <c r="O122" s="162"/>
      <c r="P122" s="162"/>
      <c r="Q122" s="162"/>
      <c r="R122" s="163"/>
      <c r="S122" s="163"/>
      <c r="T122" s="163"/>
      <c r="U122" s="163"/>
      <c r="V122" s="163"/>
      <c r="W122" s="163"/>
      <c r="X122" s="163"/>
      <c r="Y122" s="152"/>
      <c r="Z122" s="152"/>
      <c r="AA122" s="152"/>
      <c r="AB122" s="152"/>
      <c r="AC122" s="152"/>
      <c r="AD122" s="152"/>
      <c r="AE122" s="152"/>
      <c r="AF122" s="152"/>
      <c r="AG122" s="152" t="s">
        <v>2390</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c r="A123" s="175">
        <v>26</v>
      </c>
      <c r="B123" s="176" t="s">
        <v>3011</v>
      </c>
      <c r="C123" s="185" t="s">
        <v>3012</v>
      </c>
      <c r="D123" s="177" t="s">
        <v>2961</v>
      </c>
      <c r="E123" s="178">
        <v>11.21</v>
      </c>
      <c r="F123" s="179"/>
      <c r="G123" s="180">
        <f>ROUND(E123*F123,2)</f>
        <v>0</v>
      </c>
      <c r="H123" s="179"/>
      <c r="I123" s="180">
        <f>ROUND(E123*H123,2)</f>
        <v>0</v>
      </c>
      <c r="J123" s="179"/>
      <c r="K123" s="180">
        <f>ROUND(E123*J123,2)</f>
        <v>0</v>
      </c>
      <c r="L123" s="180">
        <v>21</v>
      </c>
      <c r="M123" s="180">
        <f>G123*(1+L123/100)</f>
        <v>0</v>
      </c>
      <c r="N123" s="178">
        <v>0</v>
      </c>
      <c r="O123" s="178">
        <f>ROUND(E123*N123,2)</f>
        <v>0</v>
      </c>
      <c r="P123" s="178">
        <v>0</v>
      </c>
      <c r="Q123" s="178">
        <f>ROUND(E123*P123,2)</f>
        <v>0</v>
      </c>
      <c r="R123" s="180"/>
      <c r="S123" s="180" t="s">
        <v>430</v>
      </c>
      <c r="T123" s="181" t="s">
        <v>372</v>
      </c>
      <c r="U123" s="163">
        <v>0</v>
      </c>
      <c r="V123" s="163">
        <f>ROUND(E123*U123,2)</f>
        <v>0</v>
      </c>
      <c r="W123" s="163"/>
      <c r="X123" s="163" t="s">
        <v>431</v>
      </c>
      <c r="Y123" s="152"/>
      <c r="Z123" s="152"/>
      <c r="AA123" s="152"/>
      <c r="AB123" s="152"/>
      <c r="AC123" s="152"/>
      <c r="AD123" s="152"/>
      <c r="AE123" s="152"/>
      <c r="AF123" s="152"/>
      <c r="AG123" s="152" t="s">
        <v>2387</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c r="A124" s="159"/>
      <c r="B124" s="160"/>
      <c r="C124" s="203" t="s">
        <v>3013</v>
      </c>
      <c r="D124" s="199"/>
      <c r="E124" s="200">
        <v>11.21</v>
      </c>
      <c r="F124" s="163"/>
      <c r="G124" s="163"/>
      <c r="H124" s="163"/>
      <c r="I124" s="163"/>
      <c r="J124" s="163"/>
      <c r="K124" s="163"/>
      <c r="L124" s="163"/>
      <c r="M124" s="163"/>
      <c r="N124" s="162"/>
      <c r="O124" s="162"/>
      <c r="P124" s="162"/>
      <c r="Q124" s="162"/>
      <c r="R124" s="163"/>
      <c r="S124" s="163"/>
      <c r="T124" s="163"/>
      <c r="U124" s="163"/>
      <c r="V124" s="163"/>
      <c r="W124" s="163"/>
      <c r="X124" s="163"/>
      <c r="Y124" s="152"/>
      <c r="Z124" s="152"/>
      <c r="AA124" s="152"/>
      <c r="AB124" s="152"/>
      <c r="AC124" s="152"/>
      <c r="AD124" s="152"/>
      <c r="AE124" s="152"/>
      <c r="AF124" s="152"/>
      <c r="AG124" s="152" t="s">
        <v>2390</v>
      </c>
      <c r="AH124" s="152">
        <v>0</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c r="A125" s="175">
        <v>27</v>
      </c>
      <c r="B125" s="176" t="s">
        <v>3014</v>
      </c>
      <c r="C125" s="185" t="s">
        <v>3015</v>
      </c>
      <c r="D125" s="177" t="s">
        <v>2961</v>
      </c>
      <c r="E125" s="178">
        <v>8.3000000000000007</v>
      </c>
      <c r="F125" s="179"/>
      <c r="G125" s="180">
        <f>ROUND(E125*F125,2)</f>
        <v>0</v>
      </c>
      <c r="H125" s="179"/>
      <c r="I125" s="180">
        <f>ROUND(E125*H125,2)</f>
        <v>0</v>
      </c>
      <c r="J125" s="179"/>
      <c r="K125" s="180">
        <f>ROUND(E125*J125,2)</f>
        <v>0</v>
      </c>
      <c r="L125" s="180">
        <v>21</v>
      </c>
      <c r="M125" s="180">
        <f>G125*(1+L125/100)</f>
        <v>0</v>
      </c>
      <c r="N125" s="178">
        <v>0</v>
      </c>
      <c r="O125" s="178">
        <f>ROUND(E125*N125,2)</f>
        <v>0</v>
      </c>
      <c r="P125" s="178">
        <v>0</v>
      </c>
      <c r="Q125" s="178">
        <f>ROUND(E125*P125,2)</f>
        <v>0</v>
      </c>
      <c r="R125" s="180"/>
      <c r="S125" s="180" t="s">
        <v>430</v>
      </c>
      <c r="T125" s="181" t="s">
        <v>372</v>
      </c>
      <c r="U125" s="163">
        <v>0</v>
      </c>
      <c r="V125" s="163">
        <f>ROUND(E125*U125,2)</f>
        <v>0</v>
      </c>
      <c r="W125" s="163"/>
      <c r="X125" s="163" t="s">
        <v>431</v>
      </c>
      <c r="Y125" s="152"/>
      <c r="Z125" s="152"/>
      <c r="AA125" s="152"/>
      <c r="AB125" s="152"/>
      <c r="AC125" s="152"/>
      <c r="AD125" s="152"/>
      <c r="AE125" s="152"/>
      <c r="AF125" s="152"/>
      <c r="AG125" s="152" t="s">
        <v>2387</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c r="A126" s="159"/>
      <c r="B126" s="160"/>
      <c r="C126" s="203" t="s">
        <v>3016</v>
      </c>
      <c r="D126" s="199"/>
      <c r="E126" s="200">
        <v>2</v>
      </c>
      <c r="F126" s="163"/>
      <c r="G126" s="163"/>
      <c r="H126" s="163"/>
      <c r="I126" s="163"/>
      <c r="J126" s="163"/>
      <c r="K126" s="163"/>
      <c r="L126" s="163"/>
      <c r="M126" s="163"/>
      <c r="N126" s="162"/>
      <c r="O126" s="162"/>
      <c r="P126" s="162"/>
      <c r="Q126" s="162"/>
      <c r="R126" s="163"/>
      <c r="S126" s="163"/>
      <c r="T126" s="163"/>
      <c r="U126" s="163"/>
      <c r="V126" s="163"/>
      <c r="W126" s="163"/>
      <c r="X126" s="163"/>
      <c r="Y126" s="152"/>
      <c r="Z126" s="152"/>
      <c r="AA126" s="152"/>
      <c r="AB126" s="152"/>
      <c r="AC126" s="152"/>
      <c r="AD126" s="152"/>
      <c r="AE126" s="152"/>
      <c r="AF126" s="152"/>
      <c r="AG126" s="152" t="s">
        <v>2390</v>
      </c>
      <c r="AH126" s="152">
        <v>0</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c r="A127" s="159"/>
      <c r="B127" s="160"/>
      <c r="C127" s="203" t="s">
        <v>3017</v>
      </c>
      <c r="D127" s="199"/>
      <c r="E127" s="200">
        <v>6.3</v>
      </c>
      <c r="F127" s="163"/>
      <c r="G127" s="163"/>
      <c r="H127" s="163"/>
      <c r="I127" s="163"/>
      <c r="J127" s="163"/>
      <c r="K127" s="163"/>
      <c r="L127" s="163"/>
      <c r="M127" s="163"/>
      <c r="N127" s="162"/>
      <c r="O127" s="162"/>
      <c r="P127" s="162"/>
      <c r="Q127" s="162"/>
      <c r="R127" s="163"/>
      <c r="S127" s="163"/>
      <c r="T127" s="163"/>
      <c r="U127" s="163"/>
      <c r="V127" s="163"/>
      <c r="W127" s="163"/>
      <c r="X127" s="163"/>
      <c r="Y127" s="152"/>
      <c r="Z127" s="152"/>
      <c r="AA127" s="152"/>
      <c r="AB127" s="152"/>
      <c r="AC127" s="152"/>
      <c r="AD127" s="152"/>
      <c r="AE127" s="152"/>
      <c r="AF127" s="152"/>
      <c r="AG127" s="152" t="s">
        <v>2390</v>
      </c>
      <c r="AH127" s="152">
        <v>0</v>
      </c>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c r="A128" s="175">
        <v>28</v>
      </c>
      <c r="B128" s="176" t="s">
        <v>3018</v>
      </c>
      <c r="C128" s="185" t="s">
        <v>3019</v>
      </c>
      <c r="D128" s="177" t="s">
        <v>2961</v>
      </c>
      <c r="E128" s="178">
        <v>8</v>
      </c>
      <c r="F128" s="179"/>
      <c r="G128" s="180">
        <f>ROUND(E128*F128,2)</f>
        <v>0</v>
      </c>
      <c r="H128" s="179"/>
      <c r="I128" s="180">
        <f>ROUND(E128*H128,2)</f>
        <v>0</v>
      </c>
      <c r="J128" s="179"/>
      <c r="K128" s="180">
        <f>ROUND(E128*J128,2)</f>
        <v>0</v>
      </c>
      <c r="L128" s="180">
        <v>21</v>
      </c>
      <c r="M128" s="180">
        <f>G128*(1+L128/100)</f>
        <v>0</v>
      </c>
      <c r="N128" s="178">
        <v>0</v>
      </c>
      <c r="O128" s="178">
        <f>ROUND(E128*N128,2)</f>
        <v>0</v>
      </c>
      <c r="P128" s="178">
        <v>0</v>
      </c>
      <c r="Q128" s="178">
        <f>ROUND(E128*P128,2)</f>
        <v>0</v>
      </c>
      <c r="R128" s="180"/>
      <c r="S128" s="180" t="s">
        <v>430</v>
      </c>
      <c r="T128" s="181" t="s">
        <v>372</v>
      </c>
      <c r="U128" s="163">
        <v>0</v>
      </c>
      <c r="V128" s="163">
        <f>ROUND(E128*U128,2)</f>
        <v>0</v>
      </c>
      <c r="W128" s="163"/>
      <c r="X128" s="163" t="s">
        <v>431</v>
      </c>
      <c r="Y128" s="152"/>
      <c r="Z128" s="152"/>
      <c r="AA128" s="152"/>
      <c r="AB128" s="152"/>
      <c r="AC128" s="152"/>
      <c r="AD128" s="152"/>
      <c r="AE128" s="152"/>
      <c r="AF128" s="152"/>
      <c r="AG128" s="152" t="s">
        <v>2387</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c r="A129" s="159"/>
      <c r="B129" s="160"/>
      <c r="C129" s="203" t="s">
        <v>3020</v>
      </c>
      <c r="D129" s="199"/>
      <c r="E129" s="200">
        <v>8</v>
      </c>
      <c r="F129" s="163"/>
      <c r="G129" s="163"/>
      <c r="H129" s="163"/>
      <c r="I129" s="163"/>
      <c r="J129" s="163"/>
      <c r="K129" s="163"/>
      <c r="L129" s="163"/>
      <c r="M129" s="163"/>
      <c r="N129" s="162"/>
      <c r="O129" s="162"/>
      <c r="P129" s="162"/>
      <c r="Q129" s="162"/>
      <c r="R129" s="163"/>
      <c r="S129" s="163"/>
      <c r="T129" s="163"/>
      <c r="U129" s="163"/>
      <c r="V129" s="163"/>
      <c r="W129" s="163"/>
      <c r="X129" s="163"/>
      <c r="Y129" s="152"/>
      <c r="Z129" s="152"/>
      <c r="AA129" s="152"/>
      <c r="AB129" s="152"/>
      <c r="AC129" s="152"/>
      <c r="AD129" s="152"/>
      <c r="AE129" s="152"/>
      <c r="AF129" s="152"/>
      <c r="AG129" s="152" t="s">
        <v>2390</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ht="22.5" outlineLevel="1">
      <c r="A130" s="189">
        <v>29</v>
      </c>
      <c r="B130" s="190" t="s">
        <v>3021</v>
      </c>
      <c r="C130" s="197" t="s">
        <v>3022</v>
      </c>
      <c r="D130" s="191" t="s">
        <v>508</v>
      </c>
      <c r="E130" s="192">
        <v>1</v>
      </c>
      <c r="F130" s="193"/>
      <c r="G130" s="194">
        <f>ROUND(E130*F130,2)</f>
        <v>0</v>
      </c>
      <c r="H130" s="193"/>
      <c r="I130" s="194">
        <f>ROUND(E130*H130,2)</f>
        <v>0</v>
      </c>
      <c r="J130" s="193"/>
      <c r="K130" s="194">
        <f>ROUND(E130*J130,2)</f>
        <v>0</v>
      </c>
      <c r="L130" s="194">
        <v>21</v>
      </c>
      <c r="M130" s="194">
        <f>G130*(1+L130/100)</f>
        <v>0</v>
      </c>
      <c r="N130" s="192">
        <v>1.66E-2</v>
      </c>
      <c r="O130" s="192">
        <f>ROUND(E130*N130,2)</f>
        <v>0.02</v>
      </c>
      <c r="P130" s="192">
        <v>0</v>
      </c>
      <c r="Q130" s="192">
        <f>ROUND(E130*P130,2)</f>
        <v>0</v>
      </c>
      <c r="R130" s="194" t="s">
        <v>731</v>
      </c>
      <c r="S130" s="194" t="s">
        <v>371</v>
      </c>
      <c r="T130" s="195" t="s">
        <v>2386</v>
      </c>
      <c r="U130" s="163">
        <v>0</v>
      </c>
      <c r="V130" s="163">
        <f>ROUND(E130*U130,2)</f>
        <v>0</v>
      </c>
      <c r="W130" s="163"/>
      <c r="X130" s="163" t="s">
        <v>464</v>
      </c>
      <c r="Y130" s="152"/>
      <c r="Z130" s="152"/>
      <c r="AA130" s="152"/>
      <c r="AB130" s="152"/>
      <c r="AC130" s="152"/>
      <c r="AD130" s="152"/>
      <c r="AE130" s="152"/>
      <c r="AF130" s="152"/>
      <c r="AG130" s="152" t="s">
        <v>2465</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c r="A131" s="169" t="s">
        <v>366</v>
      </c>
      <c r="B131" s="170" t="s">
        <v>249</v>
      </c>
      <c r="C131" s="184" t="s">
        <v>250</v>
      </c>
      <c r="D131" s="171"/>
      <c r="E131" s="172"/>
      <c r="F131" s="173"/>
      <c r="G131" s="173">
        <f>SUMIF(AG132:AG133,"&lt;&gt;NOR",G132:G133)</f>
        <v>0</v>
      </c>
      <c r="H131" s="173"/>
      <c r="I131" s="173">
        <f>SUM(I132:I133)</f>
        <v>0</v>
      </c>
      <c r="J131" s="173"/>
      <c r="K131" s="173">
        <f>SUM(K132:K133)</f>
        <v>0</v>
      </c>
      <c r="L131" s="173"/>
      <c r="M131" s="173">
        <f>SUM(M132:M133)</f>
        <v>0</v>
      </c>
      <c r="N131" s="172"/>
      <c r="O131" s="172">
        <f>SUM(O132:O133)</f>
        <v>0</v>
      </c>
      <c r="P131" s="172"/>
      <c r="Q131" s="172">
        <f>SUM(Q132:Q133)</f>
        <v>0</v>
      </c>
      <c r="R131" s="173"/>
      <c r="S131" s="173"/>
      <c r="T131" s="174"/>
      <c r="U131" s="168"/>
      <c r="V131" s="168">
        <f>SUM(V132:V133)</f>
        <v>0.96</v>
      </c>
      <c r="W131" s="168"/>
      <c r="X131" s="168"/>
      <c r="AG131" t="s">
        <v>367</v>
      </c>
    </row>
    <row r="132" spans="1:60" outlineLevel="1">
      <c r="A132" s="175">
        <v>30</v>
      </c>
      <c r="B132" s="176" t="s">
        <v>2638</v>
      </c>
      <c r="C132" s="185" t="s">
        <v>2639</v>
      </c>
      <c r="D132" s="177" t="s">
        <v>459</v>
      </c>
      <c r="E132" s="178">
        <v>1.13228</v>
      </c>
      <c r="F132" s="179"/>
      <c r="G132" s="180">
        <f>ROUND(E132*F132,2)</f>
        <v>0</v>
      </c>
      <c r="H132" s="179"/>
      <c r="I132" s="180">
        <f>ROUND(E132*H132,2)</f>
        <v>0</v>
      </c>
      <c r="J132" s="179"/>
      <c r="K132" s="180">
        <f>ROUND(E132*J132,2)</f>
        <v>0</v>
      </c>
      <c r="L132" s="180">
        <v>21</v>
      </c>
      <c r="M132" s="180">
        <f>G132*(1+L132/100)</f>
        <v>0</v>
      </c>
      <c r="N132" s="178">
        <v>0</v>
      </c>
      <c r="O132" s="178">
        <f>ROUND(E132*N132,2)</f>
        <v>0</v>
      </c>
      <c r="P132" s="178">
        <v>0</v>
      </c>
      <c r="Q132" s="178">
        <f>ROUND(E132*P132,2)</f>
        <v>0</v>
      </c>
      <c r="R132" s="180" t="s">
        <v>470</v>
      </c>
      <c r="S132" s="180" t="s">
        <v>371</v>
      </c>
      <c r="T132" s="181" t="s">
        <v>2386</v>
      </c>
      <c r="U132" s="163">
        <v>0.85199999999999998</v>
      </c>
      <c r="V132" s="163">
        <f>ROUND(E132*U132,2)</f>
        <v>0.96</v>
      </c>
      <c r="W132" s="163"/>
      <c r="X132" s="163" t="s">
        <v>254</v>
      </c>
      <c r="Y132" s="152"/>
      <c r="Z132" s="152"/>
      <c r="AA132" s="152"/>
      <c r="AB132" s="152"/>
      <c r="AC132" s="152"/>
      <c r="AD132" s="152"/>
      <c r="AE132" s="152"/>
      <c r="AF132" s="152"/>
      <c r="AG132" s="152" t="s">
        <v>724</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ht="22.5" outlineLevel="1">
      <c r="A133" s="159"/>
      <c r="B133" s="160"/>
      <c r="C133" s="273" t="s">
        <v>2640</v>
      </c>
      <c r="D133" s="274"/>
      <c r="E133" s="274"/>
      <c r="F133" s="274"/>
      <c r="G133" s="274"/>
      <c r="H133" s="163"/>
      <c r="I133" s="163"/>
      <c r="J133" s="163"/>
      <c r="K133" s="163"/>
      <c r="L133" s="163"/>
      <c r="M133" s="163"/>
      <c r="N133" s="162"/>
      <c r="O133" s="162"/>
      <c r="P133" s="162"/>
      <c r="Q133" s="162"/>
      <c r="R133" s="163"/>
      <c r="S133" s="163"/>
      <c r="T133" s="163"/>
      <c r="U133" s="163"/>
      <c r="V133" s="163"/>
      <c r="W133" s="163"/>
      <c r="X133" s="163"/>
      <c r="Y133" s="152"/>
      <c r="Z133" s="152"/>
      <c r="AA133" s="152"/>
      <c r="AB133" s="152"/>
      <c r="AC133" s="152"/>
      <c r="AD133" s="152"/>
      <c r="AE133" s="152"/>
      <c r="AF133" s="152"/>
      <c r="AG133" s="152" t="s">
        <v>444</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82" t="str">
        <f>C133</f>
        <v>přesun hmot pro budovy občanské výstavby (JKSO 801), budovy pro bydlení (JKSO 803) budovy pro výrobu a služby (JKSO 812) s nosnou svislou konstrukcí zděnou z cihel nebo tvárnic nebo kovovou</v>
      </c>
      <c r="BB133" s="152"/>
      <c r="BC133" s="152"/>
      <c r="BD133" s="152"/>
      <c r="BE133" s="152"/>
      <c r="BF133" s="152"/>
      <c r="BG133" s="152"/>
      <c r="BH133" s="152"/>
    </row>
    <row r="134" spans="1:60">
      <c r="A134" s="169" t="s">
        <v>366</v>
      </c>
      <c r="B134" s="170" t="s">
        <v>267</v>
      </c>
      <c r="C134" s="184" t="s">
        <v>268</v>
      </c>
      <c r="D134" s="171"/>
      <c r="E134" s="172"/>
      <c r="F134" s="173"/>
      <c r="G134" s="173">
        <f>SUMIF(AG135:AG177,"&lt;&gt;NOR",G135:G177)</f>
        <v>0</v>
      </c>
      <c r="H134" s="173"/>
      <c r="I134" s="173">
        <f>SUM(I135:I177)</f>
        <v>0</v>
      </c>
      <c r="J134" s="173"/>
      <c r="K134" s="173">
        <f>SUM(K135:K177)</f>
        <v>0</v>
      </c>
      <c r="L134" s="173"/>
      <c r="M134" s="173">
        <f>SUM(M135:M177)</f>
        <v>0</v>
      </c>
      <c r="N134" s="172"/>
      <c r="O134" s="172">
        <f>SUM(O135:O177)</f>
        <v>0.20000000000000004</v>
      </c>
      <c r="P134" s="172"/>
      <c r="Q134" s="172">
        <f>SUM(Q135:Q177)</f>
        <v>0</v>
      </c>
      <c r="R134" s="173"/>
      <c r="S134" s="173"/>
      <c r="T134" s="174"/>
      <c r="U134" s="168"/>
      <c r="V134" s="168">
        <f>SUM(V135:V177)</f>
        <v>31.009999999999994</v>
      </c>
      <c r="W134" s="168"/>
      <c r="X134" s="168"/>
      <c r="AG134" t="s">
        <v>367</v>
      </c>
    </row>
    <row r="135" spans="1:60" ht="22.5" outlineLevel="1">
      <c r="A135" s="175">
        <v>31</v>
      </c>
      <c r="B135" s="176" t="s">
        <v>3023</v>
      </c>
      <c r="C135" s="185" t="s">
        <v>3024</v>
      </c>
      <c r="D135" s="177" t="s">
        <v>439</v>
      </c>
      <c r="E135" s="178">
        <v>45.84</v>
      </c>
      <c r="F135" s="179"/>
      <c r="G135" s="180">
        <f>ROUND(E135*F135,2)</f>
        <v>0</v>
      </c>
      <c r="H135" s="179"/>
      <c r="I135" s="180">
        <f>ROUND(E135*H135,2)</f>
        <v>0</v>
      </c>
      <c r="J135" s="179"/>
      <c r="K135" s="180">
        <f>ROUND(E135*J135,2)</f>
        <v>0</v>
      </c>
      <c r="L135" s="180">
        <v>21</v>
      </c>
      <c r="M135" s="180">
        <f>G135*(1+L135/100)</f>
        <v>0</v>
      </c>
      <c r="N135" s="178">
        <v>2.1000000000000001E-4</v>
      </c>
      <c r="O135" s="178">
        <f>ROUND(E135*N135,2)</f>
        <v>0.01</v>
      </c>
      <c r="P135" s="178">
        <v>0</v>
      </c>
      <c r="Q135" s="178">
        <f>ROUND(E135*P135,2)</f>
        <v>0</v>
      </c>
      <c r="R135" s="180" t="s">
        <v>727</v>
      </c>
      <c r="S135" s="180" t="s">
        <v>371</v>
      </c>
      <c r="T135" s="181" t="s">
        <v>2386</v>
      </c>
      <c r="U135" s="163">
        <v>9.5000000000000001E-2</v>
      </c>
      <c r="V135" s="163">
        <f>ROUND(E135*U135,2)</f>
        <v>4.3499999999999996</v>
      </c>
      <c r="W135" s="163"/>
      <c r="X135" s="163" t="s">
        <v>431</v>
      </c>
      <c r="Y135" s="152"/>
      <c r="Z135" s="152"/>
      <c r="AA135" s="152"/>
      <c r="AB135" s="152"/>
      <c r="AC135" s="152"/>
      <c r="AD135" s="152"/>
      <c r="AE135" s="152"/>
      <c r="AF135" s="152"/>
      <c r="AG135" s="152" t="s">
        <v>2387</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c r="A136" s="159"/>
      <c r="B136" s="160"/>
      <c r="C136" s="203" t="s">
        <v>3025</v>
      </c>
      <c r="D136" s="199"/>
      <c r="E136" s="200"/>
      <c r="F136" s="163"/>
      <c r="G136" s="163"/>
      <c r="H136" s="163"/>
      <c r="I136" s="163"/>
      <c r="J136" s="163"/>
      <c r="K136" s="163"/>
      <c r="L136" s="163"/>
      <c r="M136" s="163"/>
      <c r="N136" s="162"/>
      <c r="O136" s="162"/>
      <c r="P136" s="162"/>
      <c r="Q136" s="162"/>
      <c r="R136" s="163"/>
      <c r="S136" s="163"/>
      <c r="T136" s="163"/>
      <c r="U136" s="163"/>
      <c r="V136" s="163"/>
      <c r="W136" s="163"/>
      <c r="X136" s="163"/>
      <c r="Y136" s="152"/>
      <c r="Z136" s="152"/>
      <c r="AA136" s="152"/>
      <c r="AB136" s="152"/>
      <c r="AC136" s="152"/>
      <c r="AD136" s="152"/>
      <c r="AE136" s="152"/>
      <c r="AF136" s="152"/>
      <c r="AG136" s="152" t="s">
        <v>2390</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c r="A137" s="159"/>
      <c r="B137" s="160"/>
      <c r="C137" s="203" t="s">
        <v>3026</v>
      </c>
      <c r="D137" s="199"/>
      <c r="E137" s="200">
        <v>1.72</v>
      </c>
      <c r="F137" s="163"/>
      <c r="G137" s="163"/>
      <c r="H137" s="163"/>
      <c r="I137" s="163"/>
      <c r="J137" s="163"/>
      <c r="K137" s="163"/>
      <c r="L137" s="163"/>
      <c r="M137" s="163"/>
      <c r="N137" s="162"/>
      <c r="O137" s="162"/>
      <c r="P137" s="162"/>
      <c r="Q137" s="162"/>
      <c r="R137" s="163"/>
      <c r="S137" s="163"/>
      <c r="T137" s="163"/>
      <c r="U137" s="163"/>
      <c r="V137" s="163"/>
      <c r="W137" s="163"/>
      <c r="X137" s="163"/>
      <c r="Y137" s="152"/>
      <c r="Z137" s="152"/>
      <c r="AA137" s="152"/>
      <c r="AB137" s="152"/>
      <c r="AC137" s="152"/>
      <c r="AD137" s="152"/>
      <c r="AE137" s="152"/>
      <c r="AF137" s="152"/>
      <c r="AG137" s="152" t="s">
        <v>2390</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c r="A138" s="159"/>
      <c r="B138" s="160"/>
      <c r="C138" s="203" t="s">
        <v>3027</v>
      </c>
      <c r="D138" s="199"/>
      <c r="E138" s="200">
        <v>1.3605</v>
      </c>
      <c r="F138" s="163"/>
      <c r="G138" s="163"/>
      <c r="H138" s="163"/>
      <c r="I138" s="163"/>
      <c r="J138" s="163"/>
      <c r="K138" s="163"/>
      <c r="L138" s="163"/>
      <c r="M138" s="163"/>
      <c r="N138" s="162"/>
      <c r="O138" s="162"/>
      <c r="P138" s="162"/>
      <c r="Q138" s="162"/>
      <c r="R138" s="163"/>
      <c r="S138" s="163"/>
      <c r="T138" s="163"/>
      <c r="U138" s="163"/>
      <c r="V138" s="163"/>
      <c r="W138" s="163"/>
      <c r="X138" s="163"/>
      <c r="Y138" s="152"/>
      <c r="Z138" s="152"/>
      <c r="AA138" s="152"/>
      <c r="AB138" s="152"/>
      <c r="AC138" s="152"/>
      <c r="AD138" s="152"/>
      <c r="AE138" s="152"/>
      <c r="AF138" s="152"/>
      <c r="AG138" s="152" t="s">
        <v>2390</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c r="A139" s="159"/>
      <c r="B139" s="160"/>
      <c r="C139" s="203" t="s">
        <v>3028</v>
      </c>
      <c r="D139" s="199"/>
      <c r="E139" s="200"/>
      <c r="F139" s="163"/>
      <c r="G139" s="163"/>
      <c r="H139" s="163"/>
      <c r="I139" s="163"/>
      <c r="J139" s="163"/>
      <c r="K139" s="163"/>
      <c r="L139" s="163"/>
      <c r="M139" s="163"/>
      <c r="N139" s="162"/>
      <c r="O139" s="162"/>
      <c r="P139" s="162"/>
      <c r="Q139" s="162"/>
      <c r="R139" s="163"/>
      <c r="S139" s="163"/>
      <c r="T139" s="163"/>
      <c r="U139" s="163"/>
      <c r="V139" s="163"/>
      <c r="W139" s="163"/>
      <c r="X139" s="163"/>
      <c r="Y139" s="152"/>
      <c r="Z139" s="152"/>
      <c r="AA139" s="152"/>
      <c r="AB139" s="152"/>
      <c r="AC139" s="152"/>
      <c r="AD139" s="152"/>
      <c r="AE139" s="152"/>
      <c r="AF139" s="152"/>
      <c r="AG139" s="152" t="s">
        <v>2390</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c r="A140" s="159"/>
      <c r="B140" s="160"/>
      <c r="C140" s="203" t="s">
        <v>3029</v>
      </c>
      <c r="D140" s="199"/>
      <c r="E140" s="200">
        <v>7.59</v>
      </c>
      <c r="F140" s="163"/>
      <c r="G140" s="163"/>
      <c r="H140" s="163"/>
      <c r="I140" s="163"/>
      <c r="J140" s="163"/>
      <c r="K140" s="163"/>
      <c r="L140" s="163"/>
      <c r="M140" s="163"/>
      <c r="N140" s="162"/>
      <c r="O140" s="162"/>
      <c r="P140" s="162"/>
      <c r="Q140" s="162"/>
      <c r="R140" s="163"/>
      <c r="S140" s="163"/>
      <c r="T140" s="163"/>
      <c r="U140" s="163"/>
      <c r="V140" s="163"/>
      <c r="W140" s="163"/>
      <c r="X140" s="163"/>
      <c r="Y140" s="152"/>
      <c r="Z140" s="152"/>
      <c r="AA140" s="152"/>
      <c r="AB140" s="152"/>
      <c r="AC140" s="152"/>
      <c r="AD140" s="152"/>
      <c r="AE140" s="152"/>
      <c r="AF140" s="152"/>
      <c r="AG140" s="152" t="s">
        <v>2390</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c r="A141" s="159"/>
      <c r="B141" s="160"/>
      <c r="C141" s="203" t="s">
        <v>3030</v>
      </c>
      <c r="D141" s="199"/>
      <c r="E141" s="200">
        <v>3.7709999999999999</v>
      </c>
      <c r="F141" s="163"/>
      <c r="G141" s="163"/>
      <c r="H141" s="163"/>
      <c r="I141" s="163"/>
      <c r="J141" s="163"/>
      <c r="K141" s="163"/>
      <c r="L141" s="163"/>
      <c r="M141" s="163"/>
      <c r="N141" s="162"/>
      <c r="O141" s="162"/>
      <c r="P141" s="162"/>
      <c r="Q141" s="162"/>
      <c r="R141" s="163"/>
      <c r="S141" s="163"/>
      <c r="T141" s="163"/>
      <c r="U141" s="163"/>
      <c r="V141" s="163"/>
      <c r="W141" s="163"/>
      <c r="X141" s="163"/>
      <c r="Y141" s="152"/>
      <c r="Z141" s="152"/>
      <c r="AA141" s="152"/>
      <c r="AB141" s="152"/>
      <c r="AC141" s="152"/>
      <c r="AD141" s="152"/>
      <c r="AE141" s="152"/>
      <c r="AF141" s="152"/>
      <c r="AG141" s="152" t="s">
        <v>2390</v>
      </c>
      <c r="AH141" s="152">
        <v>0</v>
      </c>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c r="A142" s="159"/>
      <c r="B142" s="160"/>
      <c r="C142" s="203" t="s">
        <v>3031</v>
      </c>
      <c r="D142" s="199"/>
      <c r="E142" s="200"/>
      <c r="F142" s="163"/>
      <c r="G142" s="163"/>
      <c r="H142" s="163"/>
      <c r="I142" s="163"/>
      <c r="J142" s="163"/>
      <c r="K142" s="163"/>
      <c r="L142" s="163"/>
      <c r="M142" s="163"/>
      <c r="N142" s="162"/>
      <c r="O142" s="162"/>
      <c r="P142" s="162"/>
      <c r="Q142" s="162"/>
      <c r="R142" s="163"/>
      <c r="S142" s="163"/>
      <c r="T142" s="163"/>
      <c r="U142" s="163"/>
      <c r="V142" s="163"/>
      <c r="W142" s="163"/>
      <c r="X142" s="163"/>
      <c r="Y142" s="152"/>
      <c r="Z142" s="152"/>
      <c r="AA142" s="152"/>
      <c r="AB142" s="152"/>
      <c r="AC142" s="152"/>
      <c r="AD142" s="152"/>
      <c r="AE142" s="152"/>
      <c r="AF142" s="152"/>
      <c r="AG142" s="152" t="s">
        <v>2390</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c r="A143" s="159"/>
      <c r="B143" s="160"/>
      <c r="C143" s="203" t="s">
        <v>3032</v>
      </c>
      <c r="D143" s="199"/>
      <c r="E143" s="200">
        <v>1.8</v>
      </c>
      <c r="F143" s="163"/>
      <c r="G143" s="163"/>
      <c r="H143" s="163"/>
      <c r="I143" s="163"/>
      <c r="J143" s="163"/>
      <c r="K143" s="163"/>
      <c r="L143" s="163"/>
      <c r="M143" s="163"/>
      <c r="N143" s="162"/>
      <c r="O143" s="162"/>
      <c r="P143" s="162"/>
      <c r="Q143" s="162"/>
      <c r="R143" s="163"/>
      <c r="S143" s="163"/>
      <c r="T143" s="163"/>
      <c r="U143" s="163"/>
      <c r="V143" s="163"/>
      <c r="W143" s="163"/>
      <c r="X143" s="163"/>
      <c r="Y143" s="152"/>
      <c r="Z143" s="152"/>
      <c r="AA143" s="152"/>
      <c r="AB143" s="152"/>
      <c r="AC143" s="152"/>
      <c r="AD143" s="152"/>
      <c r="AE143" s="152"/>
      <c r="AF143" s="152"/>
      <c r="AG143" s="152" t="s">
        <v>2390</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c r="A144" s="159"/>
      <c r="B144" s="160"/>
      <c r="C144" s="203" t="s">
        <v>3033</v>
      </c>
      <c r="D144" s="199"/>
      <c r="E144" s="200">
        <v>1.425</v>
      </c>
      <c r="F144" s="163"/>
      <c r="G144" s="163"/>
      <c r="H144" s="163"/>
      <c r="I144" s="163"/>
      <c r="J144" s="163"/>
      <c r="K144" s="163"/>
      <c r="L144" s="163"/>
      <c r="M144" s="163"/>
      <c r="N144" s="162"/>
      <c r="O144" s="162"/>
      <c r="P144" s="162"/>
      <c r="Q144" s="162"/>
      <c r="R144" s="163"/>
      <c r="S144" s="163"/>
      <c r="T144" s="163"/>
      <c r="U144" s="163"/>
      <c r="V144" s="163"/>
      <c r="W144" s="163"/>
      <c r="X144" s="163"/>
      <c r="Y144" s="152"/>
      <c r="Z144" s="152"/>
      <c r="AA144" s="152"/>
      <c r="AB144" s="152"/>
      <c r="AC144" s="152"/>
      <c r="AD144" s="152"/>
      <c r="AE144" s="152"/>
      <c r="AF144" s="152"/>
      <c r="AG144" s="152" t="s">
        <v>2390</v>
      </c>
      <c r="AH144" s="152">
        <v>0</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c r="A145" s="159"/>
      <c r="B145" s="160"/>
      <c r="C145" s="203" t="s">
        <v>3034</v>
      </c>
      <c r="D145" s="199"/>
      <c r="E145" s="200"/>
      <c r="F145" s="163"/>
      <c r="G145" s="163"/>
      <c r="H145" s="163"/>
      <c r="I145" s="163"/>
      <c r="J145" s="163"/>
      <c r="K145" s="163"/>
      <c r="L145" s="163"/>
      <c r="M145" s="163"/>
      <c r="N145" s="162"/>
      <c r="O145" s="162"/>
      <c r="P145" s="162"/>
      <c r="Q145" s="162"/>
      <c r="R145" s="163"/>
      <c r="S145" s="163"/>
      <c r="T145" s="163"/>
      <c r="U145" s="163"/>
      <c r="V145" s="163"/>
      <c r="W145" s="163"/>
      <c r="X145" s="163"/>
      <c r="Y145" s="152"/>
      <c r="Z145" s="152"/>
      <c r="AA145" s="152"/>
      <c r="AB145" s="152"/>
      <c r="AC145" s="152"/>
      <c r="AD145" s="152"/>
      <c r="AE145" s="152"/>
      <c r="AF145" s="152"/>
      <c r="AG145" s="152" t="s">
        <v>2390</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c r="A146" s="159"/>
      <c r="B146" s="160"/>
      <c r="C146" s="203" t="s">
        <v>3035</v>
      </c>
      <c r="D146" s="199"/>
      <c r="E146" s="200">
        <v>11.8</v>
      </c>
      <c r="F146" s="163"/>
      <c r="G146" s="163"/>
      <c r="H146" s="163"/>
      <c r="I146" s="163"/>
      <c r="J146" s="163"/>
      <c r="K146" s="163"/>
      <c r="L146" s="163"/>
      <c r="M146" s="163"/>
      <c r="N146" s="162"/>
      <c r="O146" s="162"/>
      <c r="P146" s="162"/>
      <c r="Q146" s="162"/>
      <c r="R146" s="163"/>
      <c r="S146" s="163"/>
      <c r="T146" s="163"/>
      <c r="U146" s="163"/>
      <c r="V146" s="163"/>
      <c r="W146" s="163"/>
      <c r="X146" s="163"/>
      <c r="Y146" s="152"/>
      <c r="Z146" s="152"/>
      <c r="AA146" s="152"/>
      <c r="AB146" s="152"/>
      <c r="AC146" s="152"/>
      <c r="AD146" s="152"/>
      <c r="AE146" s="152"/>
      <c r="AF146" s="152"/>
      <c r="AG146" s="152" t="s">
        <v>2390</v>
      </c>
      <c r="AH146" s="152">
        <v>0</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c r="A147" s="159"/>
      <c r="B147" s="160"/>
      <c r="C147" s="203" t="s">
        <v>3036</v>
      </c>
      <c r="D147" s="199"/>
      <c r="E147" s="200">
        <v>3.4155000000000002</v>
      </c>
      <c r="F147" s="163"/>
      <c r="G147" s="163"/>
      <c r="H147" s="163"/>
      <c r="I147" s="163"/>
      <c r="J147" s="163"/>
      <c r="K147" s="163"/>
      <c r="L147" s="163"/>
      <c r="M147" s="163"/>
      <c r="N147" s="162"/>
      <c r="O147" s="162"/>
      <c r="P147" s="162"/>
      <c r="Q147" s="162"/>
      <c r="R147" s="163"/>
      <c r="S147" s="163"/>
      <c r="T147" s="163"/>
      <c r="U147" s="163"/>
      <c r="V147" s="163"/>
      <c r="W147" s="163"/>
      <c r="X147" s="163"/>
      <c r="Y147" s="152"/>
      <c r="Z147" s="152"/>
      <c r="AA147" s="152"/>
      <c r="AB147" s="152"/>
      <c r="AC147" s="152"/>
      <c r="AD147" s="152"/>
      <c r="AE147" s="152"/>
      <c r="AF147" s="152"/>
      <c r="AG147" s="152" t="s">
        <v>2390</v>
      </c>
      <c r="AH147" s="152">
        <v>0</v>
      </c>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c r="A148" s="159"/>
      <c r="B148" s="160"/>
      <c r="C148" s="203" t="s">
        <v>3037</v>
      </c>
      <c r="D148" s="199"/>
      <c r="E148" s="200">
        <v>4</v>
      </c>
      <c r="F148" s="163"/>
      <c r="G148" s="163"/>
      <c r="H148" s="163"/>
      <c r="I148" s="163"/>
      <c r="J148" s="163"/>
      <c r="K148" s="163"/>
      <c r="L148" s="163"/>
      <c r="M148" s="163"/>
      <c r="N148" s="162"/>
      <c r="O148" s="162"/>
      <c r="P148" s="162"/>
      <c r="Q148" s="162"/>
      <c r="R148" s="163"/>
      <c r="S148" s="163"/>
      <c r="T148" s="163"/>
      <c r="U148" s="163"/>
      <c r="V148" s="163"/>
      <c r="W148" s="163"/>
      <c r="X148" s="163"/>
      <c r="Y148" s="152"/>
      <c r="Z148" s="152"/>
      <c r="AA148" s="152"/>
      <c r="AB148" s="152"/>
      <c r="AC148" s="152"/>
      <c r="AD148" s="152"/>
      <c r="AE148" s="152"/>
      <c r="AF148" s="152"/>
      <c r="AG148" s="152" t="s">
        <v>2390</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c r="A149" s="159"/>
      <c r="B149" s="160"/>
      <c r="C149" s="203" t="s">
        <v>3038</v>
      </c>
      <c r="D149" s="199"/>
      <c r="E149" s="200"/>
      <c r="F149" s="163"/>
      <c r="G149" s="163"/>
      <c r="H149" s="163"/>
      <c r="I149" s="163"/>
      <c r="J149" s="163"/>
      <c r="K149" s="163"/>
      <c r="L149" s="163"/>
      <c r="M149" s="163"/>
      <c r="N149" s="162"/>
      <c r="O149" s="162"/>
      <c r="P149" s="162"/>
      <c r="Q149" s="162"/>
      <c r="R149" s="163"/>
      <c r="S149" s="163"/>
      <c r="T149" s="163"/>
      <c r="U149" s="163"/>
      <c r="V149" s="163"/>
      <c r="W149" s="163"/>
      <c r="X149" s="163"/>
      <c r="Y149" s="152"/>
      <c r="Z149" s="152"/>
      <c r="AA149" s="152"/>
      <c r="AB149" s="152"/>
      <c r="AC149" s="152"/>
      <c r="AD149" s="152"/>
      <c r="AE149" s="152"/>
      <c r="AF149" s="152"/>
      <c r="AG149" s="152" t="s">
        <v>2390</v>
      </c>
      <c r="AH149" s="152">
        <v>0</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c r="A150" s="159"/>
      <c r="B150" s="160"/>
      <c r="C150" s="203" t="s">
        <v>3039</v>
      </c>
      <c r="D150" s="199"/>
      <c r="E150" s="200">
        <v>6.18</v>
      </c>
      <c r="F150" s="163"/>
      <c r="G150" s="163"/>
      <c r="H150" s="163"/>
      <c r="I150" s="163"/>
      <c r="J150" s="163"/>
      <c r="K150" s="163"/>
      <c r="L150" s="163"/>
      <c r="M150" s="163"/>
      <c r="N150" s="162"/>
      <c r="O150" s="162"/>
      <c r="P150" s="162"/>
      <c r="Q150" s="162"/>
      <c r="R150" s="163"/>
      <c r="S150" s="163"/>
      <c r="T150" s="163"/>
      <c r="U150" s="163"/>
      <c r="V150" s="163"/>
      <c r="W150" s="163"/>
      <c r="X150" s="163"/>
      <c r="Y150" s="152"/>
      <c r="Z150" s="152"/>
      <c r="AA150" s="152"/>
      <c r="AB150" s="152"/>
      <c r="AC150" s="152"/>
      <c r="AD150" s="152"/>
      <c r="AE150" s="152"/>
      <c r="AF150" s="152"/>
      <c r="AG150" s="152" t="s">
        <v>2390</v>
      </c>
      <c r="AH150" s="152">
        <v>0</v>
      </c>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c r="A151" s="159"/>
      <c r="B151" s="160"/>
      <c r="C151" s="203" t="s">
        <v>3040</v>
      </c>
      <c r="D151" s="199"/>
      <c r="E151" s="200">
        <v>2.778</v>
      </c>
      <c r="F151" s="163"/>
      <c r="G151" s="163"/>
      <c r="H151" s="163"/>
      <c r="I151" s="163"/>
      <c r="J151" s="163"/>
      <c r="K151" s="163"/>
      <c r="L151" s="163"/>
      <c r="M151" s="163"/>
      <c r="N151" s="162"/>
      <c r="O151" s="162"/>
      <c r="P151" s="162"/>
      <c r="Q151" s="162"/>
      <c r="R151" s="163"/>
      <c r="S151" s="163"/>
      <c r="T151" s="163"/>
      <c r="U151" s="163"/>
      <c r="V151" s="163"/>
      <c r="W151" s="163"/>
      <c r="X151" s="163"/>
      <c r="Y151" s="152"/>
      <c r="Z151" s="152"/>
      <c r="AA151" s="152"/>
      <c r="AB151" s="152"/>
      <c r="AC151" s="152"/>
      <c r="AD151" s="152"/>
      <c r="AE151" s="152"/>
      <c r="AF151" s="152"/>
      <c r="AG151" s="152" t="s">
        <v>2390</v>
      </c>
      <c r="AH151" s="152">
        <v>0</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c r="A152" s="175">
        <v>32</v>
      </c>
      <c r="B152" s="176" t="s">
        <v>3041</v>
      </c>
      <c r="C152" s="185" t="s">
        <v>3042</v>
      </c>
      <c r="D152" s="177" t="s">
        <v>439</v>
      </c>
      <c r="E152" s="178">
        <v>45.84</v>
      </c>
      <c r="F152" s="179"/>
      <c r="G152" s="180">
        <f>ROUND(E152*F152,2)</f>
        <v>0</v>
      </c>
      <c r="H152" s="179"/>
      <c r="I152" s="180">
        <f>ROUND(E152*H152,2)</f>
        <v>0</v>
      </c>
      <c r="J152" s="179"/>
      <c r="K152" s="180">
        <f>ROUND(E152*J152,2)</f>
        <v>0</v>
      </c>
      <c r="L152" s="180">
        <v>21</v>
      </c>
      <c r="M152" s="180">
        <f>G152*(1+L152/100)</f>
        <v>0</v>
      </c>
      <c r="N152" s="178">
        <v>3.6800000000000001E-3</v>
      </c>
      <c r="O152" s="178">
        <f>ROUND(E152*N152,2)</f>
        <v>0.17</v>
      </c>
      <c r="P152" s="178">
        <v>0</v>
      </c>
      <c r="Q152" s="178">
        <f>ROUND(E152*P152,2)</f>
        <v>0</v>
      </c>
      <c r="R152" s="180" t="s">
        <v>727</v>
      </c>
      <c r="S152" s="180" t="s">
        <v>371</v>
      </c>
      <c r="T152" s="181" t="s">
        <v>2386</v>
      </c>
      <c r="U152" s="163">
        <v>0.38500000000000001</v>
      </c>
      <c r="V152" s="163">
        <f>ROUND(E152*U152,2)</f>
        <v>17.649999999999999</v>
      </c>
      <c r="W152" s="163"/>
      <c r="X152" s="163" t="s">
        <v>431</v>
      </c>
      <c r="Y152" s="152"/>
      <c r="Z152" s="152"/>
      <c r="AA152" s="152"/>
      <c r="AB152" s="152"/>
      <c r="AC152" s="152"/>
      <c r="AD152" s="152"/>
      <c r="AE152" s="152"/>
      <c r="AF152" s="152"/>
      <c r="AG152" s="152" t="s">
        <v>2387</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c r="A153" s="159"/>
      <c r="B153" s="160"/>
      <c r="C153" s="262" t="s">
        <v>3043</v>
      </c>
      <c r="D153" s="263"/>
      <c r="E153" s="263"/>
      <c r="F153" s="263"/>
      <c r="G153" s="263"/>
      <c r="H153" s="163"/>
      <c r="I153" s="163"/>
      <c r="J153" s="163"/>
      <c r="K153" s="163"/>
      <c r="L153" s="163"/>
      <c r="M153" s="163"/>
      <c r="N153" s="162"/>
      <c r="O153" s="162"/>
      <c r="P153" s="162"/>
      <c r="Q153" s="162"/>
      <c r="R153" s="163"/>
      <c r="S153" s="163"/>
      <c r="T153" s="163"/>
      <c r="U153" s="163"/>
      <c r="V153" s="163"/>
      <c r="W153" s="163"/>
      <c r="X153" s="163"/>
      <c r="Y153" s="152"/>
      <c r="Z153" s="152"/>
      <c r="AA153" s="152"/>
      <c r="AB153" s="152"/>
      <c r="AC153" s="152"/>
      <c r="AD153" s="152"/>
      <c r="AE153" s="152"/>
      <c r="AF153" s="152"/>
      <c r="AG153" s="152" t="s">
        <v>375</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c r="A154" s="159"/>
      <c r="B154" s="160"/>
      <c r="C154" s="203" t="s">
        <v>3044</v>
      </c>
      <c r="D154" s="199"/>
      <c r="E154" s="200">
        <v>45.84</v>
      </c>
      <c r="F154" s="163"/>
      <c r="G154" s="163"/>
      <c r="H154" s="163"/>
      <c r="I154" s="163"/>
      <c r="J154" s="163"/>
      <c r="K154" s="163"/>
      <c r="L154" s="163"/>
      <c r="M154" s="163"/>
      <c r="N154" s="162"/>
      <c r="O154" s="162"/>
      <c r="P154" s="162"/>
      <c r="Q154" s="162"/>
      <c r="R154" s="163"/>
      <c r="S154" s="163"/>
      <c r="T154" s="163"/>
      <c r="U154" s="163"/>
      <c r="V154" s="163"/>
      <c r="W154" s="163"/>
      <c r="X154" s="163"/>
      <c r="Y154" s="152"/>
      <c r="Z154" s="152"/>
      <c r="AA154" s="152"/>
      <c r="AB154" s="152"/>
      <c r="AC154" s="152"/>
      <c r="AD154" s="152"/>
      <c r="AE154" s="152"/>
      <c r="AF154" s="152"/>
      <c r="AG154" s="152" t="s">
        <v>2390</v>
      </c>
      <c r="AH154" s="152">
        <v>5</v>
      </c>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c r="A155" s="175">
        <v>33</v>
      </c>
      <c r="B155" s="176" t="s">
        <v>3045</v>
      </c>
      <c r="C155" s="185" t="s">
        <v>3046</v>
      </c>
      <c r="D155" s="177" t="s">
        <v>524</v>
      </c>
      <c r="E155" s="178">
        <v>44.5</v>
      </c>
      <c r="F155" s="179"/>
      <c r="G155" s="180">
        <f>ROUND(E155*F155,2)</f>
        <v>0</v>
      </c>
      <c r="H155" s="179"/>
      <c r="I155" s="180">
        <f>ROUND(E155*H155,2)</f>
        <v>0</v>
      </c>
      <c r="J155" s="179"/>
      <c r="K155" s="180">
        <f>ROUND(E155*J155,2)</f>
        <v>0</v>
      </c>
      <c r="L155" s="180">
        <v>21</v>
      </c>
      <c r="M155" s="180">
        <f>G155*(1+L155/100)</f>
        <v>0</v>
      </c>
      <c r="N155" s="178">
        <v>3.2000000000000003E-4</v>
      </c>
      <c r="O155" s="178">
        <f>ROUND(E155*N155,2)</f>
        <v>0.01</v>
      </c>
      <c r="P155" s="178">
        <v>0</v>
      </c>
      <c r="Q155" s="178">
        <f>ROUND(E155*P155,2)</f>
        <v>0</v>
      </c>
      <c r="R155" s="180" t="s">
        <v>727</v>
      </c>
      <c r="S155" s="180" t="s">
        <v>371</v>
      </c>
      <c r="T155" s="181" t="s">
        <v>2386</v>
      </c>
      <c r="U155" s="163">
        <v>0.11</v>
      </c>
      <c r="V155" s="163">
        <f>ROUND(E155*U155,2)</f>
        <v>4.9000000000000004</v>
      </c>
      <c r="W155" s="163"/>
      <c r="X155" s="163" t="s">
        <v>431</v>
      </c>
      <c r="Y155" s="152"/>
      <c r="Z155" s="152"/>
      <c r="AA155" s="152"/>
      <c r="AB155" s="152"/>
      <c r="AC155" s="152"/>
      <c r="AD155" s="152"/>
      <c r="AE155" s="152"/>
      <c r="AF155" s="152"/>
      <c r="AG155" s="152" t="s">
        <v>2387</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c r="A156" s="159"/>
      <c r="B156" s="160"/>
      <c r="C156" s="203" t="s">
        <v>3047</v>
      </c>
      <c r="D156" s="199"/>
      <c r="E156" s="200">
        <v>4.5350000000000001</v>
      </c>
      <c r="F156" s="163"/>
      <c r="G156" s="163"/>
      <c r="H156" s="163"/>
      <c r="I156" s="163"/>
      <c r="J156" s="163"/>
      <c r="K156" s="163"/>
      <c r="L156" s="163"/>
      <c r="M156" s="163"/>
      <c r="N156" s="162"/>
      <c r="O156" s="162"/>
      <c r="P156" s="162"/>
      <c r="Q156" s="162"/>
      <c r="R156" s="163"/>
      <c r="S156" s="163"/>
      <c r="T156" s="163"/>
      <c r="U156" s="163"/>
      <c r="V156" s="163"/>
      <c r="W156" s="163"/>
      <c r="X156" s="163"/>
      <c r="Y156" s="152"/>
      <c r="Z156" s="152"/>
      <c r="AA156" s="152"/>
      <c r="AB156" s="152"/>
      <c r="AC156" s="152"/>
      <c r="AD156" s="152"/>
      <c r="AE156" s="152"/>
      <c r="AF156" s="152"/>
      <c r="AG156" s="152" t="s">
        <v>2390</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c r="A157" s="159"/>
      <c r="B157" s="160"/>
      <c r="C157" s="203" t="s">
        <v>3048</v>
      </c>
      <c r="D157" s="199"/>
      <c r="E157" s="200">
        <v>12.57</v>
      </c>
      <c r="F157" s="163"/>
      <c r="G157" s="163"/>
      <c r="H157" s="163"/>
      <c r="I157" s="163"/>
      <c r="J157" s="163"/>
      <c r="K157" s="163"/>
      <c r="L157" s="163"/>
      <c r="M157" s="163"/>
      <c r="N157" s="162"/>
      <c r="O157" s="162"/>
      <c r="P157" s="162"/>
      <c r="Q157" s="162"/>
      <c r="R157" s="163"/>
      <c r="S157" s="163"/>
      <c r="T157" s="163"/>
      <c r="U157" s="163"/>
      <c r="V157" s="163"/>
      <c r="W157" s="163"/>
      <c r="X157" s="163"/>
      <c r="Y157" s="152"/>
      <c r="Z157" s="152"/>
      <c r="AA157" s="152"/>
      <c r="AB157" s="152"/>
      <c r="AC157" s="152"/>
      <c r="AD157" s="152"/>
      <c r="AE157" s="152"/>
      <c r="AF157" s="152"/>
      <c r="AG157" s="152" t="s">
        <v>2390</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c r="A158" s="159"/>
      <c r="B158" s="160"/>
      <c r="C158" s="203" t="s">
        <v>3049</v>
      </c>
      <c r="D158" s="199"/>
      <c r="E158" s="200">
        <v>4.75</v>
      </c>
      <c r="F158" s="163"/>
      <c r="G158" s="163"/>
      <c r="H158" s="163"/>
      <c r="I158" s="163"/>
      <c r="J158" s="163"/>
      <c r="K158" s="163"/>
      <c r="L158" s="163"/>
      <c r="M158" s="163"/>
      <c r="N158" s="162"/>
      <c r="O158" s="162"/>
      <c r="P158" s="162"/>
      <c r="Q158" s="162"/>
      <c r="R158" s="163"/>
      <c r="S158" s="163"/>
      <c r="T158" s="163"/>
      <c r="U158" s="163"/>
      <c r="V158" s="163"/>
      <c r="W158" s="163"/>
      <c r="X158" s="163"/>
      <c r="Y158" s="152"/>
      <c r="Z158" s="152"/>
      <c r="AA158" s="152"/>
      <c r="AB158" s="152"/>
      <c r="AC158" s="152"/>
      <c r="AD158" s="152"/>
      <c r="AE158" s="152"/>
      <c r="AF158" s="152"/>
      <c r="AG158" s="152" t="s">
        <v>2390</v>
      </c>
      <c r="AH158" s="152">
        <v>0</v>
      </c>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c r="A159" s="159"/>
      <c r="B159" s="160"/>
      <c r="C159" s="203" t="s">
        <v>3050</v>
      </c>
      <c r="D159" s="199"/>
      <c r="E159" s="200">
        <v>13.385</v>
      </c>
      <c r="F159" s="163"/>
      <c r="G159" s="163"/>
      <c r="H159" s="163"/>
      <c r="I159" s="163"/>
      <c r="J159" s="163"/>
      <c r="K159" s="163"/>
      <c r="L159" s="163"/>
      <c r="M159" s="163"/>
      <c r="N159" s="162"/>
      <c r="O159" s="162"/>
      <c r="P159" s="162"/>
      <c r="Q159" s="162"/>
      <c r="R159" s="163"/>
      <c r="S159" s="163"/>
      <c r="T159" s="163"/>
      <c r="U159" s="163"/>
      <c r="V159" s="163"/>
      <c r="W159" s="163"/>
      <c r="X159" s="163"/>
      <c r="Y159" s="152"/>
      <c r="Z159" s="152"/>
      <c r="AA159" s="152"/>
      <c r="AB159" s="152"/>
      <c r="AC159" s="152"/>
      <c r="AD159" s="152"/>
      <c r="AE159" s="152"/>
      <c r="AF159" s="152"/>
      <c r="AG159" s="152" t="s">
        <v>2390</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c r="A160" s="159"/>
      <c r="B160" s="160"/>
      <c r="C160" s="203" t="s">
        <v>3051</v>
      </c>
      <c r="D160" s="199"/>
      <c r="E160" s="200">
        <v>9.26</v>
      </c>
      <c r="F160" s="163"/>
      <c r="G160" s="163"/>
      <c r="H160" s="163"/>
      <c r="I160" s="163"/>
      <c r="J160" s="163"/>
      <c r="K160" s="163"/>
      <c r="L160" s="163"/>
      <c r="M160" s="163"/>
      <c r="N160" s="162"/>
      <c r="O160" s="162"/>
      <c r="P160" s="162"/>
      <c r="Q160" s="162"/>
      <c r="R160" s="163"/>
      <c r="S160" s="163"/>
      <c r="T160" s="163"/>
      <c r="U160" s="163"/>
      <c r="V160" s="163"/>
      <c r="W160" s="163"/>
      <c r="X160" s="163"/>
      <c r="Y160" s="152"/>
      <c r="Z160" s="152"/>
      <c r="AA160" s="152"/>
      <c r="AB160" s="152"/>
      <c r="AC160" s="152"/>
      <c r="AD160" s="152"/>
      <c r="AE160" s="152"/>
      <c r="AF160" s="152"/>
      <c r="AG160" s="152" t="s">
        <v>2390</v>
      </c>
      <c r="AH160" s="152">
        <v>0</v>
      </c>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c r="A161" s="175">
        <v>34</v>
      </c>
      <c r="B161" s="176" t="s">
        <v>3052</v>
      </c>
      <c r="C161" s="185" t="s">
        <v>3053</v>
      </c>
      <c r="D161" s="177" t="s">
        <v>508</v>
      </c>
      <c r="E161" s="178">
        <v>30</v>
      </c>
      <c r="F161" s="179"/>
      <c r="G161" s="180">
        <f>ROUND(E161*F161,2)</f>
        <v>0</v>
      </c>
      <c r="H161" s="179"/>
      <c r="I161" s="180">
        <f>ROUND(E161*H161,2)</f>
        <v>0</v>
      </c>
      <c r="J161" s="179"/>
      <c r="K161" s="180">
        <f>ROUND(E161*J161,2)</f>
        <v>0</v>
      </c>
      <c r="L161" s="180">
        <v>21</v>
      </c>
      <c r="M161" s="180">
        <f>G161*(1+L161/100)</f>
        <v>0</v>
      </c>
      <c r="N161" s="178">
        <v>4.2999999999999999E-4</v>
      </c>
      <c r="O161" s="178">
        <f>ROUND(E161*N161,2)</f>
        <v>0.01</v>
      </c>
      <c r="P161" s="178">
        <v>0</v>
      </c>
      <c r="Q161" s="178">
        <f>ROUND(E161*P161,2)</f>
        <v>0</v>
      </c>
      <c r="R161" s="180" t="s">
        <v>727</v>
      </c>
      <c r="S161" s="180" t="s">
        <v>371</v>
      </c>
      <c r="T161" s="181" t="s">
        <v>2386</v>
      </c>
      <c r="U161" s="163">
        <v>6.7000000000000004E-2</v>
      </c>
      <c r="V161" s="163">
        <f>ROUND(E161*U161,2)</f>
        <v>2.0099999999999998</v>
      </c>
      <c r="W161" s="163"/>
      <c r="X161" s="163" t="s">
        <v>431</v>
      </c>
      <c r="Y161" s="152"/>
      <c r="Z161" s="152"/>
      <c r="AA161" s="152"/>
      <c r="AB161" s="152"/>
      <c r="AC161" s="152"/>
      <c r="AD161" s="152"/>
      <c r="AE161" s="152"/>
      <c r="AF161" s="152"/>
      <c r="AG161" s="152" t="s">
        <v>2387</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c r="A162" s="159"/>
      <c r="B162" s="160"/>
      <c r="C162" s="203" t="s">
        <v>3054</v>
      </c>
      <c r="D162" s="199"/>
      <c r="E162" s="200">
        <v>4</v>
      </c>
      <c r="F162" s="163"/>
      <c r="G162" s="163"/>
      <c r="H162" s="163"/>
      <c r="I162" s="163"/>
      <c r="J162" s="163"/>
      <c r="K162" s="163"/>
      <c r="L162" s="163"/>
      <c r="M162" s="163"/>
      <c r="N162" s="162"/>
      <c r="O162" s="162"/>
      <c r="P162" s="162"/>
      <c r="Q162" s="162"/>
      <c r="R162" s="163"/>
      <c r="S162" s="163"/>
      <c r="T162" s="163"/>
      <c r="U162" s="163"/>
      <c r="V162" s="163"/>
      <c r="W162" s="163"/>
      <c r="X162" s="163"/>
      <c r="Y162" s="152"/>
      <c r="Z162" s="152"/>
      <c r="AA162" s="152"/>
      <c r="AB162" s="152"/>
      <c r="AC162" s="152"/>
      <c r="AD162" s="152"/>
      <c r="AE162" s="152"/>
      <c r="AF162" s="152"/>
      <c r="AG162" s="152" t="s">
        <v>2390</v>
      </c>
      <c r="AH162" s="152">
        <v>0</v>
      </c>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c r="A163" s="159"/>
      <c r="B163" s="160"/>
      <c r="C163" s="203" t="s">
        <v>3055</v>
      </c>
      <c r="D163" s="199"/>
      <c r="E163" s="200">
        <v>4</v>
      </c>
      <c r="F163" s="163"/>
      <c r="G163" s="163"/>
      <c r="H163" s="163"/>
      <c r="I163" s="163"/>
      <c r="J163" s="163"/>
      <c r="K163" s="163"/>
      <c r="L163" s="163"/>
      <c r="M163" s="163"/>
      <c r="N163" s="162"/>
      <c r="O163" s="162"/>
      <c r="P163" s="162"/>
      <c r="Q163" s="162"/>
      <c r="R163" s="163"/>
      <c r="S163" s="163"/>
      <c r="T163" s="163"/>
      <c r="U163" s="163"/>
      <c r="V163" s="163"/>
      <c r="W163" s="163"/>
      <c r="X163" s="163"/>
      <c r="Y163" s="152"/>
      <c r="Z163" s="152"/>
      <c r="AA163" s="152"/>
      <c r="AB163" s="152"/>
      <c r="AC163" s="152"/>
      <c r="AD163" s="152"/>
      <c r="AE163" s="152"/>
      <c r="AF163" s="152"/>
      <c r="AG163" s="152" t="s">
        <v>2390</v>
      </c>
      <c r="AH163" s="152">
        <v>0</v>
      </c>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c r="A164" s="159"/>
      <c r="B164" s="160"/>
      <c r="C164" s="203" t="s">
        <v>3056</v>
      </c>
      <c r="D164" s="199"/>
      <c r="E164" s="200">
        <v>6</v>
      </c>
      <c r="F164" s="163"/>
      <c r="G164" s="163"/>
      <c r="H164" s="163"/>
      <c r="I164" s="163"/>
      <c r="J164" s="163"/>
      <c r="K164" s="163"/>
      <c r="L164" s="163"/>
      <c r="M164" s="163"/>
      <c r="N164" s="162"/>
      <c r="O164" s="162"/>
      <c r="P164" s="162"/>
      <c r="Q164" s="162"/>
      <c r="R164" s="163"/>
      <c r="S164" s="163"/>
      <c r="T164" s="163"/>
      <c r="U164" s="163"/>
      <c r="V164" s="163"/>
      <c r="W164" s="163"/>
      <c r="X164" s="163"/>
      <c r="Y164" s="152"/>
      <c r="Z164" s="152"/>
      <c r="AA164" s="152"/>
      <c r="AB164" s="152"/>
      <c r="AC164" s="152"/>
      <c r="AD164" s="152"/>
      <c r="AE164" s="152"/>
      <c r="AF164" s="152"/>
      <c r="AG164" s="152" t="s">
        <v>2390</v>
      </c>
      <c r="AH164" s="152">
        <v>0</v>
      </c>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c r="A165" s="159"/>
      <c r="B165" s="160"/>
      <c r="C165" s="203" t="s">
        <v>3057</v>
      </c>
      <c r="D165" s="199"/>
      <c r="E165" s="200">
        <v>8</v>
      </c>
      <c r="F165" s="163"/>
      <c r="G165" s="163"/>
      <c r="H165" s="163"/>
      <c r="I165" s="163"/>
      <c r="J165" s="163"/>
      <c r="K165" s="163"/>
      <c r="L165" s="163"/>
      <c r="M165" s="163"/>
      <c r="N165" s="162"/>
      <c r="O165" s="162"/>
      <c r="P165" s="162"/>
      <c r="Q165" s="162"/>
      <c r="R165" s="163"/>
      <c r="S165" s="163"/>
      <c r="T165" s="163"/>
      <c r="U165" s="163"/>
      <c r="V165" s="163"/>
      <c r="W165" s="163"/>
      <c r="X165" s="163"/>
      <c r="Y165" s="152"/>
      <c r="Z165" s="152"/>
      <c r="AA165" s="152"/>
      <c r="AB165" s="152"/>
      <c r="AC165" s="152"/>
      <c r="AD165" s="152"/>
      <c r="AE165" s="152"/>
      <c r="AF165" s="152"/>
      <c r="AG165" s="152" t="s">
        <v>2390</v>
      </c>
      <c r="AH165" s="152">
        <v>0</v>
      </c>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c r="A166" s="159"/>
      <c r="B166" s="160"/>
      <c r="C166" s="203" t="s">
        <v>3058</v>
      </c>
      <c r="D166" s="199"/>
      <c r="E166" s="200">
        <v>8</v>
      </c>
      <c r="F166" s="163"/>
      <c r="G166" s="163"/>
      <c r="H166" s="163"/>
      <c r="I166" s="163"/>
      <c r="J166" s="163"/>
      <c r="K166" s="163"/>
      <c r="L166" s="163"/>
      <c r="M166" s="163"/>
      <c r="N166" s="162"/>
      <c r="O166" s="162"/>
      <c r="P166" s="162"/>
      <c r="Q166" s="162"/>
      <c r="R166" s="163"/>
      <c r="S166" s="163"/>
      <c r="T166" s="163"/>
      <c r="U166" s="163"/>
      <c r="V166" s="163"/>
      <c r="W166" s="163"/>
      <c r="X166" s="163"/>
      <c r="Y166" s="152"/>
      <c r="Z166" s="152"/>
      <c r="AA166" s="152"/>
      <c r="AB166" s="152"/>
      <c r="AC166" s="152"/>
      <c r="AD166" s="152"/>
      <c r="AE166" s="152"/>
      <c r="AF166" s="152"/>
      <c r="AG166" s="152" t="s">
        <v>2390</v>
      </c>
      <c r="AH166" s="152">
        <v>0</v>
      </c>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c r="A167" s="175">
        <v>35</v>
      </c>
      <c r="B167" s="176" t="s">
        <v>3059</v>
      </c>
      <c r="C167" s="185" t="s">
        <v>3060</v>
      </c>
      <c r="D167" s="177" t="s">
        <v>524</v>
      </c>
      <c r="E167" s="178">
        <v>10.7</v>
      </c>
      <c r="F167" s="179"/>
      <c r="G167" s="180">
        <f>ROUND(E167*F167,2)</f>
        <v>0</v>
      </c>
      <c r="H167" s="179"/>
      <c r="I167" s="180">
        <f>ROUND(E167*H167,2)</f>
        <v>0</v>
      </c>
      <c r="J167" s="179"/>
      <c r="K167" s="180">
        <f>ROUND(E167*J167,2)</f>
        <v>0</v>
      </c>
      <c r="L167" s="180">
        <v>21</v>
      </c>
      <c r="M167" s="180">
        <f>G167*(1+L167/100)</f>
        <v>0</v>
      </c>
      <c r="N167" s="178">
        <v>3.2000000000000003E-4</v>
      </c>
      <c r="O167" s="178">
        <f>ROUND(E167*N167,2)</f>
        <v>0</v>
      </c>
      <c r="P167" s="178">
        <v>0</v>
      </c>
      <c r="Q167" s="178">
        <f>ROUND(E167*P167,2)</f>
        <v>0</v>
      </c>
      <c r="R167" s="180" t="s">
        <v>727</v>
      </c>
      <c r="S167" s="180" t="s">
        <v>371</v>
      </c>
      <c r="T167" s="181" t="s">
        <v>2386</v>
      </c>
      <c r="U167" s="163">
        <v>0.14000000000000001</v>
      </c>
      <c r="V167" s="163">
        <f>ROUND(E167*U167,2)</f>
        <v>1.5</v>
      </c>
      <c r="W167" s="163"/>
      <c r="X167" s="163" t="s">
        <v>431</v>
      </c>
      <c r="Y167" s="152"/>
      <c r="Z167" s="152"/>
      <c r="AA167" s="152"/>
      <c r="AB167" s="152"/>
      <c r="AC167" s="152"/>
      <c r="AD167" s="152"/>
      <c r="AE167" s="152"/>
      <c r="AF167" s="152"/>
      <c r="AG167" s="152" t="s">
        <v>2387</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c r="A168" s="159"/>
      <c r="B168" s="160"/>
      <c r="C168" s="203" t="s">
        <v>3061</v>
      </c>
      <c r="D168" s="199"/>
      <c r="E168" s="200">
        <v>1.2</v>
      </c>
      <c r="F168" s="163"/>
      <c r="G168" s="163"/>
      <c r="H168" s="163"/>
      <c r="I168" s="163"/>
      <c r="J168" s="163"/>
      <c r="K168" s="163"/>
      <c r="L168" s="163"/>
      <c r="M168" s="163"/>
      <c r="N168" s="162"/>
      <c r="O168" s="162"/>
      <c r="P168" s="162"/>
      <c r="Q168" s="162"/>
      <c r="R168" s="163"/>
      <c r="S168" s="163"/>
      <c r="T168" s="163"/>
      <c r="U168" s="163"/>
      <c r="V168" s="163"/>
      <c r="W168" s="163"/>
      <c r="X168" s="163"/>
      <c r="Y168" s="152"/>
      <c r="Z168" s="152"/>
      <c r="AA168" s="152"/>
      <c r="AB168" s="152"/>
      <c r="AC168" s="152"/>
      <c r="AD168" s="152"/>
      <c r="AE168" s="152"/>
      <c r="AF168" s="152"/>
      <c r="AG168" s="152" t="s">
        <v>2390</v>
      </c>
      <c r="AH168" s="152">
        <v>0</v>
      </c>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c r="A169" s="159"/>
      <c r="B169" s="160"/>
      <c r="C169" s="203" t="s">
        <v>3062</v>
      </c>
      <c r="D169" s="199"/>
      <c r="E169" s="200">
        <v>1.2</v>
      </c>
      <c r="F169" s="163"/>
      <c r="G169" s="163"/>
      <c r="H169" s="163"/>
      <c r="I169" s="163"/>
      <c r="J169" s="163"/>
      <c r="K169" s="163"/>
      <c r="L169" s="163"/>
      <c r="M169" s="163"/>
      <c r="N169" s="162"/>
      <c r="O169" s="162"/>
      <c r="P169" s="162"/>
      <c r="Q169" s="162"/>
      <c r="R169" s="163"/>
      <c r="S169" s="163"/>
      <c r="T169" s="163"/>
      <c r="U169" s="163"/>
      <c r="V169" s="163"/>
      <c r="W169" s="163"/>
      <c r="X169" s="163"/>
      <c r="Y169" s="152"/>
      <c r="Z169" s="152"/>
      <c r="AA169" s="152"/>
      <c r="AB169" s="152"/>
      <c r="AC169" s="152"/>
      <c r="AD169" s="152"/>
      <c r="AE169" s="152"/>
      <c r="AF169" s="152"/>
      <c r="AG169" s="152" t="s">
        <v>2390</v>
      </c>
      <c r="AH169" s="152">
        <v>0</v>
      </c>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c r="A170" s="159"/>
      <c r="B170" s="160"/>
      <c r="C170" s="203" t="s">
        <v>3063</v>
      </c>
      <c r="D170" s="199"/>
      <c r="E170" s="200">
        <v>1.8</v>
      </c>
      <c r="F170" s="163"/>
      <c r="G170" s="163"/>
      <c r="H170" s="163"/>
      <c r="I170" s="163"/>
      <c r="J170" s="163"/>
      <c r="K170" s="163"/>
      <c r="L170" s="163"/>
      <c r="M170" s="163"/>
      <c r="N170" s="162"/>
      <c r="O170" s="162"/>
      <c r="P170" s="162"/>
      <c r="Q170" s="162"/>
      <c r="R170" s="163"/>
      <c r="S170" s="163"/>
      <c r="T170" s="163"/>
      <c r="U170" s="163"/>
      <c r="V170" s="163"/>
      <c r="W170" s="163"/>
      <c r="X170" s="163"/>
      <c r="Y170" s="152"/>
      <c r="Z170" s="152"/>
      <c r="AA170" s="152"/>
      <c r="AB170" s="152"/>
      <c r="AC170" s="152"/>
      <c r="AD170" s="152"/>
      <c r="AE170" s="152"/>
      <c r="AF170" s="152"/>
      <c r="AG170" s="152" t="s">
        <v>2390</v>
      </c>
      <c r="AH170" s="152">
        <v>0</v>
      </c>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c r="A171" s="159"/>
      <c r="B171" s="160"/>
      <c r="C171" s="203" t="s">
        <v>3064</v>
      </c>
      <c r="D171" s="199"/>
      <c r="E171" s="200">
        <v>2.1</v>
      </c>
      <c r="F171" s="163"/>
      <c r="G171" s="163"/>
      <c r="H171" s="163"/>
      <c r="I171" s="163"/>
      <c r="J171" s="163"/>
      <c r="K171" s="163"/>
      <c r="L171" s="163"/>
      <c r="M171" s="163"/>
      <c r="N171" s="162"/>
      <c r="O171" s="162"/>
      <c r="P171" s="162"/>
      <c r="Q171" s="162"/>
      <c r="R171" s="163"/>
      <c r="S171" s="163"/>
      <c r="T171" s="163"/>
      <c r="U171" s="163"/>
      <c r="V171" s="163"/>
      <c r="W171" s="163"/>
      <c r="X171" s="163"/>
      <c r="Y171" s="152"/>
      <c r="Z171" s="152"/>
      <c r="AA171" s="152"/>
      <c r="AB171" s="152"/>
      <c r="AC171" s="152"/>
      <c r="AD171" s="152"/>
      <c r="AE171" s="152"/>
      <c r="AF171" s="152"/>
      <c r="AG171" s="152" t="s">
        <v>2390</v>
      </c>
      <c r="AH171" s="152">
        <v>0</v>
      </c>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c r="A172" s="159"/>
      <c r="B172" s="160"/>
      <c r="C172" s="203" t="s">
        <v>3016</v>
      </c>
      <c r="D172" s="199"/>
      <c r="E172" s="200">
        <v>2</v>
      </c>
      <c r="F172" s="163"/>
      <c r="G172" s="163"/>
      <c r="H172" s="163"/>
      <c r="I172" s="163"/>
      <c r="J172" s="163"/>
      <c r="K172" s="163"/>
      <c r="L172" s="163"/>
      <c r="M172" s="163"/>
      <c r="N172" s="162"/>
      <c r="O172" s="162"/>
      <c r="P172" s="162"/>
      <c r="Q172" s="162"/>
      <c r="R172" s="163"/>
      <c r="S172" s="163"/>
      <c r="T172" s="163"/>
      <c r="U172" s="163"/>
      <c r="V172" s="163"/>
      <c r="W172" s="163"/>
      <c r="X172" s="163"/>
      <c r="Y172" s="152"/>
      <c r="Z172" s="152"/>
      <c r="AA172" s="152"/>
      <c r="AB172" s="152"/>
      <c r="AC172" s="152"/>
      <c r="AD172" s="152"/>
      <c r="AE172" s="152"/>
      <c r="AF172" s="152"/>
      <c r="AG172" s="152" t="s">
        <v>2390</v>
      </c>
      <c r="AH172" s="152">
        <v>0</v>
      </c>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c r="A173" s="159"/>
      <c r="B173" s="160"/>
      <c r="C173" s="203" t="s">
        <v>3065</v>
      </c>
      <c r="D173" s="199"/>
      <c r="E173" s="200">
        <v>2.4</v>
      </c>
      <c r="F173" s="163"/>
      <c r="G173" s="163"/>
      <c r="H173" s="163"/>
      <c r="I173" s="163"/>
      <c r="J173" s="163"/>
      <c r="K173" s="163"/>
      <c r="L173" s="163"/>
      <c r="M173" s="163"/>
      <c r="N173" s="162"/>
      <c r="O173" s="162"/>
      <c r="P173" s="162"/>
      <c r="Q173" s="162"/>
      <c r="R173" s="163"/>
      <c r="S173" s="163"/>
      <c r="T173" s="163"/>
      <c r="U173" s="163"/>
      <c r="V173" s="163"/>
      <c r="W173" s="163"/>
      <c r="X173" s="163"/>
      <c r="Y173" s="152"/>
      <c r="Z173" s="152"/>
      <c r="AA173" s="152"/>
      <c r="AB173" s="152"/>
      <c r="AC173" s="152"/>
      <c r="AD173" s="152"/>
      <c r="AE173" s="152"/>
      <c r="AF173" s="152"/>
      <c r="AG173" s="152" t="s">
        <v>2390</v>
      </c>
      <c r="AH173" s="152">
        <v>0</v>
      </c>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c r="A174" s="175">
        <v>36</v>
      </c>
      <c r="B174" s="176" t="s">
        <v>3066</v>
      </c>
      <c r="C174" s="185" t="s">
        <v>3067</v>
      </c>
      <c r="D174" s="177" t="s">
        <v>508</v>
      </c>
      <c r="E174" s="178">
        <v>3</v>
      </c>
      <c r="F174" s="179"/>
      <c r="G174" s="180">
        <f>ROUND(E174*F174,2)</f>
        <v>0</v>
      </c>
      <c r="H174" s="179"/>
      <c r="I174" s="180">
        <f>ROUND(E174*H174,2)</f>
        <v>0</v>
      </c>
      <c r="J174" s="179"/>
      <c r="K174" s="180">
        <f>ROUND(E174*J174,2)</f>
        <v>0</v>
      </c>
      <c r="L174" s="180">
        <v>21</v>
      </c>
      <c r="M174" s="180">
        <f>G174*(1+L174/100)</f>
        <v>0</v>
      </c>
      <c r="N174" s="178">
        <v>5.4000000000000001E-4</v>
      </c>
      <c r="O174" s="178">
        <f>ROUND(E174*N174,2)</f>
        <v>0</v>
      </c>
      <c r="P174" s="178">
        <v>0</v>
      </c>
      <c r="Q174" s="178">
        <f>ROUND(E174*P174,2)</f>
        <v>0</v>
      </c>
      <c r="R174" s="180" t="s">
        <v>727</v>
      </c>
      <c r="S174" s="180" t="s">
        <v>371</v>
      </c>
      <c r="T174" s="181" t="s">
        <v>2386</v>
      </c>
      <c r="U174" s="163">
        <v>0.09</v>
      </c>
      <c r="V174" s="163">
        <f>ROUND(E174*U174,2)</f>
        <v>0.27</v>
      </c>
      <c r="W174" s="163"/>
      <c r="X174" s="163" t="s">
        <v>431</v>
      </c>
      <c r="Y174" s="152"/>
      <c r="Z174" s="152"/>
      <c r="AA174" s="152"/>
      <c r="AB174" s="152"/>
      <c r="AC174" s="152"/>
      <c r="AD174" s="152"/>
      <c r="AE174" s="152"/>
      <c r="AF174" s="152"/>
      <c r="AG174" s="152" t="s">
        <v>2387</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c r="A175" s="159"/>
      <c r="B175" s="160"/>
      <c r="C175" s="203" t="s">
        <v>3068</v>
      </c>
      <c r="D175" s="199"/>
      <c r="E175" s="200">
        <v>3</v>
      </c>
      <c r="F175" s="163"/>
      <c r="G175" s="163"/>
      <c r="H175" s="163"/>
      <c r="I175" s="163"/>
      <c r="J175" s="163"/>
      <c r="K175" s="163"/>
      <c r="L175" s="163"/>
      <c r="M175" s="163"/>
      <c r="N175" s="162"/>
      <c r="O175" s="162"/>
      <c r="P175" s="162"/>
      <c r="Q175" s="162"/>
      <c r="R175" s="163"/>
      <c r="S175" s="163"/>
      <c r="T175" s="163"/>
      <c r="U175" s="163"/>
      <c r="V175" s="163"/>
      <c r="W175" s="163"/>
      <c r="X175" s="163"/>
      <c r="Y175" s="152"/>
      <c r="Z175" s="152"/>
      <c r="AA175" s="152"/>
      <c r="AB175" s="152"/>
      <c r="AC175" s="152"/>
      <c r="AD175" s="152"/>
      <c r="AE175" s="152"/>
      <c r="AF175" s="152"/>
      <c r="AG175" s="152" t="s">
        <v>2390</v>
      </c>
      <c r="AH175" s="152">
        <v>0</v>
      </c>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c r="A176" s="175">
        <v>37</v>
      </c>
      <c r="B176" s="176" t="s">
        <v>3069</v>
      </c>
      <c r="C176" s="185" t="s">
        <v>3070</v>
      </c>
      <c r="D176" s="177" t="s">
        <v>459</v>
      </c>
      <c r="E176" s="178">
        <v>0.21049999999999999</v>
      </c>
      <c r="F176" s="179"/>
      <c r="G176" s="180">
        <f>ROUND(E176*F176,2)</f>
        <v>0</v>
      </c>
      <c r="H176" s="179"/>
      <c r="I176" s="180">
        <f>ROUND(E176*H176,2)</f>
        <v>0</v>
      </c>
      <c r="J176" s="179"/>
      <c r="K176" s="180">
        <f>ROUND(E176*J176,2)</f>
        <v>0</v>
      </c>
      <c r="L176" s="180">
        <v>21</v>
      </c>
      <c r="M176" s="180">
        <f>G176*(1+L176/100)</f>
        <v>0</v>
      </c>
      <c r="N176" s="178">
        <v>0</v>
      </c>
      <c r="O176" s="178">
        <f>ROUND(E176*N176,2)</f>
        <v>0</v>
      </c>
      <c r="P176" s="178">
        <v>0</v>
      </c>
      <c r="Q176" s="178">
        <f>ROUND(E176*P176,2)</f>
        <v>0</v>
      </c>
      <c r="R176" s="180" t="s">
        <v>727</v>
      </c>
      <c r="S176" s="180" t="s">
        <v>371</v>
      </c>
      <c r="T176" s="181" t="s">
        <v>2386</v>
      </c>
      <c r="U176" s="163">
        <v>1.5669999999999999</v>
      </c>
      <c r="V176" s="163">
        <f>ROUND(E176*U176,2)</f>
        <v>0.33</v>
      </c>
      <c r="W176" s="163"/>
      <c r="X176" s="163" t="s">
        <v>254</v>
      </c>
      <c r="Y176" s="152"/>
      <c r="Z176" s="152"/>
      <c r="AA176" s="152"/>
      <c r="AB176" s="152"/>
      <c r="AC176" s="152"/>
      <c r="AD176" s="152"/>
      <c r="AE176" s="152"/>
      <c r="AF176" s="152"/>
      <c r="AG176" s="152" t="s">
        <v>724</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c r="A177" s="159"/>
      <c r="B177" s="160"/>
      <c r="C177" s="273" t="s">
        <v>742</v>
      </c>
      <c r="D177" s="274"/>
      <c r="E177" s="274"/>
      <c r="F177" s="274"/>
      <c r="G177" s="274"/>
      <c r="H177" s="163"/>
      <c r="I177" s="163"/>
      <c r="J177" s="163"/>
      <c r="K177" s="163"/>
      <c r="L177" s="163"/>
      <c r="M177" s="163"/>
      <c r="N177" s="162"/>
      <c r="O177" s="162"/>
      <c r="P177" s="162"/>
      <c r="Q177" s="162"/>
      <c r="R177" s="163"/>
      <c r="S177" s="163"/>
      <c r="T177" s="163"/>
      <c r="U177" s="163"/>
      <c r="V177" s="163"/>
      <c r="W177" s="163"/>
      <c r="X177" s="163"/>
      <c r="Y177" s="152"/>
      <c r="Z177" s="152"/>
      <c r="AA177" s="152"/>
      <c r="AB177" s="152"/>
      <c r="AC177" s="152"/>
      <c r="AD177" s="152"/>
      <c r="AE177" s="152"/>
      <c r="AF177" s="152"/>
      <c r="AG177" s="152" t="s">
        <v>444</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c r="A178" s="169" t="s">
        <v>366</v>
      </c>
      <c r="B178" s="170" t="s">
        <v>305</v>
      </c>
      <c r="C178" s="184" t="s">
        <v>306</v>
      </c>
      <c r="D178" s="171"/>
      <c r="E178" s="172"/>
      <c r="F178" s="173"/>
      <c r="G178" s="173">
        <f>SUMIF(AG179:AG185,"&lt;&gt;NOR",G179:G185)</f>
        <v>0</v>
      </c>
      <c r="H178" s="173"/>
      <c r="I178" s="173">
        <f>SUM(I179:I185)</f>
        <v>0</v>
      </c>
      <c r="J178" s="173"/>
      <c r="K178" s="173">
        <f>SUM(K179:K185)</f>
        <v>0</v>
      </c>
      <c r="L178" s="173"/>
      <c r="M178" s="173">
        <f>SUM(M179:M185)</f>
        <v>0</v>
      </c>
      <c r="N178" s="172"/>
      <c r="O178" s="172">
        <f>SUM(O179:O185)</f>
        <v>0</v>
      </c>
      <c r="P178" s="172"/>
      <c r="Q178" s="172">
        <f>SUM(Q179:Q185)</f>
        <v>0</v>
      </c>
      <c r="R178" s="173"/>
      <c r="S178" s="173"/>
      <c r="T178" s="174"/>
      <c r="U178" s="168"/>
      <c r="V178" s="168">
        <f>SUM(V179:V185)</f>
        <v>0</v>
      </c>
      <c r="W178" s="168"/>
      <c r="X178" s="168"/>
      <c r="AG178" t="s">
        <v>367</v>
      </c>
    </row>
    <row r="179" spans="1:60" outlineLevel="1">
      <c r="A179" s="175">
        <v>38</v>
      </c>
      <c r="B179" s="176" t="s">
        <v>3071</v>
      </c>
      <c r="C179" s="185" t="s">
        <v>3072</v>
      </c>
      <c r="D179" s="177" t="s">
        <v>3073</v>
      </c>
      <c r="E179" s="178">
        <v>3</v>
      </c>
      <c r="F179" s="179"/>
      <c r="G179" s="180">
        <f>ROUND(E179*F179,2)</f>
        <v>0</v>
      </c>
      <c r="H179" s="179"/>
      <c r="I179" s="180">
        <f>ROUND(E179*H179,2)</f>
        <v>0</v>
      </c>
      <c r="J179" s="179"/>
      <c r="K179" s="180">
        <f>ROUND(E179*J179,2)</f>
        <v>0</v>
      </c>
      <c r="L179" s="180">
        <v>21</v>
      </c>
      <c r="M179" s="180">
        <f>G179*(1+L179/100)</f>
        <v>0</v>
      </c>
      <c r="N179" s="178">
        <v>0</v>
      </c>
      <c r="O179" s="178">
        <f>ROUND(E179*N179,2)</f>
        <v>0</v>
      </c>
      <c r="P179" s="178">
        <v>0</v>
      </c>
      <c r="Q179" s="178">
        <f>ROUND(E179*P179,2)</f>
        <v>0</v>
      </c>
      <c r="R179" s="180"/>
      <c r="S179" s="180" t="s">
        <v>430</v>
      </c>
      <c r="T179" s="181" t="s">
        <v>372</v>
      </c>
      <c r="U179" s="163">
        <v>0</v>
      </c>
      <c r="V179" s="163">
        <f>ROUND(E179*U179,2)</f>
        <v>0</v>
      </c>
      <c r="W179" s="163"/>
      <c r="X179" s="163" t="s">
        <v>431</v>
      </c>
      <c r="Y179" s="152"/>
      <c r="Z179" s="152"/>
      <c r="AA179" s="152"/>
      <c r="AB179" s="152"/>
      <c r="AC179" s="152"/>
      <c r="AD179" s="152"/>
      <c r="AE179" s="152"/>
      <c r="AF179" s="152"/>
      <c r="AG179" s="152" t="s">
        <v>2387</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c r="A180" s="159"/>
      <c r="B180" s="160"/>
      <c r="C180" s="262" t="s">
        <v>3074</v>
      </c>
      <c r="D180" s="263"/>
      <c r="E180" s="263"/>
      <c r="F180" s="263"/>
      <c r="G180" s="263"/>
      <c r="H180" s="163"/>
      <c r="I180" s="163"/>
      <c r="J180" s="163"/>
      <c r="K180" s="163"/>
      <c r="L180" s="163"/>
      <c r="M180" s="163"/>
      <c r="N180" s="162"/>
      <c r="O180" s="162"/>
      <c r="P180" s="162"/>
      <c r="Q180" s="162"/>
      <c r="R180" s="163"/>
      <c r="S180" s="163"/>
      <c r="T180" s="163"/>
      <c r="U180" s="163"/>
      <c r="V180" s="163"/>
      <c r="W180" s="163"/>
      <c r="X180" s="163"/>
      <c r="Y180" s="152"/>
      <c r="Z180" s="152"/>
      <c r="AA180" s="152"/>
      <c r="AB180" s="152"/>
      <c r="AC180" s="152"/>
      <c r="AD180" s="152"/>
      <c r="AE180" s="152"/>
      <c r="AF180" s="152"/>
      <c r="AG180" s="152" t="s">
        <v>375</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1">
      <c r="A181" s="159"/>
      <c r="B181" s="160"/>
      <c r="C181" s="271" t="s">
        <v>3075</v>
      </c>
      <c r="D181" s="272"/>
      <c r="E181" s="272"/>
      <c r="F181" s="272"/>
      <c r="G181" s="272"/>
      <c r="H181" s="163"/>
      <c r="I181" s="163"/>
      <c r="J181" s="163"/>
      <c r="K181" s="163"/>
      <c r="L181" s="163"/>
      <c r="M181" s="163"/>
      <c r="N181" s="162"/>
      <c r="O181" s="162"/>
      <c r="P181" s="162"/>
      <c r="Q181" s="162"/>
      <c r="R181" s="163"/>
      <c r="S181" s="163"/>
      <c r="T181" s="163"/>
      <c r="U181" s="163"/>
      <c r="V181" s="163"/>
      <c r="W181" s="163"/>
      <c r="X181" s="163"/>
      <c r="Y181" s="152"/>
      <c r="Z181" s="152"/>
      <c r="AA181" s="152"/>
      <c r="AB181" s="152"/>
      <c r="AC181" s="152"/>
      <c r="AD181" s="152"/>
      <c r="AE181" s="152"/>
      <c r="AF181" s="152"/>
      <c r="AG181" s="152" t="s">
        <v>375</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c r="A182" s="175">
        <v>39</v>
      </c>
      <c r="B182" s="176" t="s">
        <v>3076</v>
      </c>
      <c r="C182" s="185" t="s">
        <v>3077</v>
      </c>
      <c r="D182" s="177" t="s">
        <v>3073</v>
      </c>
      <c r="E182" s="178">
        <v>1</v>
      </c>
      <c r="F182" s="179"/>
      <c r="G182" s="180">
        <f>ROUND(E182*F182,2)</f>
        <v>0</v>
      </c>
      <c r="H182" s="179"/>
      <c r="I182" s="180">
        <f>ROUND(E182*H182,2)</f>
        <v>0</v>
      </c>
      <c r="J182" s="179"/>
      <c r="K182" s="180">
        <f>ROUND(E182*J182,2)</f>
        <v>0</v>
      </c>
      <c r="L182" s="180">
        <v>21</v>
      </c>
      <c r="M182" s="180">
        <f>G182*(1+L182/100)</f>
        <v>0</v>
      </c>
      <c r="N182" s="178">
        <v>0</v>
      </c>
      <c r="O182" s="178">
        <f>ROUND(E182*N182,2)</f>
        <v>0</v>
      </c>
      <c r="P182" s="178">
        <v>0</v>
      </c>
      <c r="Q182" s="178">
        <f>ROUND(E182*P182,2)</f>
        <v>0</v>
      </c>
      <c r="R182" s="180"/>
      <c r="S182" s="180" t="s">
        <v>430</v>
      </c>
      <c r="T182" s="181" t="s">
        <v>372</v>
      </c>
      <c r="U182" s="163">
        <v>0</v>
      </c>
      <c r="V182" s="163">
        <f>ROUND(E182*U182,2)</f>
        <v>0</v>
      </c>
      <c r="W182" s="163"/>
      <c r="X182" s="163" t="s">
        <v>431</v>
      </c>
      <c r="Y182" s="152"/>
      <c r="Z182" s="152"/>
      <c r="AA182" s="152"/>
      <c r="AB182" s="152"/>
      <c r="AC182" s="152"/>
      <c r="AD182" s="152"/>
      <c r="AE182" s="152"/>
      <c r="AF182" s="152"/>
      <c r="AG182" s="152" t="s">
        <v>2387</v>
      </c>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ht="22.5" outlineLevel="1">
      <c r="A183" s="159"/>
      <c r="B183" s="160"/>
      <c r="C183" s="262" t="s">
        <v>3078</v>
      </c>
      <c r="D183" s="263"/>
      <c r="E183" s="263"/>
      <c r="F183" s="263"/>
      <c r="G183" s="263"/>
      <c r="H183" s="163"/>
      <c r="I183" s="163"/>
      <c r="J183" s="163"/>
      <c r="K183" s="163"/>
      <c r="L183" s="163"/>
      <c r="M183" s="163"/>
      <c r="N183" s="162"/>
      <c r="O183" s="162"/>
      <c r="P183" s="162"/>
      <c r="Q183" s="162"/>
      <c r="R183" s="163"/>
      <c r="S183" s="163"/>
      <c r="T183" s="163"/>
      <c r="U183" s="163"/>
      <c r="V183" s="163"/>
      <c r="W183" s="163"/>
      <c r="X183" s="163"/>
      <c r="Y183" s="152"/>
      <c r="Z183" s="152"/>
      <c r="AA183" s="152"/>
      <c r="AB183" s="152"/>
      <c r="AC183" s="152"/>
      <c r="AD183" s="152"/>
      <c r="AE183" s="152"/>
      <c r="AF183" s="152"/>
      <c r="AG183" s="152" t="s">
        <v>375</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82" t="str">
        <f>C183</f>
        <v>Kuchyňská deska 3200x600 opatřena rohovou lištou.1x dřezová skříňka, 1xumyvadlo v desce, 1x vestavěná myčka. Trezor, 2x horní skříňka s plnými dvířky. Povrch hladký</v>
      </c>
      <c r="BB183" s="152"/>
      <c r="BC183" s="152"/>
      <c r="BD183" s="152"/>
      <c r="BE183" s="152"/>
      <c r="BF183" s="152"/>
      <c r="BG183" s="152"/>
      <c r="BH183" s="152"/>
    </row>
    <row r="184" spans="1:60" outlineLevel="1">
      <c r="A184" s="175">
        <v>40</v>
      </c>
      <c r="B184" s="176" t="s">
        <v>3079</v>
      </c>
      <c r="C184" s="185" t="s">
        <v>3080</v>
      </c>
      <c r="D184" s="177" t="s">
        <v>3073</v>
      </c>
      <c r="E184" s="178">
        <v>1</v>
      </c>
      <c r="F184" s="179"/>
      <c r="G184" s="180">
        <f>ROUND(E184*F184,2)</f>
        <v>0</v>
      </c>
      <c r="H184" s="179"/>
      <c r="I184" s="180">
        <f>ROUND(E184*H184,2)</f>
        <v>0</v>
      </c>
      <c r="J184" s="179"/>
      <c r="K184" s="180">
        <f>ROUND(E184*J184,2)</f>
        <v>0</v>
      </c>
      <c r="L184" s="180">
        <v>21</v>
      </c>
      <c r="M184" s="180">
        <f>G184*(1+L184/100)</f>
        <v>0</v>
      </c>
      <c r="N184" s="178">
        <v>0</v>
      </c>
      <c r="O184" s="178">
        <f>ROUND(E184*N184,2)</f>
        <v>0</v>
      </c>
      <c r="P184" s="178">
        <v>0</v>
      </c>
      <c r="Q184" s="178">
        <f>ROUND(E184*P184,2)</f>
        <v>0</v>
      </c>
      <c r="R184" s="180"/>
      <c r="S184" s="180" t="s">
        <v>430</v>
      </c>
      <c r="T184" s="181" t="s">
        <v>372</v>
      </c>
      <c r="U184" s="163">
        <v>0</v>
      </c>
      <c r="V184" s="163">
        <f>ROUND(E184*U184,2)</f>
        <v>0</v>
      </c>
      <c r="W184" s="163"/>
      <c r="X184" s="163" t="s">
        <v>431</v>
      </c>
      <c r="Y184" s="152"/>
      <c r="Z184" s="152"/>
      <c r="AA184" s="152"/>
      <c r="AB184" s="152"/>
      <c r="AC184" s="152"/>
      <c r="AD184" s="152"/>
      <c r="AE184" s="152"/>
      <c r="AF184" s="152"/>
      <c r="AG184" s="152" t="s">
        <v>2387</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ht="22.5" outlineLevel="1">
      <c r="A185" s="159"/>
      <c r="B185" s="160"/>
      <c r="C185" s="262" t="s">
        <v>3081</v>
      </c>
      <c r="D185" s="263"/>
      <c r="E185" s="263"/>
      <c r="F185" s="263"/>
      <c r="G185" s="263"/>
      <c r="H185" s="163"/>
      <c r="I185" s="163"/>
      <c r="J185" s="163"/>
      <c r="K185" s="163"/>
      <c r="L185" s="163"/>
      <c r="M185" s="163"/>
      <c r="N185" s="162"/>
      <c r="O185" s="162"/>
      <c r="P185" s="162"/>
      <c r="Q185" s="162"/>
      <c r="R185" s="163"/>
      <c r="S185" s="163"/>
      <c r="T185" s="163"/>
      <c r="U185" s="163"/>
      <c r="V185" s="163"/>
      <c r="W185" s="163"/>
      <c r="X185" s="163"/>
      <c r="Y185" s="152"/>
      <c r="Z185" s="152"/>
      <c r="AA185" s="152"/>
      <c r="AB185" s="152"/>
      <c r="AC185" s="152"/>
      <c r="AD185" s="152"/>
      <c r="AE185" s="152"/>
      <c r="AF185" s="152"/>
      <c r="AG185" s="152" t="s">
        <v>375</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82" t="str">
        <f>C185</f>
        <v>Kuchyňská deska 2640x600 opatřena rohovou lištou.1x dřezová skříňka, 1x vestavěná myčka, 2x horní skříňka s plnými dvířky, Povrch hladký</v>
      </c>
      <c r="BB185" s="152"/>
      <c r="BC185" s="152"/>
      <c r="BD185" s="152"/>
      <c r="BE185" s="152"/>
      <c r="BF185" s="152"/>
      <c r="BG185" s="152"/>
      <c r="BH185" s="152"/>
    </row>
    <row r="186" spans="1:60">
      <c r="A186" s="169" t="s">
        <v>366</v>
      </c>
      <c r="B186" s="170" t="s">
        <v>309</v>
      </c>
      <c r="C186" s="184" t="s">
        <v>310</v>
      </c>
      <c r="D186" s="171"/>
      <c r="E186" s="172"/>
      <c r="F186" s="173"/>
      <c r="G186" s="173">
        <f>SUMIF(AG187:AG225,"&lt;&gt;NOR",G187:G225)</f>
        <v>0</v>
      </c>
      <c r="H186" s="173"/>
      <c r="I186" s="173">
        <f>SUM(I187:I225)</f>
        <v>0</v>
      </c>
      <c r="J186" s="173"/>
      <c r="K186" s="173">
        <f>SUM(K187:K225)</f>
        <v>0</v>
      </c>
      <c r="L186" s="173"/>
      <c r="M186" s="173">
        <f>SUM(M187:M225)</f>
        <v>0</v>
      </c>
      <c r="N186" s="172"/>
      <c r="O186" s="172">
        <f>SUM(O187:O225)</f>
        <v>0.15</v>
      </c>
      <c r="P186" s="172"/>
      <c r="Q186" s="172">
        <f>SUM(Q187:Q225)</f>
        <v>0</v>
      </c>
      <c r="R186" s="173"/>
      <c r="S186" s="173"/>
      <c r="T186" s="174"/>
      <c r="U186" s="168"/>
      <c r="V186" s="168">
        <f>SUM(V187:V225)</f>
        <v>42.059999999999995</v>
      </c>
      <c r="W186" s="168"/>
      <c r="X186" s="168"/>
      <c r="AG186" t="s">
        <v>367</v>
      </c>
    </row>
    <row r="187" spans="1:60" ht="33.75" outlineLevel="1">
      <c r="A187" s="175">
        <v>41</v>
      </c>
      <c r="B187" s="176" t="s">
        <v>3082</v>
      </c>
      <c r="C187" s="185" t="s">
        <v>3083</v>
      </c>
      <c r="D187" s="177" t="s">
        <v>439</v>
      </c>
      <c r="E187" s="178">
        <v>29.09</v>
      </c>
      <c r="F187" s="179"/>
      <c r="G187" s="180">
        <f>ROUND(E187*F187,2)</f>
        <v>0</v>
      </c>
      <c r="H187" s="179"/>
      <c r="I187" s="180">
        <f>ROUND(E187*H187,2)</f>
        <v>0</v>
      </c>
      <c r="J187" s="179"/>
      <c r="K187" s="180">
        <f>ROUND(E187*J187,2)</f>
        <v>0</v>
      </c>
      <c r="L187" s="180">
        <v>21</v>
      </c>
      <c r="M187" s="180">
        <f>G187*(1+L187/100)</f>
        <v>0</v>
      </c>
      <c r="N187" s="178">
        <v>2.2000000000000001E-4</v>
      </c>
      <c r="O187" s="178">
        <f>ROUND(E187*N187,2)</f>
        <v>0.01</v>
      </c>
      <c r="P187" s="178">
        <v>0</v>
      </c>
      <c r="Q187" s="178">
        <f>ROUND(E187*P187,2)</f>
        <v>0</v>
      </c>
      <c r="R187" s="180" t="s">
        <v>727</v>
      </c>
      <c r="S187" s="180" t="s">
        <v>371</v>
      </c>
      <c r="T187" s="181" t="s">
        <v>2386</v>
      </c>
      <c r="U187" s="163">
        <v>9.5000000000000001E-2</v>
      </c>
      <c r="V187" s="163">
        <f>ROUND(E187*U187,2)</f>
        <v>2.76</v>
      </c>
      <c r="W187" s="163"/>
      <c r="X187" s="163" t="s">
        <v>431</v>
      </c>
      <c r="Y187" s="152"/>
      <c r="Z187" s="152"/>
      <c r="AA187" s="152"/>
      <c r="AB187" s="152"/>
      <c r="AC187" s="152"/>
      <c r="AD187" s="152"/>
      <c r="AE187" s="152"/>
      <c r="AF187" s="152"/>
      <c r="AG187" s="152" t="s">
        <v>2387</v>
      </c>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c r="A188" s="159"/>
      <c r="B188" s="160"/>
      <c r="C188" s="203" t="s">
        <v>3025</v>
      </c>
      <c r="D188" s="199"/>
      <c r="E188" s="200"/>
      <c r="F188" s="163"/>
      <c r="G188" s="163"/>
      <c r="H188" s="163"/>
      <c r="I188" s="163"/>
      <c r="J188" s="163"/>
      <c r="K188" s="163"/>
      <c r="L188" s="163"/>
      <c r="M188" s="163"/>
      <c r="N188" s="162"/>
      <c r="O188" s="162"/>
      <c r="P188" s="162"/>
      <c r="Q188" s="162"/>
      <c r="R188" s="163"/>
      <c r="S188" s="163"/>
      <c r="T188" s="163"/>
      <c r="U188" s="163"/>
      <c r="V188" s="163"/>
      <c r="W188" s="163"/>
      <c r="X188" s="163"/>
      <c r="Y188" s="152"/>
      <c r="Z188" s="152"/>
      <c r="AA188" s="152"/>
      <c r="AB188" s="152"/>
      <c r="AC188" s="152"/>
      <c r="AD188" s="152"/>
      <c r="AE188" s="152"/>
      <c r="AF188" s="152"/>
      <c r="AG188" s="152" t="s">
        <v>2390</v>
      </c>
      <c r="AH188" s="152">
        <v>0</v>
      </c>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1">
      <c r="A189" s="159"/>
      <c r="B189" s="160"/>
      <c r="C189" s="203" t="s">
        <v>3026</v>
      </c>
      <c r="D189" s="199"/>
      <c r="E189" s="200">
        <v>1.72</v>
      </c>
      <c r="F189" s="163"/>
      <c r="G189" s="163"/>
      <c r="H189" s="163"/>
      <c r="I189" s="163"/>
      <c r="J189" s="163"/>
      <c r="K189" s="163"/>
      <c r="L189" s="163"/>
      <c r="M189" s="163"/>
      <c r="N189" s="162"/>
      <c r="O189" s="162"/>
      <c r="P189" s="162"/>
      <c r="Q189" s="162"/>
      <c r="R189" s="163"/>
      <c r="S189" s="163"/>
      <c r="T189" s="163"/>
      <c r="U189" s="163"/>
      <c r="V189" s="163"/>
      <c r="W189" s="163"/>
      <c r="X189" s="163"/>
      <c r="Y189" s="152"/>
      <c r="Z189" s="152"/>
      <c r="AA189" s="152"/>
      <c r="AB189" s="152"/>
      <c r="AC189" s="152"/>
      <c r="AD189" s="152"/>
      <c r="AE189" s="152"/>
      <c r="AF189" s="152"/>
      <c r="AG189" s="152" t="s">
        <v>2390</v>
      </c>
      <c r="AH189" s="152">
        <v>0</v>
      </c>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1">
      <c r="A190" s="159"/>
      <c r="B190" s="160"/>
      <c r="C190" s="203" t="s">
        <v>3028</v>
      </c>
      <c r="D190" s="199"/>
      <c r="E190" s="200"/>
      <c r="F190" s="163"/>
      <c r="G190" s="163"/>
      <c r="H190" s="163"/>
      <c r="I190" s="163"/>
      <c r="J190" s="163"/>
      <c r="K190" s="163"/>
      <c r="L190" s="163"/>
      <c r="M190" s="163"/>
      <c r="N190" s="162"/>
      <c r="O190" s="162"/>
      <c r="P190" s="162"/>
      <c r="Q190" s="162"/>
      <c r="R190" s="163"/>
      <c r="S190" s="163"/>
      <c r="T190" s="163"/>
      <c r="U190" s="163"/>
      <c r="V190" s="163"/>
      <c r="W190" s="163"/>
      <c r="X190" s="163"/>
      <c r="Y190" s="152"/>
      <c r="Z190" s="152"/>
      <c r="AA190" s="152"/>
      <c r="AB190" s="152"/>
      <c r="AC190" s="152"/>
      <c r="AD190" s="152"/>
      <c r="AE190" s="152"/>
      <c r="AF190" s="152"/>
      <c r="AG190" s="152" t="s">
        <v>2390</v>
      </c>
      <c r="AH190" s="152">
        <v>0</v>
      </c>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c r="A191" s="159"/>
      <c r="B191" s="160"/>
      <c r="C191" s="203" t="s">
        <v>3029</v>
      </c>
      <c r="D191" s="199"/>
      <c r="E191" s="200">
        <v>7.59</v>
      </c>
      <c r="F191" s="163"/>
      <c r="G191" s="163"/>
      <c r="H191" s="163"/>
      <c r="I191" s="163"/>
      <c r="J191" s="163"/>
      <c r="K191" s="163"/>
      <c r="L191" s="163"/>
      <c r="M191" s="163"/>
      <c r="N191" s="162"/>
      <c r="O191" s="162"/>
      <c r="P191" s="162"/>
      <c r="Q191" s="162"/>
      <c r="R191" s="163"/>
      <c r="S191" s="163"/>
      <c r="T191" s="163"/>
      <c r="U191" s="163"/>
      <c r="V191" s="163"/>
      <c r="W191" s="163"/>
      <c r="X191" s="163"/>
      <c r="Y191" s="152"/>
      <c r="Z191" s="152"/>
      <c r="AA191" s="152"/>
      <c r="AB191" s="152"/>
      <c r="AC191" s="152"/>
      <c r="AD191" s="152"/>
      <c r="AE191" s="152"/>
      <c r="AF191" s="152"/>
      <c r="AG191" s="152" t="s">
        <v>2390</v>
      </c>
      <c r="AH191" s="152">
        <v>0</v>
      </c>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c r="A192" s="159"/>
      <c r="B192" s="160"/>
      <c r="C192" s="203" t="s">
        <v>3031</v>
      </c>
      <c r="D192" s="199"/>
      <c r="E192" s="200"/>
      <c r="F192" s="163"/>
      <c r="G192" s="163"/>
      <c r="H192" s="163"/>
      <c r="I192" s="163"/>
      <c r="J192" s="163"/>
      <c r="K192" s="163"/>
      <c r="L192" s="163"/>
      <c r="M192" s="163"/>
      <c r="N192" s="162"/>
      <c r="O192" s="162"/>
      <c r="P192" s="162"/>
      <c r="Q192" s="162"/>
      <c r="R192" s="163"/>
      <c r="S192" s="163"/>
      <c r="T192" s="163"/>
      <c r="U192" s="163"/>
      <c r="V192" s="163"/>
      <c r="W192" s="163"/>
      <c r="X192" s="163"/>
      <c r="Y192" s="152"/>
      <c r="Z192" s="152"/>
      <c r="AA192" s="152"/>
      <c r="AB192" s="152"/>
      <c r="AC192" s="152"/>
      <c r="AD192" s="152"/>
      <c r="AE192" s="152"/>
      <c r="AF192" s="152"/>
      <c r="AG192" s="152" t="s">
        <v>2390</v>
      </c>
      <c r="AH192" s="152">
        <v>0</v>
      </c>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c r="A193" s="159"/>
      <c r="B193" s="160"/>
      <c r="C193" s="203" t="s">
        <v>3032</v>
      </c>
      <c r="D193" s="199"/>
      <c r="E193" s="200">
        <v>1.8</v>
      </c>
      <c r="F193" s="163"/>
      <c r="G193" s="163"/>
      <c r="H193" s="163"/>
      <c r="I193" s="163"/>
      <c r="J193" s="163"/>
      <c r="K193" s="163"/>
      <c r="L193" s="163"/>
      <c r="M193" s="163"/>
      <c r="N193" s="162"/>
      <c r="O193" s="162"/>
      <c r="P193" s="162"/>
      <c r="Q193" s="162"/>
      <c r="R193" s="163"/>
      <c r="S193" s="163"/>
      <c r="T193" s="163"/>
      <c r="U193" s="163"/>
      <c r="V193" s="163"/>
      <c r="W193" s="163"/>
      <c r="X193" s="163"/>
      <c r="Y193" s="152"/>
      <c r="Z193" s="152"/>
      <c r="AA193" s="152"/>
      <c r="AB193" s="152"/>
      <c r="AC193" s="152"/>
      <c r="AD193" s="152"/>
      <c r="AE193" s="152"/>
      <c r="AF193" s="152"/>
      <c r="AG193" s="152" t="s">
        <v>2390</v>
      </c>
      <c r="AH193" s="152">
        <v>0</v>
      </c>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c r="A194" s="159"/>
      <c r="B194" s="160"/>
      <c r="C194" s="203" t="s">
        <v>3034</v>
      </c>
      <c r="D194" s="199"/>
      <c r="E194" s="200"/>
      <c r="F194" s="163"/>
      <c r="G194" s="163"/>
      <c r="H194" s="163"/>
      <c r="I194" s="163"/>
      <c r="J194" s="163"/>
      <c r="K194" s="163"/>
      <c r="L194" s="163"/>
      <c r="M194" s="163"/>
      <c r="N194" s="162"/>
      <c r="O194" s="162"/>
      <c r="P194" s="162"/>
      <c r="Q194" s="162"/>
      <c r="R194" s="163"/>
      <c r="S194" s="163"/>
      <c r="T194" s="163"/>
      <c r="U194" s="163"/>
      <c r="V194" s="163"/>
      <c r="W194" s="163"/>
      <c r="X194" s="163"/>
      <c r="Y194" s="152"/>
      <c r="Z194" s="152"/>
      <c r="AA194" s="152"/>
      <c r="AB194" s="152"/>
      <c r="AC194" s="152"/>
      <c r="AD194" s="152"/>
      <c r="AE194" s="152"/>
      <c r="AF194" s="152"/>
      <c r="AG194" s="152" t="s">
        <v>2390</v>
      </c>
      <c r="AH194" s="152">
        <v>0</v>
      </c>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c r="A195" s="159"/>
      <c r="B195" s="160"/>
      <c r="C195" s="203" t="s">
        <v>3035</v>
      </c>
      <c r="D195" s="199"/>
      <c r="E195" s="200">
        <v>11.8</v>
      </c>
      <c r="F195" s="163"/>
      <c r="G195" s="163"/>
      <c r="H195" s="163"/>
      <c r="I195" s="163"/>
      <c r="J195" s="163"/>
      <c r="K195" s="163"/>
      <c r="L195" s="163"/>
      <c r="M195" s="163"/>
      <c r="N195" s="162"/>
      <c r="O195" s="162"/>
      <c r="P195" s="162"/>
      <c r="Q195" s="162"/>
      <c r="R195" s="163"/>
      <c r="S195" s="163"/>
      <c r="T195" s="163"/>
      <c r="U195" s="163"/>
      <c r="V195" s="163"/>
      <c r="W195" s="163"/>
      <c r="X195" s="163"/>
      <c r="Y195" s="152"/>
      <c r="Z195" s="152"/>
      <c r="AA195" s="152"/>
      <c r="AB195" s="152"/>
      <c r="AC195" s="152"/>
      <c r="AD195" s="152"/>
      <c r="AE195" s="152"/>
      <c r="AF195" s="152"/>
      <c r="AG195" s="152" t="s">
        <v>2390</v>
      </c>
      <c r="AH195" s="152">
        <v>0</v>
      </c>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1">
      <c r="A196" s="159"/>
      <c r="B196" s="160"/>
      <c r="C196" s="203" t="s">
        <v>3038</v>
      </c>
      <c r="D196" s="199"/>
      <c r="E196" s="200"/>
      <c r="F196" s="163"/>
      <c r="G196" s="163"/>
      <c r="H196" s="163"/>
      <c r="I196" s="163"/>
      <c r="J196" s="163"/>
      <c r="K196" s="163"/>
      <c r="L196" s="163"/>
      <c r="M196" s="163"/>
      <c r="N196" s="162"/>
      <c r="O196" s="162"/>
      <c r="P196" s="162"/>
      <c r="Q196" s="162"/>
      <c r="R196" s="163"/>
      <c r="S196" s="163"/>
      <c r="T196" s="163"/>
      <c r="U196" s="163"/>
      <c r="V196" s="163"/>
      <c r="W196" s="163"/>
      <c r="X196" s="163"/>
      <c r="Y196" s="152"/>
      <c r="Z196" s="152"/>
      <c r="AA196" s="152"/>
      <c r="AB196" s="152"/>
      <c r="AC196" s="152"/>
      <c r="AD196" s="152"/>
      <c r="AE196" s="152"/>
      <c r="AF196" s="152"/>
      <c r="AG196" s="152" t="s">
        <v>2390</v>
      </c>
      <c r="AH196" s="152">
        <v>0</v>
      </c>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c r="A197" s="159"/>
      <c r="B197" s="160"/>
      <c r="C197" s="203" t="s">
        <v>3039</v>
      </c>
      <c r="D197" s="199"/>
      <c r="E197" s="200">
        <v>6.18</v>
      </c>
      <c r="F197" s="163"/>
      <c r="G197" s="163"/>
      <c r="H197" s="163"/>
      <c r="I197" s="163"/>
      <c r="J197" s="163"/>
      <c r="K197" s="163"/>
      <c r="L197" s="163"/>
      <c r="M197" s="163"/>
      <c r="N197" s="162"/>
      <c r="O197" s="162"/>
      <c r="P197" s="162"/>
      <c r="Q197" s="162"/>
      <c r="R197" s="163"/>
      <c r="S197" s="163"/>
      <c r="T197" s="163"/>
      <c r="U197" s="163"/>
      <c r="V197" s="163"/>
      <c r="W197" s="163"/>
      <c r="X197" s="163"/>
      <c r="Y197" s="152"/>
      <c r="Z197" s="152"/>
      <c r="AA197" s="152"/>
      <c r="AB197" s="152"/>
      <c r="AC197" s="152"/>
      <c r="AD197" s="152"/>
      <c r="AE197" s="152"/>
      <c r="AF197" s="152"/>
      <c r="AG197" s="152" t="s">
        <v>2390</v>
      </c>
      <c r="AH197" s="152">
        <v>0</v>
      </c>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c r="A198" s="175">
        <v>42</v>
      </c>
      <c r="B198" s="176" t="s">
        <v>3084</v>
      </c>
      <c r="C198" s="185" t="s">
        <v>3085</v>
      </c>
      <c r="D198" s="177" t="s">
        <v>524</v>
      </c>
      <c r="E198" s="178">
        <v>16.100000000000001</v>
      </c>
      <c r="F198" s="179"/>
      <c r="G198" s="180">
        <f>ROUND(E198*F198,2)</f>
        <v>0</v>
      </c>
      <c r="H198" s="179"/>
      <c r="I198" s="180">
        <f>ROUND(E198*H198,2)</f>
        <v>0</v>
      </c>
      <c r="J198" s="179"/>
      <c r="K198" s="180">
        <f>ROUND(E198*J198,2)</f>
        <v>0</v>
      </c>
      <c r="L198" s="180">
        <v>21</v>
      </c>
      <c r="M198" s="180">
        <f>G198*(1+L198/100)</f>
        <v>0</v>
      </c>
      <c r="N198" s="178">
        <v>0</v>
      </c>
      <c r="O198" s="178">
        <f>ROUND(E198*N198,2)</f>
        <v>0</v>
      </c>
      <c r="P198" s="178">
        <v>0</v>
      </c>
      <c r="Q198" s="178">
        <f>ROUND(E198*P198,2)</f>
        <v>0</v>
      </c>
      <c r="R198" s="180" t="s">
        <v>1681</v>
      </c>
      <c r="S198" s="180" t="s">
        <v>371</v>
      </c>
      <c r="T198" s="181" t="s">
        <v>2386</v>
      </c>
      <c r="U198" s="163">
        <v>0.15</v>
      </c>
      <c r="V198" s="163">
        <f>ROUND(E198*U198,2)</f>
        <v>2.42</v>
      </c>
      <c r="W198" s="163"/>
      <c r="X198" s="163" t="s">
        <v>431</v>
      </c>
      <c r="Y198" s="152"/>
      <c r="Z198" s="152"/>
      <c r="AA198" s="152"/>
      <c r="AB198" s="152"/>
      <c r="AC198" s="152"/>
      <c r="AD198" s="152"/>
      <c r="AE198" s="152"/>
      <c r="AF198" s="152"/>
      <c r="AG198" s="152" t="s">
        <v>2387</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c r="A199" s="159"/>
      <c r="B199" s="160"/>
      <c r="C199" s="203" t="s">
        <v>3086</v>
      </c>
      <c r="D199" s="199"/>
      <c r="E199" s="200">
        <v>4</v>
      </c>
      <c r="F199" s="163"/>
      <c r="G199" s="163"/>
      <c r="H199" s="163"/>
      <c r="I199" s="163"/>
      <c r="J199" s="163"/>
      <c r="K199" s="163"/>
      <c r="L199" s="163"/>
      <c r="M199" s="163"/>
      <c r="N199" s="162"/>
      <c r="O199" s="162"/>
      <c r="P199" s="162"/>
      <c r="Q199" s="162"/>
      <c r="R199" s="163"/>
      <c r="S199" s="163"/>
      <c r="T199" s="163"/>
      <c r="U199" s="163"/>
      <c r="V199" s="163"/>
      <c r="W199" s="163"/>
      <c r="X199" s="163"/>
      <c r="Y199" s="152"/>
      <c r="Z199" s="152"/>
      <c r="AA199" s="152"/>
      <c r="AB199" s="152"/>
      <c r="AC199" s="152"/>
      <c r="AD199" s="152"/>
      <c r="AE199" s="152"/>
      <c r="AF199" s="152"/>
      <c r="AG199" s="152" t="s">
        <v>2390</v>
      </c>
      <c r="AH199" s="152">
        <v>5</v>
      </c>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c r="A200" s="159"/>
      <c r="B200" s="160"/>
      <c r="C200" s="203" t="s">
        <v>3087</v>
      </c>
      <c r="D200" s="199"/>
      <c r="E200" s="200">
        <v>4</v>
      </c>
      <c r="F200" s="163"/>
      <c r="G200" s="163"/>
      <c r="H200" s="163"/>
      <c r="I200" s="163"/>
      <c r="J200" s="163"/>
      <c r="K200" s="163"/>
      <c r="L200" s="163"/>
      <c r="M200" s="163"/>
      <c r="N200" s="162"/>
      <c r="O200" s="162"/>
      <c r="P200" s="162"/>
      <c r="Q200" s="162"/>
      <c r="R200" s="163"/>
      <c r="S200" s="163"/>
      <c r="T200" s="163"/>
      <c r="U200" s="163"/>
      <c r="V200" s="163"/>
      <c r="W200" s="163"/>
      <c r="X200" s="163"/>
      <c r="Y200" s="152"/>
      <c r="Z200" s="152"/>
      <c r="AA200" s="152"/>
      <c r="AB200" s="152"/>
      <c r="AC200" s="152"/>
      <c r="AD200" s="152"/>
      <c r="AE200" s="152"/>
      <c r="AF200" s="152"/>
      <c r="AG200" s="152" t="s">
        <v>2390</v>
      </c>
      <c r="AH200" s="152">
        <v>0</v>
      </c>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c r="A201" s="159"/>
      <c r="B201" s="160"/>
      <c r="C201" s="203" t="s">
        <v>3088</v>
      </c>
      <c r="D201" s="199"/>
      <c r="E201" s="200">
        <v>6.9</v>
      </c>
      <c r="F201" s="163"/>
      <c r="G201" s="163"/>
      <c r="H201" s="163"/>
      <c r="I201" s="163"/>
      <c r="J201" s="163"/>
      <c r="K201" s="163"/>
      <c r="L201" s="163"/>
      <c r="M201" s="163"/>
      <c r="N201" s="162"/>
      <c r="O201" s="162"/>
      <c r="P201" s="162"/>
      <c r="Q201" s="162"/>
      <c r="R201" s="163"/>
      <c r="S201" s="163"/>
      <c r="T201" s="163"/>
      <c r="U201" s="163"/>
      <c r="V201" s="163"/>
      <c r="W201" s="163"/>
      <c r="X201" s="163"/>
      <c r="Y201" s="152"/>
      <c r="Z201" s="152"/>
      <c r="AA201" s="152"/>
      <c r="AB201" s="152"/>
      <c r="AC201" s="152"/>
      <c r="AD201" s="152"/>
      <c r="AE201" s="152"/>
      <c r="AF201" s="152"/>
      <c r="AG201" s="152" t="s">
        <v>2390</v>
      </c>
      <c r="AH201" s="152">
        <v>0</v>
      </c>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c r="A202" s="159"/>
      <c r="B202" s="160"/>
      <c r="C202" s="203" t="s">
        <v>3089</v>
      </c>
      <c r="D202" s="199"/>
      <c r="E202" s="200">
        <v>1.2</v>
      </c>
      <c r="F202" s="163"/>
      <c r="G202" s="163"/>
      <c r="H202" s="163"/>
      <c r="I202" s="163"/>
      <c r="J202" s="163"/>
      <c r="K202" s="163"/>
      <c r="L202" s="163"/>
      <c r="M202" s="163"/>
      <c r="N202" s="162"/>
      <c r="O202" s="162"/>
      <c r="P202" s="162"/>
      <c r="Q202" s="162"/>
      <c r="R202" s="163"/>
      <c r="S202" s="163"/>
      <c r="T202" s="163"/>
      <c r="U202" s="163"/>
      <c r="V202" s="163"/>
      <c r="W202" s="163"/>
      <c r="X202" s="163"/>
      <c r="Y202" s="152"/>
      <c r="Z202" s="152"/>
      <c r="AA202" s="152"/>
      <c r="AB202" s="152"/>
      <c r="AC202" s="152"/>
      <c r="AD202" s="152"/>
      <c r="AE202" s="152"/>
      <c r="AF202" s="152"/>
      <c r="AG202" s="152" t="s">
        <v>2390</v>
      </c>
      <c r="AH202" s="152">
        <v>0</v>
      </c>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c r="A203" s="175">
        <v>43</v>
      </c>
      <c r="B203" s="176" t="s">
        <v>3090</v>
      </c>
      <c r="C203" s="185" t="s">
        <v>3091</v>
      </c>
      <c r="D203" s="177" t="s">
        <v>439</v>
      </c>
      <c r="E203" s="178">
        <v>29.09</v>
      </c>
      <c r="F203" s="179"/>
      <c r="G203" s="180">
        <f>ROUND(E203*F203,2)</f>
        <v>0</v>
      </c>
      <c r="H203" s="179"/>
      <c r="I203" s="180">
        <f>ROUND(E203*H203,2)</f>
        <v>0</v>
      </c>
      <c r="J203" s="179"/>
      <c r="K203" s="180">
        <f>ROUND(E203*J203,2)</f>
        <v>0</v>
      </c>
      <c r="L203" s="180">
        <v>21</v>
      </c>
      <c r="M203" s="180">
        <f>G203*(1+L203/100)</f>
        <v>0</v>
      </c>
      <c r="N203" s="178">
        <v>0</v>
      </c>
      <c r="O203" s="178">
        <f>ROUND(E203*N203,2)</f>
        <v>0</v>
      </c>
      <c r="P203" s="178">
        <v>0</v>
      </c>
      <c r="Q203" s="178">
        <f>ROUND(E203*P203,2)</f>
        <v>0</v>
      </c>
      <c r="R203" s="180" t="s">
        <v>1681</v>
      </c>
      <c r="S203" s="180" t="s">
        <v>371</v>
      </c>
      <c r="T203" s="181" t="s">
        <v>2386</v>
      </c>
      <c r="U203" s="163">
        <v>1.26</v>
      </c>
      <c r="V203" s="163">
        <f>ROUND(E203*U203,2)</f>
        <v>36.65</v>
      </c>
      <c r="W203" s="163"/>
      <c r="X203" s="163" t="s">
        <v>431</v>
      </c>
      <c r="Y203" s="152"/>
      <c r="Z203" s="152"/>
      <c r="AA203" s="152"/>
      <c r="AB203" s="152"/>
      <c r="AC203" s="152"/>
      <c r="AD203" s="152"/>
      <c r="AE203" s="152"/>
      <c r="AF203" s="152"/>
      <c r="AG203" s="152" t="s">
        <v>2387</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c r="A204" s="159"/>
      <c r="B204" s="160"/>
      <c r="C204" s="273" t="s">
        <v>3092</v>
      </c>
      <c r="D204" s="274"/>
      <c r="E204" s="274"/>
      <c r="F204" s="274"/>
      <c r="G204" s="274"/>
      <c r="H204" s="163"/>
      <c r="I204" s="163"/>
      <c r="J204" s="163"/>
      <c r="K204" s="163"/>
      <c r="L204" s="163"/>
      <c r="M204" s="163"/>
      <c r="N204" s="162"/>
      <c r="O204" s="162"/>
      <c r="P204" s="162"/>
      <c r="Q204" s="162"/>
      <c r="R204" s="163"/>
      <c r="S204" s="163"/>
      <c r="T204" s="163"/>
      <c r="U204" s="163"/>
      <c r="V204" s="163"/>
      <c r="W204" s="163"/>
      <c r="X204" s="163"/>
      <c r="Y204" s="152"/>
      <c r="Z204" s="152"/>
      <c r="AA204" s="152"/>
      <c r="AB204" s="152"/>
      <c r="AC204" s="152"/>
      <c r="AD204" s="152"/>
      <c r="AE204" s="152"/>
      <c r="AF204" s="152"/>
      <c r="AG204" s="152" t="s">
        <v>444</v>
      </c>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c r="A205" s="159"/>
      <c r="B205" s="160"/>
      <c r="C205" s="203" t="s">
        <v>3093</v>
      </c>
      <c r="D205" s="199"/>
      <c r="E205" s="200">
        <v>29.09</v>
      </c>
      <c r="F205" s="163"/>
      <c r="G205" s="163"/>
      <c r="H205" s="163"/>
      <c r="I205" s="163"/>
      <c r="J205" s="163"/>
      <c r="K205" s="163"/>
      <c r="L205" s="163"/>
      <c r="M205" s="163"/>
      <c r="N205" s="162"/>
      <c r="O205" s="162"/>
      <c r="P205" s="162"/>
      <c r="Q205" s="162"/>
      <c r="R205" s="163"/>
      <c r="S205" s="163"/>
      <c r="T205" s="163"/>
      <c r="U205" s="163"/>
      <c r="V205" s="163"/>
      <c r="W205" s="163"/>
      <c r="X205" s="163"/>
      <c r="Y205" s="152"/>
      <c r="Z205" s="152"/>
      <c r="AA205" s="152"/>
      <c r="AB205" s="152"/>
      <c r="AC205" s="152"/>
      <c r="AD205" s="152"/>
      <c r="AE205" s="152"/>
      <c r="AF205" s="152"/>
      <c r="AG205" s="152" t="s">
        <v>2390</v>
      </c>
      <c r="AH205" s="152">
        <v>5</v>
      </c>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c r="A206" s="175">
        <v>44</v>
      </c>
      <c r="B206" s="176" t="s">
        <v>3094</v>
      </c>
      <c r="C206" s="185" t="s">
        <v>3095</v>
      </c>
      <c r="D206" s="177" t="s">
        <v>2961</v>
      </c>
      <c r="E206" s="178">
        <v>4</v>
      </c>
      <c r="F206" s="179"/>
      <c r="G206" s="180">
        <f>ROUND(E206*F206,2)</f>
        <v>0</v>
      </c>
      <c r="H206" s="179"/>
      <c r="I206" s="180">
        <f>ROUND(E206*H206,2)</f>
        <v>0</v>
      </c>
      <c r="J206" s="179"/>
      <c r="K206" s="180">
        <f>ROUND(E206*J206,2)</f>
        <v>0</v>
      </c>
      <c r="L206" s="180">
        <v>21</v>
      </c>
      <c r="M206" s="180">
        <f>G206*(1+L206/100)</f>
        <v>0</v>
      </c>
      <c r="N206" s="178">
        <v>1.3999999999999999E-4</v>
      </c>
      <c r="O206" s="178">
        <f>ROUND(E206*N206,2)</f>
        <v>0</v>
      </c>
      <c r="P206" s="178">
        <v>0</v>
      </c>
      <c r="Q206" s="178">
        <f>ROUND(E206*P206,2)</f>
        <v>0</v>
      </c>
      <c r="R206" s="180"/>
      <c r="S206" s="180" t="s">
        <v>430</v>
      </c>
      <c r="T206" s="181" t="s">
        <v>372</v>
      </c>
      <c r="U206" s="163">
        <v>0</v>
      </c>
      <c r="V206" s="163">
        <f>ROUND(E206*U206,2)</f>
        <v>0</v>
      </c>
      <c r="W206" s="163"/>
      <c r="X206" s="163" t="s">
        <v>431</v>
      </c>
      <c r="Y206" s="152"/>
      <c r="Z206" s="152"/>
      <c r="AA206" s="152"/>
      <c r="AB206" s="152"/>
      <c r="AC206" s="152"/>
      <c r="AD206" s="152"/>
      <c r="AE206" s="152"/>
      <c r="AF206" s="152"/>
      <c r="AG206" s="152" t="s">
        <v>2387</v>
      </c>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c r="A207" s="159"/>
      <c r="B207" s="160"/>
      <c r="C207" s="203" t="s">
        <v>3096</v>
      </c>
      <c r="D207" s="199"/>
      <c r="E207" s="200">
        <v>1.6</v>
      </c>
      <c r="F207" s="163"/>
      <c r="G207" s="163"/>
      <c r="H207" s="163"/>
      <c r="I207" s="163"/>
      <c r="J207" s="163"/>
      <c r="K207" s="163"/>
      <c r="L207" s="163"/>
      <c r="M207" s="163"/>
      <c r="N207" s="162"/>
      <c r="O207" s="162"/>
      <c r="P207" s="162"/>
      <c r="Q207" s="162"/>
      <c r="R207" s="163"/>
      <c r="S207" s="163"/>
      <c r="T207" s="163"/>
      <c r="U207" s="163"/>
      <c r="V207" s="163"/>
      <c r="W207" s="163"/>
      <c r="X207" s="163"/>
      <c r="Y207" s="152"/>
      <c r="Z207" s="152"/>
      <c r="AA207" s="152"/>
      <c r="AB207" s="152"/>
      <c r="AC207" s="152"/>
      <c r="AD207" s="152"/>
      <c r="AE207" s="152"/>
      <c r="AF207" s="152"/>
      <c r="AG207" s="152" t="s">
        <v>2390</v>
      </c>
      <c r="AH207" s="152">
        <v>0</v>
      </c>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c r="A208" s="159"/>
      <c r="B208" s="160"/>
      <c r="C208" s="203" t="s">
        <v>3097</v>
      </c>
      <c r="D208" s="199"/>
      <c r="E208" s="200">
        <v>2.4</v>
      </c>
      <c r="F208" s="163"/>
      <c r="G208" s="163"/>
      <c r="H208" s="163"/>
      <c r="I208" s="163"/>
      <c r="J208" s="163"/>
      <c r="K208" s="163"/>
      <c r="L208" s="163"/>
      <c r="M208" s="163"/>
      <c r="N208" s="162"/>
      <c r="O208" s="162"/>
      <c r="P208" s="162"/>
      <c r="Q208" s="162"/>
      <c r="R208" s="163"/>
      <c r="S208" s="163"/>
      <c r="T208" s="163"/>
      <c r="U208" s="163"/>
      <c r="V208" s="163"/>
      <c r="W208" s="163"/>
      <c r="X208" s="163"/>
      <c r="Y208" s="152"/>
      <c r="Z208" s="152"/>
      <c r="AA208" s="152"/>
      <c r="AB208" s="152"/>
      <c r="AC208" s="152"/>
      <c r="AD208" s="152"/>
      <c r="AE208" s="152"/>
      <c r="AF208" s="152"/>
      <c r="AG208" s="152" t="s">
        <v>2390</v>
      </c>
      <c r="AH208" s="152">
        <v>0</v>
      </c>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ht="22.5" outlineLevel="1">
      <c r="A209" s="175">
        <v>45</v>
      </c>
      <c r="B209" s="176" t="s">
        <v>3098</v>
      </c>
      <c r="C209" s="185" t="s">
        <v>3099</v>
      </c>
      <c r="D209" s="177" t="s">
        <v>508</v>
      </c>
      <c r="E209" s="178">
        <v>5</v>
      </c>
      <c r="F209" s="179"/>
      <c r="G209" s="180">
        <f>ROUND(E209*F209,2)</f>
        <v>0</v>
      </c>
      <c r="H209" s="179"/>
      <c r="I209" s="180">
        <f>ROUND(E209*H209,2)</f>
        <v>0</v>
      </c>
      <c r="J209" s="179"/>
      <c r="K209" s="180">
        <f>ROUND(E209*J209,2)</f>
        <v>0</v>
      </c>
      <c r="L209" s="180">
        <v>21</v>
      </c>
      <c r="M209" s="180">
        <f>G209*(1+L209/100)</f>
        <v>0</v>
      </c>
      <c r="N209" s="178">
        <v>1.3999999999999999E-4</v>
      </c>
      <c r="O209" s="178">
        <f>ROUND(E209*N209,2)</f>
        <v>0</v>
      </c>
      <c r="P209" s="178">
        <v>0</v>
      </c>
      <c r="Q209" s="178">
        <f>ROUND(E209*P209,2)</f>
        <v>0</v>
      </c>
      <c r="R209" s="180" t="s">
        <v>731</v>
      </c>
      <c r="S209" s="180" t="s">
        <v>371</v>
      </c>
      <c r="T209" s="181" t="s">
        <v>2386</v>
      </c>
      <c r="U209" s="163">
        <v>0</v>
      </c>
      <c r="V209" s="163">
        <f>ROUND(E209*U209,2)</f>
        <v>0</v>
      </c>
      <c r="W209" s="163"/>
      <c r="X209" s="163" t="s">
        <v>464</v>
      </c>
      <c r="Y209" s="152"/>
      <c r="Z209" s="152"/>
      <c r="AA209" s="152"/>
      <c r="AB209" s="152"/>
      <c r="AC209" s="152"/>
      <c r="AD209" s="152"/>
      <c r="AE209" s="152"/>
      <c r="AF209" s="152"/>
      <c r="AG209" s="152" t="s">
        <v>2465</v>
      </c>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1">
      <c r="A210" s="159"/>
      <c r="B210" s="160"/>
      <c r="C210" s="203" t="s">
        <v>227</v>
      </c>
      <c r="D210" s="199"/>
      <c r="E210" s="200">
        <v>5</v>
      </c>
      <c r="F210" s="163"/>
      <c r="G210" s="163"/>
      <c r="H210" s="163"/>
      <c r="I210" s="163"/>
      <c r="J210" s="163"/>
      <c r="K210" s="163"/>
      <c r="L210" s="163"/>
      <c r="M210" s="163"/>
      <c r="N210" s="162"/>
      <c r="O210" s="162"/>
      <c r="P210" s="162"/>
      <c r="Q210" s="162"/>
      <c r="R210" s="163"/>
      <c r="S210" s="163"/>
      <c r="T210" s="163"/>
      <c r="U210" s="163"/>
      <c r="V210" s="163"/>
      <c r="W210" s="163"/>
      <c r="X210" s="163"/>
      <c r="Y210" s="152"/>
      <c r="Z210" s="152"/>
      <c r="AA210" s="152"/>
      <c r="AB210" s="152"/>
      <c r="AC210" s="152"/>
      <c r="AD210" s="152"/>
      <c r="AE210" s="152"/>
      <c r="AF210" s="152"/>
      <c r="AG210" s="152" t="s">
        <v>2390</v>
      </c>
      <c r="AH210" s="152">
        <v>0</v>
      </c>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ht="22.5" outlineLevel="1">
      <c r="A211" s="175">
        <v>46</v>
      </c>
      <c r="B211" s="176" t="s">
        <v>3100</v>
      </c>
      <c r="C211" s="185" t="s">
        <v>3101</v>
      </c>
      <c r="D211" s="177" t="s">
        <v>508</v>
      </c>
      <c r="E211" s="178">
        <v>4</v>
      </c>
      <c r="F211" s="179"/>
      <c r="G211" s="180">
        <f>ROUND(E211*F211,2)</f>
        <v>0</v>
      </c>
      <c r="H211" s="179"/>
      <c r="I211" s="180">
        <f>ROUND(E211*H211,2)</f>
        <v>0</v>
      </c>
      <c r="J211" s="179"/>
      <c r="K211" s="180">
        <f>ROUND(E211*J211,2)</f>
        <v>0</v>
      </c>
      <c r="L211" s="180">
        <v>21</v>
      </c>
      <c r="M211" s="180">
        <f>G211*(1+L211/100)</f>
        <v>0</v>
      </c>
      <c r="N211" s="178">
        <v>4.2000000000000002E-4</v>
      </c>
      <c r="O211" s="178">
        <f>ROUND(E211*N211,2)</f>
        <v>0</v>
      </c>
      <c r="P211" s="178">
        <v>0</v>
      </c>
      <c r="Q211" s="178">
        <f>ROUND(E211*P211,2)</f>
        <v>0</v>
      </c>
      <c r="R211" s="180" t="s">
        <v>731</v>
      </c>
      <c r="S211" s="180" t="s">
        <v>371</v>
      </c>
      <c r="T211" s="181" t="s">
        <v>2386</v>
      </c>
      <c r="U211" s="163">
        <v>0</v>
      </c>
      <c r="V211" s="163">
        <f>ROUND(E211*U211,2)</f>
        <v>0</v>
      </c>
      <c r="W211" s="163"/>
      <c r="X211" s="163" t="s">
        <v>464</v>
      </c>
      <c r="Y211" s="152"/>
      <c r="Z211" s="152"/>
      <c r="AA211" s="152"/>
      <c r="AB211" s="152"/>
      <c r="AC211" s="152"/>
      <c r="AD211" s="152"/>
      <c r="AE211" s="152"/>
      <c r="AF211" s="152"/>
      <c r="AG211" s="152" t="s">
        <v>2465</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c r="A212" s="159"/>
      <c r="B212" s="160"/>
      <c r="C212" s="203" t="s">
        <v>55</v>
      </c>
      <c r="D212" s="199"/>
      <c r="E212" s="200">
        <v>4</v>
      </c>
      <c r="F212" s="163"/>
      <c r="G212" s="163"/>
      <c r="H212" s="163"/>
      <c r="I212" s="163"/>
      <c r="J212" s="163"/>
      <c r="K212" s="163"/>
      <c r="L212" s="163"/>
      <c r="M212" s="163"/>
      <c r="N212" s="162"/>
      <c r="O212" s="162"/>
      <c r="P212" s="162"/>
      <c r="Q212" s="162"/>
      <c r="R212" s="163"/>
      <c r="S212" s="163"/>
      <c r="T212" s="163"/>
      <c r="U212" s="163"/>
      <c r="V212" s="163"/>
      <c r="W212" s="163"/>
      <c r="X212" s="163"/>
      <c r="Y212" s="152"/>
      <c r="Z212" s="152"/>
      <c r="AA212" s="152"/>
      <c r="AB212" s="152"/>
      <c r="AC212" s="152"/>
      <c r="AD212" s="152"/>
      <c r="AE212" s="152"/>
      <c r="AF212" s="152"/>
      <c r="AG212" s="152" t="s">
        <v>2390</v>
      </c>
      <c r="AH212" s="152">
        <v>0</v>
      </c>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ht="22.5" outlineLevel="1">
      <c r="A213" s="175">
        <v>47</v>
      </c>
      <c r="B213" s="176" t="s">
        <v>3102</v>
      </c>
      <c r="C213" s="185" t="s">
        <v>3103</v>
      </c>
      <c r="D213" s="177" t="s">
        <v>1775</v>
      </c>
      <c r="E213" s="178">
        <v>116.36</v>
      </c>
      <c r="F213" s="179"/>
      <c r="G213" s="180">
        <f>ROUND(E213*F213,2)</f>
        <v>0</v>
      </c>
      <c r="H213" s="179"/>
      <c r="I213" s="180">
        <f>ROUND(E213*H213,2)</f>
        <v>0</v>
      </c>
      <c r="J213" s="179"/>
      <c r="K213" s="180">
        <f>ROUND(E213*J213,2)</f>
        <v>0</v>
      </c>
      <c r="L213" s="180">
        <v>21</v>
      </c>
      <c r="M213" s="180">
        <f>G213*(1+L213/100)</f>
        <v>0</v>
      </c>
      <c r="N213" s="178">
        <v>1E-3</v>
      </c>
      <c r="O213" s="178">
        <f>ROUND(E213*N213,2)</f>
        <v>0.12</v>
      </c>
      <c r="P213" s="178">
        <v>0</v>
      </c>
      <c r="Q213" s="178">
        <f>ROUND(E213*P213,2)</f>
        <v>0</v>
      </c>
      <c r="R213" s="180" t="s">
        <v>731</v>
      </c>
      <c r="S213" s="180" t="s">
        <v>2386</v>
      </c>
      <c r="T213" s="181" t="s">
        <v>2386</v>
      </c>
      <c r="U213" s="163">
        <v>0</v>
      </c>
      <c r="V213" s="163">
        <f>ROUND(E213*U213,2)</f>
        <v>0</v>
      </c>
      <c r="W213" s="163"/>
      <c r="X213" s="163" t="s">
        <v>464</v>
      </c>
      <c r="Y213" s="152"/>
      <c r="Z213" s="152"/>
      <c r="AA213" s="152"/>
      <c r="AB213" s="152"/>
      <c r="AC213" s="152"/>
      <c r="AD213" s="152"/>
      <c r="AE213" s="152"/>
      <c r="AF213" s="152"/>
      <c r="AG213" s="152" t="s">
        <v>2465</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1">
      <c r="A214" s="159"/>
      <c r="B214" s="160"/>
      <c r="C214" s="262" t="s">
        <v>3104</v>
      </c>
      <c r="D214" s="263"/>
      <c r="E214" s="263"/>
      <c r="F214" s="263"/>
      <c r="G214" s="263"/>
      <c r="H214" s="163"/>
      <c r="I214" s="163"/>
      <c r="J214" s="163"/>
      <c r="K214" s="163"/>
      <c r="L214" s="163"/>
      <c r="M214" s="163"/>
      <c r="N214" s="162"/>
      <c r="O214" s="162"/>
      <c r="P214" s="162"/>
      <c r="Q214" s="162"/>
      <c r="R214" s="163"/>
      <c r="S214" s="163"/>
      <c r="T214" s="163"/>
      <c r="U214" s="163"/>
      <c r="V214" s="163"/>
      <c r="W214" s="163"/>
      <c r="X214" s="163"/>
      <c r="Y214" s="152"/>
      <c r="Z214" s="152"/>
      <c r="AA214" s="152"/>
      <c r="AB214" s="152"/>
      <c r="AC214" s="152"/>
      <c r="AD214" s="152"/>
      <c r="AE214" s="152"/>
      <c r="AF214" s="152"/>
      <c r="AG214" s="152" t="s">
        <v>375</v>
      </c>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1">
      <c r="A215" s="159"/>
      <c r="B215" s="160"/>
      <c r="C215" s="203" t="s">
        <v>3105</v>
      </c>
      <c r="D215" s="199"/>
      <c r="E215" s="200">
        <v>116.36</v>
      </c>
      <c r="F215" s="163"/>
      <c r="G215" s="163"/>
      <c r="H215" s="163"/>
      <c r="I215" s="163"/>
      <c r="J215" s="163"/>
      <c r="K215" s="163"/>
      <c r="L215" s="163"/>
      <c r="M215" s="163"/>
      <c r="N215" s="162"/>
      <c r="O215" s="162"/>
      <c r="P215" s="162"/>
      <c r="Q215" s="162"/>
      <c r="R215" s="163"/>
      <c r="S215" s="163"/>
      <c r="T215" s="163"/>
      <c r="U215" s="163"/>
      <c r="V215" s="163"/>
      <c r="W215" s="163"/>
      <c r="X215" s="163"/>
      <c r="Y215" s="152"/>
      <c r="Z215" s="152"/>
      <c r="AA215" s="152"/>
      <c r="AB215" s="152"/>
      <c r="AC215" s="152"/>
      <c r="AD215" s="152"/>
      <c r="AE215" s="152"/>
      <c r="AF215" s="152"/>
      <c r="AG215" s="152" t="s">
        <v>2390</v>
      </c>
      <c r="AH215" s="152">
        <v>5</v>
      </c>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ht="22.5" outlineLevel="1">
      <c r="A216" s="175">
        <v>48</v>
      </c>
      <c r="B216" s="176" t="s">
        <v>3106</v>
      </c>
      <c r="C216" s="185" t="s">
        <v>3107</v>
      </c>
      <c r="D216" s="177" t="s">
        <v>1775</v>
      </c>
      <c r="E216" s="178">
        <v>17.454000000000001</v>
      </c>
      <c r="F216" s="179"/>
      <c r="G216" s="180">
        <f>ROUND(E216*F216,2)</f>
        <v>0</v>
      </c>
      <c r="H216" s="179"/>
      <c r="I216" s="180">
        <f>ROUND(E216*H216,2)</f>
        <v>0</v>
      </c>
      <c r="J216" s="179"/>
      <c r="K216" s="180">
        <f>ROUND(E216*J216,2)</f>
        <v>0</v>
      </c>
      <c r="L216" s="180">
        <v>21</v>
      </c>
      <c r="M216" s="180">
        <f>G216*(1+L216/100)</f>
        <v>0</v>
      </c>
      <c r="N216" s="178">
        <v>1E-3</v>
      </c>
      <c r="O216" s="178">
        <f>ROUND(E216*N216,2)</f>
        <v>0.02</v>
      </c>
      <c r="P216" s="178">
        <v>0</v>
      </c>
      <c r="Q216" s="178">
        <f>ROUND(E216*P216,2)</f>
        <v>0</v>
      </c>
      <c r="R216" s="180" t="s">
        <v>731</v>
      </c>
      <c r="S216" s="180" t="s">
        <v>371</v>
      </c>
      <c r="T216" s="181" t="s">
        <v>2386</v>
      </c>
      <c r="U216" s="163">
        <v>0</v>
      </c>
      <c r="V216" s="163">
        <f>ROUND(E216*U216,2)</f>
        <v>0</v>
      </c>
      <c r="W216" s="163"/>
      <c r="X216" s="163" t="s">
        <v>464</v>
      </c>
      <c r="Y216" s="152"/>
      <c r="Z216" s="152"/>
      <c r="AA216" s="152"/>
      <c r="AB216" s="152"/>
      <c r="AC216" s="152"/>
      <c r="AD216" s="152"/>
      <c r="AE216" s="152"/>
      <c r="AF216" s="152"/>
      <c r="AG216" s="152" t="s">
        <v>2465</v>
      </c>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c r="A217" s="159"/>
      <c r="B217" s="160"/>
      <c r="C217" s="262" t="s">
        <v>3108</v>
      </c>
      <c r="D217" s="263"/>
      <c r="E217" s="263"/>
      <c r="F217" s="263"/>
      <c r="G217" s="263"/>
      <c r="H217" s="163"/>
      <c r="I217" s="163"/>
      <c r="J217" s="163"/>
      <c r="K217" s="163"/>
      <c r="L217" s="163"/>
      <c r="M217" s="163"/>
      <c r="N217" s="162"/>
      <c r="O217" s="162"/>
      <c r="P217" s="162"/>
      <c r="Q217" s="162"/>
      <c r="R217" s="163"/>
      <c r="S217" s="163"/>
      <c r="T217" s="163"/>
      <c r="U217" s="163"/>
      <c r="V217" s="163"/>
      <c r="W217" s="163"/>
      <c r="X217" s="163"/>
      <c r="Y217" s="152"/>
      <c r="Z217" s="152"/>
      <c r="AA217" s="152"/>
      <c r="AB217" s="152"/>
      <c r="AC217" s="152"/>
      <c r="AD217" s="152"/>
      <c r="AE217" s="152"/>
      <c r="AF217" s="152"/>
      <c r="AG217" s="152" t="s">
        <v>375</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1">
      <c r="A218" s="159"/>
      <c r="B218" s="160"/>
      <c r="C218" s="203" t="s">
        <v>3109</v>
      </c>
      <c r="D218" s="199"/>
      <c r="E218" s="200">
        <v>17.454000000000001</v>
      </c>
      <c r="F218" s="163"/>
      <c r="G218" s="163"/>
      <c r="H218" s="163"/>
      <c r="I218" s="163"/>
      <c r="J218" s="163"/>
      <c r="K218" s="163"/>
      <c r="L218" s="163"/>
      <c r="M218" s="163"/>
      <c r="N218" s="162"/>
      <c r="O218" s="162"/>
      <c r="P218" s="162"/>
      <c r="Q218" s="162"/>
      <c r="R218" s="163"/>
      <c r="S218" s="163"/>
      <c r="T218" s="163"/>
      <c r="U218" s="163"/>
      <c r="V218" s="163"/>
      <c r="W218" s="163"/>
      <c r="X218" s="163"/>
      <c r="Y218" s="152"/>
      <c r="Z218" s="152"/>
      <c r="AA218" s="152"/>
      <c r="AB218" s="152"/>
      <c r="AC218" s="152"/>
      <c r="AD218" s="152"/>
      <c r="AE218" s="152"/>
      <c r="AF218" s="152"/>
      <c r="AG218" s="152" t="s">
        <v>2390</v>
      </c>
      <c r="AH218" s="152">
        <v>5</v>
      </c>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1">
      <c r="A219" s="175">
        <v>49</v>
      </c>
      <c r="B219" s="176" t="s">
        <v>3110</v>
      </c>
      <c r="C219" s="185" t="s">
        <v>3111</v>
      </c>
      <c r="D219" s="177" t="s">
        <v>3112</v>
      </c>
      <c r="E219" s="178">
        <v>31.998999999999999</v>
      </c>
      <c r="F219" s="179"/>
      <c r="G219" s="180">
        <f>ROUND(E219*F219,2)</f>
        <v>0</v>
      </c>
      <c r="H219" s="179"/>
      <c r="I219" s="180">
        <f>ROUND(E219*H219,2)</f>
        <v>0</v>
      </c>
      <c r="J219" s="179"/>
      <c r="K219" s="180">
        <f>ROUND(E219*J219,2)</f>
        <v>0</v>
      </c>
      <c r="L219" s="180">
        <v>21</v>
      </c>
      <c r="M219" s="180">
        <f>G219*(1+L219/100)</f>
        <v>0</v>
      </c>
      <c r="N219" s="178">
        <v>0</v>
      </c>
      <c r="O219" s="178">
        <f>ROUND(E219*N219,2)</f>
        <v>0</v>
      </c>
      <c r="P219" s="178">
        <v>0</v>
      </c>
      <c r="Q219" s="178">
        <f>ROUND(E219*P219,2)</f>
        <v>0</v>
      </c>
      <c r="R219" s="180"/>
      <c r="S219" s="180" t="s">
        <v>430</v>
      </c>
      <c r="T219" s="181" t="s">
        <v>372</v>
      </c>
      <c r="U219" s="163">
        <v>0</v>
      </c>
      <c r="V219" s="163">
        <f>ROUND(E219*U219,2)</f>
        <v>0</v>
      </c>
      <c r="W219" s="163"/>
      <c r="X219" s="163" t="s">
        <v>464</v>
      </c>
      <c r="Y219" s="152"/>
      <c r="Z219" s="152"/>
      <c r="AA219" s="152"/>
      <c r="AB219" s="152"/>
      <c r="AC219" s="152"/>
      <c r="AD219" s="152"/>
      <c r="AE219" s="152"/>
      <c r="AF219" s="152"/>
      <c r="AG219" s="152" t="s">
        <v>2465</v>
      </c>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c r="A220" s="159"/>
      <c r="B220" s="160"/>
      <c r="C220" s="262" t="s">
        <v>3113</v>
      </c>
      <c r="D220" s="263"/>
      <c r="E220" s="263"/>
      <c r="F220" s="263"/>
      <c r="G220" s="263"/>
      <c r="H220" s="163"/>
      <c r="I220" s="163"/>
      <c r="J220" s="163"/>
      <c r="K220" s="163"/>
      <c r="L220" s="163"/>
      <c r="M220" s="163"/>
      <c r="N220" s="162"/>
      <c r="O220" s="162"/>
      <c r="P220" s="162"/>
      <c r="Q220" s="162"/>
      <c r="R220" s="163"/>
      <c r="S220" s="163"/>
      <c r="T220" s="163"/>
      <c r="U220" s="163"/>
      <c r="V220" s="163"/>
      <c r="W220" s="163"/>
      <c r="X220" s="163"/>
      <c r="Y220" s="152"/>
      <c r="Z220" s="152"/>
      <c r="AA220" s="152"/>
      <c r="AB220" s="152"/>
      <c r="AC220" s="152"/>
      <c r="AD220" s="152"/>
      <c r="AE220" s="152"/>
      <c r="AF220" s="152"/>
      <c r="AG220" s="152" t="s">
        <v>375</v>
      </c>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c r="A221" s="159"/>
      <c r="B221" s="160"/>
      <c r="C221" s="271" t="s">
        <v>3114</v>
      </c>
      <c r="D221" s="272"/>
      <c r="E221" s="272"/>
      <c r="F221" s="272"/>
      <c r="G221" s="272"/>
      <c r="H221" s="163"/>
      <c r="I221" s="163"/>
      <c r="J221" s="163"/>
      <c r="K221" s="163"/>
      <c r="L221" s="163"/>
      <c r="M221" s="163"/>
      <c r="N221" s="162"/>
      <c r="O221" s="162"/>
      <c r="P221" s="162"/>
      <c r="Q221" s="162"/>
      <c r="R221" s="163"/>
      <c r="S221" s="163"/>
      <c r="T221" s="163"/>
      <c r="U221" s="163"/>
      <c r="V221" s="163"/>
      <c r="W221" s="163"/>
      <c r="X221" s="163"/>
      <c r="Y221" s="152"/>
      <c r="Z221" s="152"/>
      <c r="AA221" s="152"/>
      <c r="AB221" s="152"/>
      <c r="AC221" s="152"/>
      <c r="AD221" s="152"/>
      <c r="AE221" s="152"/>
      <c r="AF221" s="152"/>
      <c r="AG221" s="152" t="s">
        <v>375</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1">
      <c r="A222" s="159"/>
      <c r="B222" s="160"/>
      <c r="C222" s="203" t="s">
        <v>3115</v>
      </c>
      <c r="D222" s="199"/>
      <c r="E222" s="200">
        <v>29.09</v>
      </c>
      <c r="F222" s="163"/>
      <c r="G222" s="163"/>
      <c r="H222" s="163"/>
      <c r="I222" s="163"/>
      <c r="J222" s="163"/>
      <c r="K222" s="163"/>
      <c r="L222" s="163"/>
      <c r="M222" s="163"/>
      <c r="N222" s="162"/>
      <c r="O222" s="162"/>
      <c r="P222" s="162"/>
      <c r="Q222" s="162"/>
      <c r="R222" s="163"/>
      <c r="S222" s="163"/>
      <c r="T222" s="163"/>
      <c r="U222" s="163"/>
      <c r="V222" s="163"/>
      <c r="W222" s="163"/>
      <c r="X222" s="163"/>
      <c r="Y222" s="152"/>
      <c r="Z222" s="152"/>
      <c r="AA222" s="152"/>
      <c r="AB222" s="152"/>
      <c r="AC222" s="152"/>
      <c r="AD222" s="152"/>
      <c r="AE222" s="152"/>
      <c r="AF222" s="152"/>
      <c r="AG222" s="152" t="s">
        <v>2390</v>
      </c>
      <c r="AH222" s="152">
        <v>5</v>
      </c>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1">
      <c r="A223" s="159"/>
      <c r="B223" s="160"/>
      <c r="C223" s="204" t="s">
        <v>2553</v>
      </c>
      <c r="D223" s="201"/>
      <c r="E223" s="202">
        <v>2.9089999999999998</v>
      </c>
      <c r="F223" s="163"/>
      <c r="G223" s="163"/>
      <c r="H223" s="163"/>
      <c r="I223" s="163"/>
      <c r="J223" s="163"/>
      <c r="K223" s="163"/>
      <c r="L223" s="163"/>
      <c r="M223" s="163"/>
      <c r="N223" s="162"/>
      <c r="O223" s="162"/>
      <c r="P223" s="162"/>
      <c r="Q223" s="162"/>
      <c r="R223" s="163"/>
      <c r="S223" s="163"/>
      <c r="T223" s="163"/>
      <c r="U223" s="163"/>
      <c r="V223" s="163"/>
      <c r="W223" s="163"/>
      <c r="X223" s="163"/>
      <c r="Y223" s="152"/>
      <c r="Z223" s="152"/>
      <c r="AA223" s="152"/>
      <c r="AB223" s="152"/>
      <c r="AC223" s="152"/>
      <c r="AD223" s="152"/>
      <c r="AE223" s="152"/>
      <c r="AF223" s="152"/>
      <c r="AG223" s="152" t="s">
        <v>2390</v>
      </c>
      <c r="AH223" s="152">
        <v>4</v>
      </c>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1">
      <c r="A224" s="175">
        <v>50</v>
      </c>
      <c r="B224" s="176" t="s">
        <v>3116</v>
      </c>
      <c r="C224" s="185" t="s">
        <v>3117</v>
      </c>
      <c r="D224" s="177" t="s">
        <v>459</v>
      </c>
      <c r="E224" s="178">
        <v>0.14315</v>
      </c>
      <c r="F224" s="179"/>
      <c r="G224" s="180">
        <f>ROUND(E224*F224,2)</f>
        <v>0</v>
      </c>
      <c r="H224" s="179"/>
      <c r="I224" s="180">
        <f>ROUND(E224*H224,2)</f>
        <v>0</v>
      </c>
      <c r="J224" s="179"/>
      <c r="K224" s="180">
        <f>ROUND(E224*J224,2)</f>
        <v>0</v>
      </c>
      <c r="L224" s="180">
        <v>21</v>
      </c>
      <c r="M224" s="180">
        <f>G224*(1+L224/100)</f>
        <v>0</v>
      </c>
      <c r="N224" s="178">
        <v>0</v>
      </c>
      <c r="O224" s="178">
        <f>ROUND(E224*N224,2)</f>
        <v>0</v>
      </c>
      <c r="P224" s="178">
        <v>0</v>
      </c>
      <c r="Q224" s="178">
        <f>ROUND(E224*P224,2)</f>
        <v>0</v>
      </c>
      <c r="R224" s="180" t="s">
        <v>1681</v>
      </c>
      <c r="S224" s="180" t="s">
        <v>371</v>
      </c>
      <c r="T224" s="181" t="s">
        <v>2386</v>
      </c>
      <c r="U224" s="163">
        <v>1.5980000000000001</v>
      </c>
      <c r="V224" s="163">
        <f>ROUND(E224*U224,2)</f>
        <v>0.23</v>
      </c>
      <c r="W224" s="163"/>
      <c r="X224" s="163" t="s">
        <v>254</v>
      </c>
      <c r="Y224" s="152"/>
      <c r="Z224" s="152"/>
      <c r="AA224" s="152"/>
      <c r="AB224" s="152"/>
      <c r="AC224" s="152"/>
      <c r="AD224" s="152"/>
      <c r="AE224" s="152"/>
      <c r="AF224" s="152"/>
      <c r="AG224" s="152" t="s">
        <v>724</v>
      </c>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c r="A225" s="159"/>
      <c r="B225" s="160"/>
      <c r="C225" s="273" t="s">
        <v>763</v>
      </c>
      <c r="D225" s="274"/>
      <c r="E225" s="274"/>
      <c r="F225" s="274"/>
      <c r="G225" s="274"/>
      <c r="H225" s="163"/>
      <c r="I225" s="163"/>
      <c r="J225" s="163"/>
      <c r="K225" s="163"/>
      <c r="L225" s="163"/>
      <c r="M225" s="163"/>
      <c r="N225" s="162"/>
      <c r="O225" s="162"/>
      <c r="P225" s="162"/>
      <c r="Q225" s="162"/>
      <c r="R225" s="163"/>
      <c r="S225" s="163"/>
      <c r="T225" s="163"/>
      <c r="U225" s="163"/>
      <c r="V225" s="163"/>
      <c r="W225" s="163"/>
      <c r="X225" s="163"/>
      <c r="Y225" s="152"/>
      <c r="Z225" s="152"/>
      <c r="AA225" s="152"/>
      <c r="AB225" s="152"/>
      <c r="AC225" s="152"/>
      <c r="AD225" s="152"/>
      <c r="AE225" s="152"/>
      <c r="AF225" s="152"/>
      <c r="AG225" s="152" t="s">
        <v>444</v>
      </c>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c r="A226" s="169" t="s">
        <v>366</v>
      </c>
      <c r="B226" s="170" t="s">
        <v>311</v>
      </c>
      <c r="C226" s="184" t="s">
        <v>312</v>
      </c>
      <c r="D226" s="171"/>
      <c r="E226" s="172"/>
      <c r="F226" s="173"/>
      <c r="G226" s="173">
        <f>SUMIF(AG227:AG265,"&lt;&gt;NOR",G227:G265)</f>
        <v>0</v>
      </c>
      <c r="H226" s="173"/>
      <c r="I226" s="173">
        <f>SUM(I227:I265)</f>
        <v>0</v>
      </c>
      <c r="J226" s="173"/>
      <c r="K226" s="173">
        <f>SUM(K227:K265)</f>
        <v>0</v>
      </c>
      <c r="L226" s="173"/>
      <c r="M226" s="173">
        <f>SUM(M227:M265)</f>
        <v>0</v>
      </c>
      <c r="N226" s="172"/>
      <c r="O226" s="172">
        <f>SUM(O227:O265)</f>
        <v>0.43999999999999995</v>
      </c>
      <c r="P226" s="172"/>
      <c r="Q226" s="172">
        <f>SUM(Q227:Q265)</f>
        <v>0</v>
      </c>
      <c r="R226" s="173"/>
      <c r="S226" s="173"/>
      <c r="T226" s="174"/>
      <c r="U226" s="168"/>
      <c r="V226" s="168">
        <f>SUM(V227:V265)</f>
        <v>69.710000000000008</v>
      </c>
      <c r="W226" s="168"/>
      <c r="X226" s="168"/>
      <c r="AG226" t="s">
        <v>367</v>
      </c>
    </row>
    <row r="227" spans="1:60" ht="22.5" outlineLevel="1">
      <c r="A227" s="175">
        <v>51</v>
      </c>
      <c r="B227" s="176" t="s">
        <v>3118</v>
      </c>
      <c r="C227" s="185" t="s">
        <v>3119</v>
      </c>
      <c r="D227" s="177" t="s">
        <v>524</v>
      </c>
      <c r="E227" s="178">
        <v>106.032</v>
      </c>
      <c r="F227" s="179"/>
      <c r="G227" s="180">
        <f>ROUND(E227*F227,2)</f>
        <v>0</v>
      </c>
      <c r="H227" s="179"/>
      <c r="I227" s="180">
        <f>ROUND(E227*H227,2)</f>
        <v>0</v>
      </c>
      <c r="J227" s="179"/>
      <c r="K227" s="180">
        <f>ROUND(E227*J227,2)</f>
        <v>0</v>
      </c>
      <c r="L227" s="180">
        <v>21</v>
      </c>
      <c r="M227" s="180">
        <f>G227*(1+L227/100)</f>
        <v>0</v>
      </c>
      <c r="N227" s="178">
        <v>2.2000000000000001E-4</v>
      </c>
      <c r="O227" s="178">
        <f>ROUND(E227*N227,2)</f>
        <v>0.02</v>
      </c>
      <c r="P227" s="178">
        <v>0</v>
      </c>
      <c r="Q227" s="178">
        <f>ROUND(E227*P227,2)</f>
        <v>0</v>
      </c>
      <c r="R227" s="180" t="s">
        <v>1707</v>
      </c>
      <c r="S227" s="180" t="s">
        <v>371</v>
      </c>
      <c r="T227" s="181" t="s">
        <v>2386</v>
      </c>
      <c r="U227" s="163">
        <v>0.23</v>
      </c>
      <c r="V227" s="163">
        <f>ROUND(E227*U227,2)</f>
        <v>24.39</v>
      </c>
      <c r="W227" s="163"/>
      <c r="X227" s="163" t="s">
        <v>431</v>
      </c>
      <c r="Y227" s="152"/>
      <c r="Z227" s="152"/>
      <c r="AA227" s="152"/>
      <c r="AB227" s="152"/>
      <c r="AC227" s="152"/>
      <c r="AD227" s="152"/>
      <c r="AE227" s="152"/>
      <c r="AF227" s="152"/>
      <c r="AG227" s="152" t="s">
        <v>2387</v>
      </c>
      <c r="AH227" s="152"/>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1">
      <c r="A228" s="159"/>
      <c r="B228" s="160"/>
      <c r="C228" s="262" t="s">
        <v>3120</v>
      </c>
      <c r="D228" s="263"/>
      <c r="E228" s="263"/>
      <c r="F228" s="263"/>
      <c r="G228" s="263"/>
      <c r="H228" s="163"/>
      <c r="I228" s="163"/>
      <c r="J228" s="163"/>
      <c r="K228" s="163"/>
      <c r="L228" s="163"/>
      <c r="M228" s="163"/>
      <c r="N228" s="162"/>
      <c r="O228" s="162"/>
      <c r="P228" s="162"/>
      <c r="Q228" s="162"/>
      <c r="R228" s="163"/>
      <c r="S228" s="163"/>
      <c r="T228" s="163"/>
      <c r="U228" s="163"/>
      <c r="V228" s="163"/>
      <c r="W228" s="163"/>
      <c r="X228" s="163"/>
      <c r="Y228" s="152"/>
      <c r="Z228" s="152"/>
      <c r="AA228" s="152"/>
      <c r="AB228" s="152"/>
      <c r="AC228" s="152"/>
      <c r="AD228" s="152"/>
      <c r="AE228" s="152"/>
      <c r="AF228" s="152"/>
      <c r="AG228" s="152" t="s">
        <v>375</v>
      </c>
      <c r="AH228" s="152"/>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1">
      <c r="A229" s="159"/>
      <c r="B229" s="160"/>
      <c r="C229" s="203" t="s">
        <v>3121</v>
      </c>
      <c r="D229" s="199"/>
      <c r="E229" s="200">
        <v>8.1549999999999994</v>
      </c>
      <c r="F229" s="163"/>
      <c r="G229" s="163"/>
      <c r="H229" s="163"/>
      <c r="I229" s="163"/>
      <c r="J229" s="163"/>
      <c r="K229" s="163"/>
      <c r="L229" s="163"/>
      <c r="M229" s="163"/>
      <c r="N229" s="162"/>
      <c r="O229" s="162"/>
      <c r="P229" s="162"/>
      <c r="Q229" s="162"/>
      <c r="R229" s="163"/>
      <c r="S229" s="163"/>
      <c r="T229" s="163"/>
      <c r="U229" s="163"/>
      <c r="V229" s="163"/>
      <c r="W229" s="163"/>
      <c r="X229" s="163"/>
      <c r="Y229" s="152"/>
      <c r="Z229" s="152"/>
      <c r="AA229" s="152"/>
      <c r="AB229" s="152"/>
      <c r="AC229" s="152"/>
      <c r="AD229" s="152"/>
      <c r="AE229" s="152"/>
      <c r="AF229" s="152"/>
      <c r="AG229" s="152" t="s">
        <v>2390</v>
      </c>
      <c r="AH229" s="152">
        <v>0</v>
      </c>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c r="A230" s="159"/>
      <c r="B230" s="160"/>
      <c r="C230" s="203" t="s">
        <v>3122</v>
      </c>
      <c r="D230" s="199"/>
      <c r="E230" s="200">
        <v>20.922999999999998</v>
      </c>
      <c r="F230" s="163"/>
      <c r="G230" s="163"/>
      <c r="H230" s="163"/>
      <c r="I230" s="163"/>
      <c r="J230" s="163"/>
      <c r="K230" s="163"/>
      <c r="L230" s="163"/>
      <c r="M230" s="163"/>
      <c r="N230" s="162"/>
      <c r="O230" s="162"/>
      <c r="P230" s="162"/>
      <c r="Q230" s="162"/>
      <c r="R230" s="163"/>
      <c r="S230" s="163"/>
      <c r="T230" s="163"/>
      <c r="U230" s="163"/>
      <c r="V230" s="163"/>
      <c r="W230" s="163"/>
      <c r="X230" s="163"/>
      <c r="Y230" s="152"/>
      <c r="Z230" s="152"/>
      <c r="AA230" s="152"/>
      <c r="AB230" s="152"/>
      <c r="AC230" s="152"/>
      <c r="AD230" s="152"/>
      <c r="AE230" s="152"/>
      <c r="AF230" s="152"/>
      <c r="AG230" s="152" t="s">
        <v>2390</v>
      </c>
      <c r="AH230" s="152">
        <v>0</v>
      </c>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1">
      <c r="A231" s="159"/>
      <c r="B231" s="160"/>
      <c r="C231" s="203" t="s">
        <v>3123</v>
      </c>
      <c r="D231" s="199"/>
      <c r="E231" s="200">
        <v>16.448</v>
      </c>
      <c r="F231" s="163"/>
      <c r="G231" s="163"/>
      <c r="H231" s="163"/>
      <c r="I231" s="163"/>
      <c r="J231" s="163"/>
      <c r="K231" s="163"/>
      <c r="L231" s="163"/>
      <c r="M231" s="163"/>
      <c r="N231" s="162"/>
      <c r="O231" s="162"/>
      <c r="P231" s="162"/>
      <c r="Q231" s="162"/>
      <c r="R231" s="163"/>
      <c r="S231" s="163"/>
      <c r="T231" s="163"/>
      <c r="U231" s="163"/>
      <c r="V231" s="163"/>
      <c r="W231" s="163"/>
      <c r="X231" s="163"/>
      <c r="Y231" s="152"/>
      <c r="Z231" s="152"/>
      <c r="AA231" s="152"/>
      <c r="AB231" s="152"/>
      <c r="AC231" s="152"/>
      <c r="AD231" s="152"/>
      <c r="AE231" s="152"/>
      <c r="AF231" s="152"/>
      <c r="AG231" s="152" t="s">
        <v>2390</v>
      </c>
      <c r="AH231" s="152">
        <v>0</v>
      </c>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1">
      <c r="A232" s="159"/>
      <c r="B232" s="160"/>
      <c r="C232" s="203" t="s">
        <v>3124</v>
      </c>
      <c r="D232" s="199"/>
      <c r="E232" s="200">
        <v>15.62</v>
      </c>
      <c r="F232" s="163"/>
      <c r="G232" s="163"/>
      <c r="H232" s="163"/>
      <c r="I232" s="163"/>
      <c r="J232" s="163"/>
      <c r="K232" s="163"/>
      <c r="L232" s="163"/>
      <c r="M232" s="163"/>
      <c r="N232" s="162"/>
      <c r="O232" s="162"/>
      <c r="P232" s="162"/>
      <c r="Q232" s="162"/>
      <c r="R232" s="163"/>
      <c r="S232" s="163"/>
      <c r="T232" s="163"/>
      <c r="U232" s="163"/>
      <c r="V232" s="163"/>
      <c r="W232" s="163"/>
      <c r="X232" s="163"/>
      <c r="Y232" s="152"/>
      <c r="Z232" s="152"/>
      <c r="AA232" s="152"/>
      <c r="AB232" s="152"/>
      <c r="AC232" s="152"/>
      <c r="AD232" s="152"/>
      <c r="AE232" s="152"/>
      <c r="AF232" s="152"/>
      <c r="AG232" s="152" t="s">
        <v>2390</v>
      </c>
      <c r="AH232" s="152">
        <v>0</v>
      </c>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1">
      <c r="A233" s="159"/>
      <c r="B233" s="160"/>
      <c r="C233" s="203" t="s">
        <v>3125</v>
      </c>
      <c r="D233" s="199"/>
      <c r="E233" s="200">
        <v>15.87</v>
      </c>
      <c r="F233" s="163"/>
      <c r="G233" s="163"/>
      <c r="H233" s="163"/>
      <c r="I233" s="163"/>
      <c r="J233" s="163"/>
      <c r="K233" s="163"/>
      <c r="L233" s="163"/>
      <c r="M233" s="163"/>
      <c r="N233" s="162"/>
      <c r="O233" s="162"/>
      <c r="P233" s="162"/>
      <c r="Q233" s="162"/>
      <c r="R233" s="163"/>
      <c r="S233" s="163"/>
      <c r="T233" s="163"/>
      <c r="U233" s="163"/>
      <c r="V233" s="163"/>
      <c r="W233" s="163"/>
      <c r="X233" s="163"/>
      <c r="Y233" s="152"/>
      <c r="Z233" s="152"/>
      <c r="AA233" s="152"/>
      <c r="AB233" s="152"/>
      <c r="AC233" s="152"/>
      <c r="AD233" s="152"/>
      <c r="AE233" s="152"/>
      <c r="AF233" s="152"/>
      <c r="AG233" s="152" t="s">
        <v>2390</v>
      </c>
      <c r="AH233" s="152">
        <v>0</v>
      </c>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1">
      <c r="A234" s="159"/>
      <c r="B234" s="160"/>
      <c r="C234" s="203" t="s">
        <v>3126</v>
      </c>
      <c r="D234" s="199"/>
      <c r="E234" s="200">
        <v>9.52</v>
      </c>
      <c r="F234" s="163"/>
      <c r="G234" s="163"/>
      <c r="H234" s="163"/>
      <c r="I234" s="163"/>
      <c r="J234" s="163"/>
      <c r="K234" s="163"/>
      <c r="L234" s="163"/>
      <c r="M234" s="163"/>
      <c r="N234" s="162"/>
      <c r="O234" s="162"/>
      <c r="P234" s="162"/>
      <c r="Q234" s="162"/>
      <c r="R234" s="163"/>
      <c r="S234" s="163"/>
      <c r="T234" s="163"/>
      <c r="U234" s="163"/>
      <c r="V234" s="163"/>
      <c r="W234" s="163"/>
      <c r="X234" s="163"/>
      <c r="Y234" s="152"/>
      <c r="Z234" s="152"/>
      <c r="AA234" s="152"/>
      <c r="AB234" s="152"/>
      <c r="AC234" s="152"/>
      <c r="AD234" s="152"/>
      <c r="AE234" s="152"/>
      <c r="AF234" s="152"/>
      <c r="AG234" s="152" t="s">
        <v>2390</v>
      </c>
      <c r="AH234" s="152">
        <v>0</v>
      </c>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1">
      <c r="A235" s="159"/>
      <c r="B235" s="160"/>
      <c r="C235" s="203" t="s">
        <v>3127</v>
      </c>
      <c r="D235" s="199"/>
      <c r="E235" s="200">
        <v>7.1</v>
      </c>
      <c r="F235" s="163"/>
      <c r="G235" s="163"/>
      <c r="H235" s="163"/>
      <c r="I235" s="163"/>
      <c r="J235" s="163"/>
      <c r="K235" s="163"/>
      <c r="L235" s="163"/>
      <c r="M235" s="163"/>
      <c r="N235" s="162"/>
      <c r="O235" s="162"/>
      <c r="P235" s="162"/>
      <c r="Q235" s="162"/>
      <c r="R235" s="163"/>
      <c r="S235" s="163"/>
      <c r="T235" s="163"/>
      <c r="U235" s="163"/>
      <c r="V235" s="163"/>
      <c r="W235" s="163"/>
      <c r="X235" s="163"/>
      <c r="Y235" s="152"/>
      <c r="Z235" s="152"/>
      <c r="AA235" s="152"/>
      <c r="AB235" s="152"/>
      <c r="AC235" s="152"/>
      <c r="AD235" s="152"/>
      <c r="AE235" s="152"/>
      <c r="AF235" s="152"/>
      <c r="AG235" s="152" t="s">
        <v>2390</v>
      </c>
      <c r="AH235" s="152">
        <v>0</v>
      </c>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outlineLevel="1">
      <c r="A236" s="159"/>
      <c r="B236" s="160"/>
      <c r="C236" s="203" t="s">
        <v>3128</v>
      </c>
      <c r="D236" s="199"/>
      <c r="E236" s="200">
        <v>12.396000000000001</v>
      </c>
      <c r="F236" s="163"/>
      <c r="G236" s="163"/>
      <c r="H236" s="163"/>
      <c r="I236" s="163"/>
      <c r="J236" s="163"/>
      <c r="K236" s="163"/>
      <c r="L236" s="163"/>
      <c r="M236" s="163"/>
      <c r="N236" s="162"/>
      <c r="O236" s="162"/>
      <c r="P236" s="162"/>
      <c r="Q236" s="162"/>
      <c r="R236" s="163"/>
      <c r="S236" s="163"/>
      <c r="T236" s="163"/>
      <c r="U236" s="163"/>
      <c r="V236" s="163"/>
      <c r="W236" s="163"/>
      <c r="X236" s="163"/>
      <c r="Y236" s="152"/>
      <c r="Z236" s="152"/>
      <c r="AA236" s="152"/>
      <c r="AB236" s="152"/>
      <c r="AC236" s="152"/>
      <c r="AD236" s="152"/>
      <c r="AE236" s="152"/>
      <c r="AF236" s="152"/>
      <c r="AG236" s="152" t="s">
        <v>2390</v>
      </c>
      <c r="AH236" s="152">
        <v>0</v>
      </c>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ht="22.5" outlineLevel="1">
      <c r="A237" s="175">
        <v>52</v>
      </c>
      <c r="B237" s="176" t="s">
        <v>3129</v>
      </c>
      <c r="C237" s="185" t="s">
        <v>3130</v>
      </c>
      <c r="D237" s="177" t="s">
        <v>439</v>
      </c>
      <c r="E237" s="178">
        <v>119.26</v>
      </c>
      <c r="F237" s="179"/>
      <c r="G237" s="180">
        <f>ROUND(E237*F237,2)</f>
        <v>0</v>
      </c>
      <c r="H237" s="179"/>
      <c r="I237" s="180">
        <f>ROUND(E237*H237,2)</f>
        <v>0</v>
      </c>
      <c r="J237" s="179"/>
      <c r="K237" s="180">
        <f>ROUND(E237*J237,2)</f>
        <v>0</v>
      </c>
      <c r="L237" s="180">
        <v>21</v>
      </c>
      <c r="M237" s="180">
        <f>G237*(1+L237/100)</f>
        <v>0</v>
      </c>
      <c r="N237" s="178">
        <v>2.5000000000000001E-4</v>
      </c>
      <c r="O237" s="178">
        <f>ROUND(E237*N237,2)</f>
        <v>0.03</v>
      </c>
      <c r="P237" s="178">
        <v>0</v>
      </c>
      <c r="Q237" s="178">
        <f>ROUND(E237*P237,2)</f>
        <v>0</v>
      </c>
      <c r="R237" s="180" t="s">
        <v>1707</v>
      </c>
      <c r="S237" s="180" t="s">
        <v>371</v>
      </c>
      <c r="T237" s="181" t="s">
        <v>2386</v>
      </c>
      <c r="U237" s="163">
        <v>0.38</v>
      </c>
      <c r="V237" s="163">
        <f>ROUND(E237*U237,2)</f>
        <v>45.32</v>
      </c>
      <c r="W237" s="163"/>
      <c r="X237" s="163" t="s">
        <v>431</v>
      </c>
      <c r="Y237" s="152"/>
      <c r="Z237" s="152"/>
      <c r="AA237" s="152"/>
      <c r="AB237" s="152"/>
      <c r="AC237" s="152"/>
      <c r="AD237" s="152"/>
      <c r="AE237" s="152"/>
      <c r="AF237" s="152"/>
      <c r="AG237" s="152" t="s">
        <v>2387</v>
      </c>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1">
      <c r="A238" s="159"/>
      <c r="B238" s="160"/>
      <c r="C238" s="203" t="s">
        <v>2920</v>
      </c>
      <c r="D238" s="199"/>
      <c r="E238" s="200">
        <v>6.05</v>
      </c>
      <c r="F238" s="163"/>
      <c r="G238" s="163"/>
      <c r="H238" s="163"/>
      <c r="I238" s="163"/>
      <c r="J238" s="163"/>
      <c r="K238" s="163"/>
      <c r="L238" s="163"/>
      <c r="M238" s="163"/>
      <c r="N238" s="162"/>
      <c r="O238" s="162"/>
      <c r="P238" s="162"/>
      <c r="Q238" s="162"/>
      <c r="R238" s="163"/>
      <c r="S238" s="163"/>
      <c r="T238" s="163"/>
      <c r="U238" s="163"/>
      <c r="V238" s="163"/>
      <c r="W238" s="163"/>
      <c r="X238" s="163"/>
      <c r="Y238" s="152"/>
      <c r="Z238" s="152"/>
      <c r="AA238" s="152"/>
      <c r="AB238" s="152"/>
      <c r="AC238" s="152"/>
      <c r="AD238" s="152"/>
      <c r="AE238" s="152"/>
      <c r="AF238" s="152"/>
      <c r="AG238" s="152" t="s">
        <v>2390</v>
      </c>
      <c r="AH238" s="152">
        <v>0</v>
      </c>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1">
      <c r="A239" s="159"/>
      <c r="B239" s="160"/>
      <c r="C239" s="203" t="s">
        <v>2917</v>
      </c>
      <c r="D239" s="199"/>
      <c r="E239" s="200">
        <v>33.82</v>
      </c>
      <c r="F239" s="163"/>
      <c r="G239" s="163"/>
      <c r="H239" s="163"/>
      <c r="I239" s="163"/>
      <c r="J239" s="163"/>
      <c r="K239" s="163"/>
      <c r="L239" s="163"/>
      <c r="M239" s="163"/>
      <c r="N239" s="162"/>
      <c r="O239" s="162"/>
      <c r="P239" s="162"/>
      <c r="Q239" s="162"/>
      <c r="R239" s="163"/>
      <c r="S239" s="163"/>
      <c r="T239" s="163"/>
      <c r="U239" s="163"/>
      <c r="V239" s="163"/>
      <c r="W239" s="163"/>
      <c r="X239" s="163"/>
      <c r="Y239" s="152"/>
      <c r="Z239" s="152"/>
      <c r="AA239" s="152"/>
      <c r="AB239" s="152"/>
      <c r="AC239" s="152"/>
      <c r="AD239" s="152"/>
      <c r="AE239" s="152"/>
      <c r="AF239" s="152"/>
      <c r="AG239" s="152" t="s">
        <v>2390</v>
      </c>
      <c r="AH239" s="152">
        <v>0</v>
      </c>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1">
      <c r="A240" s="159"/>
      <c r="B240" s="160"/>
      <c r="C240" s="203" t="s">
        <v>2912</v>
      </c>
      <c r="D240" s="199"/>
      <c r="E240" s="200">
        <v>19.62</v>
      </c>
      <c r="F240" s="163"/>
      <c r="G240" s="163"/>
      <c r="H240" s="163"/>
      <c r="I240" s="163"/>
      <c r="J240" s="163"/>
      <c r="K240" s="163"/>
      <c r="L240" s="163"/>
      <c r="M240" s="163"/>
      <c r="N240" s="162"/>
      <c r="O240" s="162"/>
      <c r="P240" s="162"/>
      <c r="Q240" s="162"/>
      <c r="R240" s="163"/>
      <c r="S240" s="163"/>
      <c r="T240" s="163"/>
      <c r="U240" s="163"/>
      <c r="V240" s="163"/>
      <c r="W240" s="163"/>
      <c r="X240" s="163"/>
      <c r="Y240" s="152"/>
      <c r="Z240" s="152"/>
      <c r="AA240" s="152"/>
      <c r="AB240" s="152"/>
      <c r="AC240" s="152"/>
      <c r="AD240" s="152"/>
      <c r="AE240" s="152"/>
      <c r="AF240" s="152"/>
      <c r="AG240" s="152" t="s">
        <v>2390</v>
      </c>
      <c r="AH240" s="152">
        <v>0</v>
      </c>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1">
      <c r="A241" s="159"/>
      <c r="B241" s="160"/>
      <c r="C241" s="203" t="s">
        <v>2913</v>
      </c>
      <c r="D241" s="199"/>
      <c r="E241" s="200">
        <v>19.16</v>
      </c>
      <c r="F241" s="163"/>
      <c r="G241" s="163"/>
      <c r="H241" s="163"/>
      <c r="I241" s="163"/>
      <c r="J241" s="163"/>
      <c r="K241" s="163"/>
      <c r="L241" s="163"/>
      <c r="M241" s="163"/>
      <c r="N241" s="162"/>
      <c r="O241" s="162"/>
      <c r="P241" s="162"/>
      <c r="Q241" s="162"/>
      <c r="R241" s="163"/>
      <c r="S241" s="163"/>
      <c r="T241" s="163"/>
      <c r="U241" s="163"/>
      <c r="V241" s="163"/>
      <c r="W241" s="163"/>
      <c r="X241" s="163"/>
      <c r="Y241" s="152"/>
      <c r="Z241" s="152"/>
      <c r="AA241" s="152"/>
      <c r="AB241" s="152"/>
      <c r="AC241" s="152"/>
      <c r="AD241" s="152"/>
      <c r="AE241" s="152"/>
      <c r="AF241" s="152"/>
      <c r="AG241" s="152" t="s">
        <v>2390</v>
      </c>
      <c r="AH241" s="152">
        <v>0</v>
      </c>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1">
      <c r="A242" s="159"/>
      <c r="B242" s="160"/>
      <c r="C242" s="203" t="s">
        <v>2914</v>
      </c>
      <c r="D242" s="199"/>
      <c r="E242" s="200">
        <v>19.48</v>
      </c>
      <c r="F242" s="163"/>
      <c r="G242" s="163"/>
      <c r="H242" s="163"/>
      <c r="I242" s="163"/>
      <c r="J242" s="163"/>
      <c r="K242" s="163"/>
      <c r="L242" s="163"/>
      <c r="M242" s="163"/>
      <c r="N242" s="162"/>
      <c r="O242" s="162"/>
      <c r="P242" s="162"/>
      <c r="Q242" s="162"/>
      <c r="R242" s="163"/>
      <c r="S242" s="163"/>
      <c r="T242" s="163"/>
      <c r="U242" s="163"/>
      <c r="V242" s="163"/>
      <c r="W242" s="163"/>
      <c r="X242" s="163"/>
      <c r="Y242" s="152"/>
      <c r="Z242" s="152"/>
      <c r="AA242" s="152"/>
      <c r="AB242" s="152"/>
      <c r="AC242" s="152"/>
      <c r="AD242" s="152"/>
      <c r="AE242" s="152"/>
      <c r="AF242" s="152"/>
      <c r="AG242" s="152" t="s">
        <v>2390</v>
      </c>
      <c r="AH242" s="152">
        <v>0</v>
      </c>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outlineLevel="1">
      <c r="A243" s="159"/>
      <c r="B243" s="160"/>
      <c r="C243" s="203" t="s">
        <v>2923</v>
      </c>
      <c r="D243" s="199"/>
      <c r="E243" s="200">
        <v>6.1</v>
      </c>
      <c r="F243" s="163"/>
      <c r="G243" s="163"/>
      <c r="H243" s="163"/>
      <c r="I243" s="163"/>
      <c r="J243" s="163"/>
      <c r="K243" s="163"/>
      <c r="L243" s="163"/>
      <c r="M243" s="163"/>
      <c r="N243" s="162"/>
      <c r="O243" s="162"/>
      <c r="P243" s="162"/>
      <c r="Q243" s="162"/>
      <c r="R243" s="163"/>
      <c r="S243" s="163"/>
      <c r="T243" s="163"/>
      <c r="U243" s="163"/>
      <c r="V243" s="163"/>
      <c r="W243" s="163"/>
      <c r="X243" s="163"/>
      <c r="Y243" s="152"/>
      <c r="Z243" s="152"/>
      <c r="AA243" s="152"/>
      <c r="AB243" s="152"/>
      <c r="AC243" s="152"/>
      <c r="AD243" s="152"/>
      <c r="AE243" s="152"/>
      <c r="AF243" s="152"/>
      <c r="AG243" s="152" t="s">
        <v>2390</v>
      </c>
      <c r="AH243" s="152">
        <v>0</v>
      </c>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outlineLevel="1">
      <c r="A244" s="159"/>
      <c r="B244" s="160"/>
      <c r="C244" s="203" t="s">
        <v>2815</v>
      </c>
      <c r="D244" s="199"/>
      <c r="E244" s="200">
        <v>3.91</v>
      </c>
      <c r="F244" s="163"/>
      <c r="G244" s="163"/>
      <c r="H244" s="163"/>
      <c r="I244" s="163"/>
      <c r="J244" s="163"/>
      <c r="K244" s="163"/>
      <c r="L244" s="163"/>
      <c r="M244" s="163"/>
      <c r="N244" s="162"/>
      <c r="O244" s="162"/>
      <c r="P244" s="162"/>
      <c r="Q244" s="162"/>
      <c r="R244" s="163"/>
      <c r="S244" s="163"/>
      <c r="T244" s="163"/>
      <c r="U244" s="163"/>
      <c r="V244" s="163"/>
      <c r="W244" s="163"/>
      <c r="X244" s="163"/>
      <c r="Y244" s="152"/>
      <c r="Z244" s="152"/>
      <c r="AA244" s="152"/>
      <c r="AB244" s="152"/>
      <c r="AC244" s="152"/>
      <c r="AD244" s="152"/>
      <c r="AE244" s="152"/>
      <c r="AF244" s="152"/>
      <c r="AG244" s="152" t="s">
        <v>2390</v>
      </c>
      <c r="AH244" s="152">
        <v>0</v>
      </c>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outlineLevel="1">
      <c r="A245" s="159"/>
      <c r="B245" s="160"/>
      <c r="C245" s="203" t="s">
        <v>2816</v>
      </c>
      <c r="D245" s="199"/>
      <c r="E245" s="200">
        <v>11.12</v>
      </c>
      <c r="F245" s="163"/>
      <c r="G245" s="163"/>
      <c r="H245" s="163"/>
      <c r="I245" s="163"/>
      <c r="J245" s="163"/>
      <c r="K245" s="163"/>
      <c r="L245" s="163"/>
      <c r="M245" s="163"/>
      <c r="N245" s="162"/>
      <c r="O245" s="162"/>
      <c r="P245" s="162"/>
      <c r="Q245" s="162"/>
      <c r="R245" s="163"/>
      <c r="S245" s="163"/>
      <c r="T245" s="163"/>
      <c r="U245" s="163"/>
      <c r="V245" s="163"/>
      <c r="W245" s="163"/>
      <c r="X245" s="163"/>
      <c r="Y245" s="152"/>
      <c r="Z245" s="152"/>
      <c r="AA245" s="152"/>
      <c r="AB245" s="152"/>
      <c r="AC245" s="152"/>
      <c r="AD245" s="152"/>
      <c r="AE245" s="152"/>
      <c r="AF245" s="152"/>
      <c r="AG245" s="152" t="s">
        <v>2390</v>
      </c>
      <c r="AH245" s="152">
        <v>0</v>
      </c>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outlineLevel="1">
      <c r="A246" s="189">
        <v>53</v>
      </c>
      <c r="B246" s="190" t="s">
        <v>3131</v>
      </c>
      <c r="C246" s="197" t="s">
        <v>3132</v>
      </c>
      <c r="D246" s="191" t="s">
        <v>2761</v>
      </c>
      <c r="E246" s="192">
        <v>1</v>
      </c>
      <c r="F246" s="193"/>
      <c r="G246" s="194">
        <f>ROUND(E246*F246,2)</f>
        <v>0</v>
      </c>
      <c r="H246" s="193"/>
      <c r="I246" s="194">
        <f>ROUND(E246*H246,2)</f>
        <v>0</v>
      </c>
      <c r="J246" s="193"/>
      <c r="K246" s="194">
        <f>ROUND(E246*J246,2)</f>
        <v>0</v>
      </c>
      <c r="L246" s="194">
        <v>21</v>
      </c>
      <c r="M246" s="194">
        <f>G246*(1+L246/100)</f>
        <v>0</v>
      </c>
      <c r="N246" s="192">
        <v>0</v>
      </c>
      <c r="O246" s="192">
        <f>ROUND(E246*N246,2)</f>
        <v>0</v>
      </c>
      <c r="P246" s="192">
        <v>0</v>
      </c>
      <c r="Q246" s="192">
        <f>ROUND(E246*P246,2)</f>
        <v>0</v>
      </c>
      <c r="R246" s="194"/>
      <c r="S246" s="194" t="s">
        <v>430</v>
      </c>
      <c r="T246" s="195" t="s">
        <v>372</v>
      </c>
      <c r="U246" s="163">
        <v>0</v>
      </c>
      <c r="V246" s="163">
        <f>ROUND(E246*U246,2)</f>
        <v>0</v>
      </c>
      <c r="W246" s="163"/>
      <c r="X246" s="163" t="s">
        <v>431</v>
      </c>
      <c r="Y246" s="152"/>
      <c r="Z246" s="152"/>
      <c r="AA246" s="152"/>
      <c r="AB246" s="152"/>
      <c r="AC246" s="152"/>
      <c r="AD246" s="152"/>
      <c r="AE246" s="152"/>
      <c r="AF246" s="152"/>
      <c r="AG246" s="152" t="s">
        <v>2387</v>
      </c>
      <c r="AH246" s="152"/>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1">
      <c r="A247" s="175">
        <v>54</v>
      </c>
      <c r="B247" s="176" t="s">
        <v>3133</v>
      </c>
      <c r="C247" s="185" t="s">
        <v>3134</v>
      </c>
      <c r="D247" s="177" t="s">
        <v>524</v>
      </c>
      <c r="E247" s="178">
        <v>106.032</v>
      </c>
      <c r="F247" s="179"/>
      <c r="G247" s="180">
        <f>ROUND(E247*F247,2)</f>
        <v>0</v>
      </c>
      <c r="H247" s="179"/>
      <c r="I247" s="180">
        <f>ROUND(E247*H247,2)</f>
        <v>0</v>
      </c>
      <c r="J247" s="179"/>
      <c r="K247" s="180">
        <f>ROUND(E247*J247,2)</f>
        <v>0</v>
      </c>
      <c r="L247" s="180">
        <v>21</v>
      </c>
      <c r="M247" s="180">
        <f>G247*(1+L247/100)</f>
        <v>0</v>
      </c>
      <c r="N247" s="178">
        <v>1.3999999999999999E-4</v>
      </c>
      <c r="O247" s="178">
        <f>ROUND(E247*N247,2)</f>
        <v>0.01</v>
      </c>
      <c r="P247" s="178">
        <v>0</v>
      </c>
      <c r="Q247" s="178">
        <f>ROUND(E247*P247,2)</f>
        <v>0</v>
      </c>
      <c r="R247" s="180" t="s">
        <v>731</v>
      </c>
      <c r="S247" s="180" t="s">
        <v>371</v>
      </c>
      <c r="T247" s="181" t="s">
        <v>2386</v>
      </c>
      <c r="U247" s="163">
        <v>0</v>
      </c>
      <c r="V247" s="163">
        <f>ROUND(E247*U247,2)</f>
        <v>0</v>
      </c>
      <c r="W247" s="163"/>
      <c r="X247" s="163" t="s">
        <v>464</v>
      </c>
      <c r="Y247" s="152"/>
      <c r="Z247" s="152"/>
      <c r="AA247" s="152"/>
      <c r="AB247" s="152"/>
      <c r="AC247" s="152"/>
      <c r="AD247" s="152"/>
      <c r="AE247" s="152"/>
      <c r="AF247" s="152"/>
      <c r="AG247" s="152" t="s">
        <v>2465</v>
      </c>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outlineLevel="1">
      <c r="A248" s="159"/>
      <c r="B248" s="160"/>
      <c r="C248" s="203" t="s">
        <v>3135</v>
      </c>
      <c r="D248" s="199"/>
      <c r="E248" s="200">
        <v>106.032</v>
      </c>
      <c r="F248" s="163"/>
      <c r="G248" s="163"/>
      <c r="H248" s="163"/>
      <c r="I248" s="163"/>
      <c r="J248" s="163"/>
      <c r="K248" s="163"/>
      <c r="L248" s="163"/>
      <c r="M248" s="163"/>
      <c r="N248" s="162"/>
      <c r="O248" s="162"/>
      <c r="P248" s="162"/>
      <c r="Q248" s="162"/>
      <c r="R248" s="163"/>
      <c r="S248" s="163"/>
      <c r="T248" s="163"/>
      <c r="U248" s="163"/>
      <c r="V248" s="163"/>
      <c r="W248" s="163"/>
      <c r="X248" s="163"/>
      <c r="Y248" s="152"/>
      <c r="Z248" s="152"/>
      <c r="AA248" s="152"/>
      <c r="AB248" s="152"/>
      <c r="AC248" s="152"/>
      <c r="AD248" s="152"/>
      <c r="AE248" s="152"/>
      <c r="AF248" s="152"/>
      <c r="AG248" s="152" t="s">
        <v>2390</v>
      </c>
      <c r="AH248" s="152">
        <v>5</v>
      </c>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1">
      <c r="A249" s="175">
        <v>55</v>
      </c>
      <c r="B249" s="176" t="s">
        <v>3136</v>
      </c>
      <c r="C249" s="185" t="s">
        <v>3137</v>
      </c>
      <c r="D249" s="177" t="s">
        <v>3112</v>
      </c>
      <c r="E249" s="178">
        <v>23.187999999999999</v>
      </c>
      <c r="F249" s="179"/>
      <c r="G249" s="180">
        <f>ROUND(E249*F249,2)</f>
        <v>0</v>
      </c>
      <c r="H249" s="179"/>
      <c r="I249" s="180">
        <f>ROUND(E249*H249,2)</f>
        <v>0</v>
      </c>
      <c r="J249" s="179"/>
      <c r="K249" s="180">
        <f>ROUND(E249*J249,2)</f>
        <v>0</v>
      </c>
      <c r="L249" s="180">
        <v>21</v>
      </c>
      <c r="M249" s="180">
        <f>G249*(1+L249/100)</f>
        <v>0</v>
      </c>
      <c r="N249" s="178">
        <v>2.8500000000000001E-3</v>
      </c>
      <c r="O249" s="178">
        <f>ROUND(E249*N249,2)</f>
        <v>7.0000000000000007E-2</v>
      </c>
      <c r="P249" s="178">
        <v>0</v>
      </c>
      <c r="Q249" s="178">
        <f>ROUND(E249*P249,2)</f>
        <v>0</v>
      </c>
      <c r="R249" s="180"/>
      <c r="S249" s="180" t="s">
        <v>430</v>
      </c>
      <c r="T249" s="181" t="s">
        <v>372</v>
      </c>
      <c r="U249" s="163">
        <v>0</v>
      </c>
      <c r="V249" s="163">
        <f>ROUND(E249*U249,2)</f>
        <v>0</v>
      </c>
      <c r="W249" s="163"/>
      <c r="X249" s="163" t="s">
        <v>464</v>
      </c>
      <c r="Y249" s="152"/>
      <c r="Z249" s="152"/>
      <c r="AA249" s="152"/>
      <c r="AB249" s="152"/>
      <c r="AC249" s="152"/>
      <c r="AD249" s="152"/>
      <c r="AE249" s="152"/>
      <c r="AF249" s="152"/>
      <c r="AG249" s="152" t="s">
        <v>2465</v>
      </c>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outlineLevel="1">
      <c r="A250" s="159"/>
      <c r="B250" s="160"/>
      <c r="C250" s="262" t="s">
        <v>3138</v>
      </c>
      <c r="D250" s="263"/>
      <c r="E250" s="263"/>
      <c r="F250" s="263"/>
      <c r="G250" s="263"/>
      <c r="H250" s="163"/>
      <c r="I250" s="163"/>
      <c r="J250" s="163"/>
      <c r="K250" s="163"/>
      <c r="L250" s="163"/>
      <c r="M250" s="163"/>
      <c r="N250" s="162"/>
      <c r="O250" s="162"/>
      <c r="P250" s="162"/>
      <c r="Q250" s="162"/>
      <c r="R250" s="163"/>
      <c r="S250" s="163"/>
      <c r="T250" s="163"/>
      <c r="U250" s="163"/>
      <c r="V250" s="163"/>
      <c r="W250" s="163"/>
      <c r="X250" s="163"/>
      <c r="Y250" s="152"/>
      <c r="Z250" s="152"/>
      <c r="AA250" s="152"/>
      <c r="AB250" s="152"/>
      <c r="AC250" s="152"/>
      <c r="AD250" s="152"/>
      <c r="AE250" s="152"/>
      <c r="AF250" s="152"/>
      <c r="AG250" s="152" t="s">
        <v>375</v>
      </c>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1">
      <c r="A251" s="159"/>
      <c r="B251" s="160"/>
      <c r="C251" s="203" t="s">
        <v>2920</v>
      </c>
      <c r="D251" s="199"/>
      <c r="E251" s="200">
        <v>6.05</v>
      </c>
      <c r="F251" s="163"/>
      <c r="G251" s="163"/>
      <c r="H251" s="163"/>
      <c r="I251" s="163"/>
      <c r="J251" s="163"/>
      <c r="K251" s="163"/>
      <c r="L251" s="163"/>
      <c r="M251" s="163"/>
      <c r="N251" s="162"/>
      <c r="O251" s="162"/>
      <c r="P251" s="162"/>
      <c r="Q251" s="162"/>
      <c r="R251" s="163"/>
      <c r="S251" s="163"/>
      <c r="T251" s="163"/>
      <c r="U251" s="163"/>
      <c r="V251" s="163"/>
      <c r="W251" s="163"/>
      <c r="X251" s="163"/>
      <c r="Y251" s="152"/>
      <c r="Z251" s="152"/>
      <c r="AA251" s="152"/>
      <c r="AB251" s="152"/>
      <c r="AC251" s="152"/>
      <c r="AD251" s="152"/>
      <c r="AE251" s="152"/>
      <c r="AF251" s="152"/>
      <c r="AG251" s="152" t="s">
        <v>2390</v>
      </c>
      <c r="AH251" s="152">
        <v>0</v>
      </c>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outlineLevel="1">
      <c r="A252" s="159"/>
      <c r="B252" s="160"/>
      <c r="C252" s="203" t="s">
        <v>2815</v>
      </c>
      <c r="D252" s="199"/>
      <c r="E252" s="200">
        <v>3.91</v>
      </c>
      <c r="F252" s="163"/>
      <c r="G252" s="163"/>
      <c r="H252" s="163"/>
      <c r="I252" s="163"/>
      <c r="J252" s="163"/>
      <c r="K252" s="163"/>
      <c r="L252" s="163"/>
      <c r="M252" s="163"/>
      <c r="N252" s="162"/>
      <c r="O252" s="162"/>
      <c r="P252" s="162"/>
      <c r="Q252" s="162"/>
      <c r="R252" s="163"/>
      <c r="S252" s="163"/>
      <c r="T252" s="163"/>
      <c r="U252" s="163"/>
      <c r="V252" s="163"/>
      <c r="W252" s="163"/>
      <c r="X252" s="163"/>
      <c r="Y252" s="152"/>
      <c r="Z252" s="152"/>
      <c r="AA252" s="152"/>
      <c r="AB252" s="152"/>
      <c r="AC252" s="152"/>
      <c r="AD252" s="152"/>
      <c r="AE252" s="152"/>
      <c r="AF252" s="152"/>
      <c r="AG252" s="152" t="s">
        <v>2390</v>
      </c>
      <c r="AH252" s="152">
        <v>0</v>
      </c>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outlineLevel="1">
      <c r="A253" s="159"/>
      <c r="B253" s="160"/>
      <c r="C253" s="203" t="s">
        <v>2816</v>
      </c>
      <c r="D253" s="199"/>
      <c r="E253" s="200">
        <v>11.12</v>
      </c>
      <c r="F253" s="163"/>
      <c r="G253" s="163"/>
      <c r="H253" s="163"/>
      <c r="I253" s="163"/>
      <c r="J253" s="163"/>
      <c r="K253" s="163"/>
      <c r="L253" s="163"/>
      <c r="M253" s="163"/>
      <c r="N253" s="162"/>
      <c r="O253" s="162"/>
      <c r="P253" s="162"/>
      <c r="Q253" s="162"/>
      <c r="R253" s="163"/>
      <c r="S253" s="163"/>
      <c r="T253" s="163"/>
      <c r="U253" s="163"/>
      <c r="V253" s="163"/>
      <c r="W253" s="163"/>
      <c r="X253" s="163"/>
      <c r="Y253" s="152"/>
      <c r="Z253" s="152"/>
      <c r="AA253" s="152"/>
      <c r="AB253" s="152"/>
      <c r="AC253" s="152"/>
      <c r="AD253" s="152"/>
      <c r="AE253" s="152"/>
      <c r="AF253" s="152"/>
      <c r="AG253" s="152" t="s">
        <v>2390</v>
      </c>
      <c r="AH253" s="152">
        <v>0</v>
      </c>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1">
      <c r="A254" s="159"/>
      <c r="B254" s="160"/>
      <c r="C254" s="204" t="s">
        <v>3139</v>
      </c>
      <c r="D254" s="201"/>
      <c r="E254" s="202">
        <v>2.1080000000000001</v>
      </c>
      <c r="F254" s="163"/>
      <c r="G254" s="163"/>
      <c r="H254" s="163"/>
      <c r="I254" s="163"/>
      <c r="J254" s="163"/>
      <c r="K254" s="163"/>
      <c r="L254" s="163"/>
      <c r="M254" s="163"/>
      <c r="N254" s="162"/>
      <c r="O254" s="162"/>
      <c r="P254" s="162"/>
      <c r="Q254" s="162"/>
      <c r="R254" s="163"/>
      <c r="S254" s="163"/>
      <c r="T254" s="163"/>
      <c r="U254" s="163"/>
      <c r="V254" s="163"/>
      <c r="W254" s="163"/>
      <c r="X254" s="163"/>
      <c r="Y254" s="152"/>
      <c r="Z254" s="152"/>
      <c r="AA254" s="152"/>
      <c r="AB254" s="152"/>
      <c r="AC254" s="152"/>
      <c r="AD254" s="152"/>
      <c r="AE254" s="152"/>
      <c r="AF254" s="152"/>
      <c r="AG254" s="152" t="s">
        <v>2390</v>
      </c>
      <c r="AH254" s="152">
        <v>4</v>
      </c>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ht="22.5" outlineLevel="1">
      <c r="A255" s="175">
        <v>56</v>
      </c>
      <c r="B255" s="176" t="s">
        <v>3140</v>
      </c>
      <c r="C255" s="185" t="s">
        <v>3141</v>
      </c>
      <c r="D255" s="177" t="s">
        <v>3112</v>
      </c>
      <c r="E255" s="178">
        <v>6.71</v>
      </c>
      <c r="F255" s="179"/>
      <c r="G255" s="180">
        <f>ROUND(E255*F255,2)</f>
        <v>0</v>
      </c>
      <c r="H255" s="179"/>
      <c r="I255" s="180">
        <f>ROUND(E255*H255,2)</f>
        <v>0</v>
      </c>
      <c r="J255" s="179"/>
      <c r="K255" s="180">
        <f>ROUND(E255*J255,2)</f>
        <v>0</v>
      </c>
      <c r="L255" s="180">
        <v>21</v>
      </c>
      <c r="M255" s="180">
        <f>G255*(1+L255/100)</f>
        <v>0</v>
      </c>
      <c r="N255" s="178">
        <v>2.8500000000000001E-3</v>
      </c>
      <c r="O255" s="178">
        <f>ROUND(E255*N255,2)</f>
        <v>0.02</v>
      </c>
      <c r="P255" s="178">
        <v>0</v>
      </c>
      <c r="Q255" s="178">
        <f>ROUND(E255*P255,2)</f>
        <v>0</v>
      </c>
      <c r="R255" s="180"/>
      <c r="S255" s="180" t="s">
        <v>430</v>
      </c>
      <c r="T255" s="181" t="s">
        <v>372</v>
      </c>
      <c r="U255" s="163">
        <v>0</v>
      </c>
      <c r="V255" s="163">
        <f>ROUND(E255*U255,2)</f>
        <v>0</v>
      </c>
      <c r="W255" s="163"/>
      <c r="X255" s="163" t="s">
        <v>464</v>
      </c>
      <c r="Y255" s="152"/>
      <c r="Z255" s="152"/>
      <c r="AA255" s="152"/>
      <c r="AB255" s="152"/>
      <c r="AC255" s="152"/>
      <c r="AD255" s="152"/>
      <c r="AE255" s="152"/>
      <c r="AF255" s="152"/>
      <c r="AG255" s="152" t="s">
        <v>2465</v>
      </c>
      <c r="AH255" s="152"/>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1">
      <c r="A256" s="159"/>
      <c r="B256" s="160"/>
      <c r="C256" s="262" t="s">
        <v>3138</v>
      </c>
      <c r="D256" s="263"/>
      <c r="E256" s="263"/>
      <c r="F256" s="263"/>
      <c r="G256" s="263"/>
      <c r="H256" s="163"/>
      <c r="I256" s="163"/>
      <c r="J256" s="163"/>
      <c r="K256" s="163"/>
      <c r="L256" s="163"/>
      <c r="M256" s="163"/>
      <c r="N256" s="162"/>
      <c r="O256" s="162"/>
      <c r="P256" s="162"/>
      <c r="Q256" s="162"/>
      <c r="R256" s="163"/>
      <c r="S256" s="163"/>
      <c r="T256" s="163"/>
      <c r="U256" s="163"/>
      <c r="V256" s="163"/>
      <c r="W256" s="163"/>
      <c r="X256" s="163"/>
      <c r="Y256" s="152"/>
      <c r="Z256" s="152"/>
      <c r="AA256" s="152"/>
      <c r="AB256" s="152"/>
      <c r="AC256" s="152"/>
      <c r="AD256" s="152"/>
      <c r="AE256" s="152"/>
      <c r="AF256" s="152"/>
      <c r="AG256" s="152" t="s">
        <v>375</v>
      </c>
      <c r="AH256" s="152"/>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outlineLevel="1">
      <c r="A257" s="159"/>
      <c r="B257" s="160"/>
      <c r="C257" s="203" t="s">
        <v>2923</v>
      </c>
      <c r="D257" s="199"/>
      <c r="E257" s="200">
        <v>6.1</v>
      </c>
      <c r="F257" s="163"/>
      <c r="G257" s="163"/>
      <c r="H257" s="163"/>
      <c r="I257" s="163"/>
      <c r="J257" s="163"/>
      <c r="K257" s="163"/>
      <c r="L257" s="163"/>
      <c r="M257" s="163"/>
      <c r="N257" s="162"/>
      <c r="O257" s="162"/>
      <c r="P257" s="162"/>
      <c r="Q257" s="162"/>
      <c r="R257" s="163"/>
      <c r="S257" s="163"/>
      <c r="T257" s="163"/>
      <c r="U257" s="163"/>
      <c r="V257" s="163"/>
      <c r="W257" s="163"/>
      <c r="X257" s="163"/>
      <c r="Y257" s="152"/>
      <c r="Z257" s="152"/>
      <c r="AA257" s="152"/>
      <c r="AB257" s="152"/>
      <c r="AC257" s="152"/>
      <c r="AD257" s="152"/>
      <c r="AE257" s="152"/>
      <c r="AF257" s="152"/>
      <c r="AG257" s="152" t="s">
        <v>2390</v>
      </c>
      <c r="AH257" s="152">
        <v>0</v>
      </c>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outlineLevel="1">
      <c r="A258" s="159"/>
      <c r="B258" s="160"/>
      <c r="C258" s="204" t="s">
        <v>3139</v>
      </c>
      <c r="D258" s="201"/>
      <c r="E258" s="202">
        <v>0.61</v>
      </c>
      <c r="F258" s="163"/>
      <c r="G258" s="163"/>
      <c r="H258" s="163"/>
      <c r="I258" s="163"/>
      <c r="J258" s="163"/>
      <c r="K258" s="163"/>
      <c r="L258" s="163"/>
      <c r="M258" s="163"/>
      <c r="N258" s="162"/>
      <c r="O258" s="162"/>
      <c r="P258" s="162"/>
      <c r="Q258" s="162"/>
      <c r="R258" s="163"/>
      <c r="S258" s="163"/>
      <c r="T258" s="163"/>
      <c r="U258" s="163"/>
      <c r="V258" s="163"/>
      <c r="W258" s="163"/>
      <c r="X258" s="163"/>
      <c r="Y258" s="152"/>
      <c r="Z258" s="152"/>
      <c r="AA258" s="152"/>
      <c r="AB258" s="152"/>
      <c r="AC258" s="152"/>
      <c r="AD258" s="152"/>
      <c r="AE258" s="152"/>
      <c r="AF258" s="152"/>
      <c r="AG258" s="152" t="s">
        <v>2390</v>
      </c>
      <c r="AH258" s="152">
        <v>4</v>
      </c>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1">
      <c r="A259" s="175">
        <v>57</v>
      </c>
      <c r="B259" s="176" t="s">
        <v>3142</v>
      </c>
      <c r="C259" s="185" t="s">
        <v>3143</v>
      </c>
      <c r="D259" s="177" t="s">
        <v>3112</v>
      </c>
      <c r="E259" s="178">
        <v>101.288</v>
      </c>
      <c r="F259" s="179"/>
      <c r="G259" s="180">
        <f>ROUND(E259*F259,2)</f>
        <v>0</v>
      </c>
      <c r="H259" s="179"/>
      <c r="I259" s="180">
        <f>ROUND(E259*H259,2)</f>
        <v>0</v>
      </c>
      <c r="J259" s="179"/>
      <c r="K259" s="180">
        <f>ROUND(E259*J259,2)</f>
        <v>0</v>
      </c>
      <c r="L259" s="180">
        <v>21</v>
      </c>
      <c r="M259" s="180">
        <f>G259*(1+L259/100)</f>
        <v>0</v>
      </c>
      <c r="N259" s="178">
        <v>2.8500000000000001E-3</v>
      </c>
      <c r="O259" s="178">
        <f>ROUND(E259*N259,2)</f>
        <v>0.28999999999999998</v>
      </c>
      <c r="P259" s="178">
        <v>0</v>
      </c>
      <c r="Q259" s="178">
        <f>ROUND(E259*P259,2)</f>
        <v>0</v>
      </c>
      <c r="R259" s="180"/>
      <c r="S259" s="180" t="s">
        <v>430</v>
      </c>
      <c r="T259" s="181" t="s">
        <v>372</v>
      </c>
      <c r="U259" s="163">
        <v>0</v>
      </c>
      <c r="V259" s="163">
        <f>ROUND(E259*U259,2)</f>
        <v>0</v>
      </c>
      <c r="W259" s="163"/>
      <c r="X259" s="163" t="s">
        <v>464</v>
      </c>
      <c r="Y259" s="152"/>
      <c r="Z259" s="152"/>
      <c r="AA259" s="152"/>
      <c r="AB259" s="152"/>
      <c r="AC259" s="152"/>
      <c r="AD259" s="152"/>
      <c r="AE259" s="152"/>
      <c r="AF259" s="152"/>
      <c r="AG259" s="152" t="s">
        <v>2465</v>
      </c>
      <c r="AH259" s="152"/>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outlineLevel="1">
      <c r="A260" s="159"/>
      <c r="B260" s="160"/>
      <c r="C260" s="262" t="s">
        <v>3138</v>
      </c>
      <c r="D260" s="263"/>
      <c r="E260" s="263"/>
      <c r="F260" s="263"/>
      <c r="G260" s="263"/>
      <c r="H260" s="163"/>
      <c r="I260" s="163"/>
      <c r="J260" s="163"/>
      <c r="K260" s="163"/>
      <c r="L260" s="163"/>
      <c r="M260" s="163"/>
      <c r="N260" s="162"/>
      <c r="O260" s="162"/>
      <c r="P260" s="162"/>
      <c r="Q260" s="162"/>
      <c r="R260" s="163"/>
      <c r="S260" s="163"/>
      <c r="T260" s="163"/>
      <c r="U260" s="163"/>
      <c r="V260" s="163"/>
      <c r="W260" s="163"/>
      <c r="X260" s="163"/>
      <c r="Y260" s="152"/>
      <c r="Z260" s="152"/>
      <c r="AA260" s="152"/>
      <c r="AB260" s="152"/>
      <c r="AC260" s="152"/>
      <c r="AD260" s="152"/>
      <c r="AE260" s="152"/>
      <c r="AF260" s="152"/>
      <c r="AG260" s="152" t="s">
        <v>375</v>
      </c>
      <c r="AH260" s="152"/>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outlineLevel="1">
      <c r="A261" s="159"/>
      <c r="B261" s="160"/>
      <c r="C261" s="203" t="s">
        <v>2917</v>
      </c>
      <c r="D261" s="199"/>
      <c r="E261" s="200">
        <v>33.82</v>
      </c>
      <c r="F261" s="163"/>
      <c r="G261" s="163"/>
      <c r="H261" s="163"/>
      <c r="I261" s="163"/>
      <c r="J261" s="163"/>
      <c r="K261" s="163"/>
      <c r="L261" s="163"/>
      <c r="M261" s="163"/>
      <c r="N261" s="162"/>
      <c r="O261" s="162"/>
      <c r="P261" s="162"/>
      <c r="Q261" s="162"/>
      <c r="R261" s="163"/>
      <c r="S261" s="163"/>
      <c r="T261" s="163"/>
      <c r="U261" s="163"/>
      <c r="V261" s="163"/>
      <c r="W261" s="163"/>
      <c r="X261" s="163"/>
      <c r="Y261" s="152"/>
      <c r="Z261" s="152"/>
      <c r="AA261" s="152"/>
      <c r="AB261" s="152"/>
      <c r="AC261" s="152"/>
      <c r="AD261" s="152"/>
      <c r="AE261" s="152"/>
      <c r="AF261" s="152"/>
      <c r="AG261" s="152" t="s">
        <v>2390</v>
      </c>
      <c r="AH261" s="152">
        <v>0</v>
      </c>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1">
      <c r="A262" s="159"/>
      <c r="B262" s="160"/>
      <c r="C262" s="203" t="s">
        <v>2912</v>
      </c>
      <c r="D262" s="199"/>
      <c r="E262" s="200">
        <v>19.62</v>
      </c>
      <c r="F262" s="163"/>
      <c r="G262" s="163"/>
      <c r="H262" s="163"/>
      <c r="I262" s="163"/>
      <c r="J262" s="163"/>
      <c r="K262" s="163"/>
      <c r="L262" s="163"/>
      <c r="M262" s="163"/>
      <c r="N262" s="162"/>
      <c r="O262" s="162"/>
      <c r="P262" s="162"/>
      <c r="Q262" s="162"/>
      <c r="R262" s="163"/>
      <c r="S262" s="163"/>
      <c r="T262" s="163"/>
      <c r="U262" s="163"/>
      <c r="V262" s="163"/>
      <c r="W262" s="163"/>
      <c r="X262" s="163"/>
      <c r="Y262" s="152"/>
      <c r="Z262" s="152"/>
      <c r="AA262" s="152"/>
      <c r="AB262" s="152"/>
      <c r="AC262" s="152"/>
      <c r="AD262" s="152"/>
      <c r="AE262" s="152"/>
      <c r="AF262" s="152"/>
      <c r="AG262" s="152" t="s">
        <v>2390</v>
      </c>
      <c r="AH262" s="152">
        <v>0</v>
      </c>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outlineLevel="1">
      <c r="A263" s="159"/>
      <c r="B263" s="160"/>
      <c r="C263" s="203" t="s">
        <v>2913</v>
      </c>
      <c r="D263" s="199"/>
      <c r="E263" s="200">
        <v>19.16</v>
      </c>
      <c r="F263" s="163"/>
      <c r="G263" s="163"/>
      <c r="H263" s="163"/>
      <c r="I263" s="163"/>
      <c r="J263" s="163"/>
      <c r="K263" s="163"/>
      <c r="L263" s="163"/>
      <c r="M263" s="163"/>
      <c r="N263" s="162"/>
      <c r="O263" s="162"/>
      <c r="P263" s="162"/>
      <c r="Q263" s="162"/>
      <c r="R263" s="163"/>
      <c r="S263" s="163"/>
      <c r="T263" s="163"/>
      <c r="U263" s="163"/>
      <c r="V263" s="163"/>
      <c r="W263" s="163"/>
      <c r="X263" s="163"/>
      <c r="Y263" s="152"/>
      <c r="Z263" s="152"/>
      <c r="AA263" s="152"/>
      <c r="AB263" s="152"/>
      <c r="AC263" s="152"/>
      <c r="AD263" s="152"/>
      <c r="AE263" s="152"/>
      <c r="AF263" s="152"/>
      <c r="AG263" s="152" t="s">
        <v>2390</v>
      </c>
      <c r="AH263" s="152">
        <v>0</v>
      </c>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outlineLevel="1">
      <c r="A264" s="159"/>
      <c r="B264" s="160"/>
      <c r="C264" s="203" t="s">
        <v>2914</v>
      </c>
      <c r="D264" s="199"/>
      <c r="E264" s="200">
        <v>19.48</v>
      </c>
      <c r="F264" s="163"/>
      <c r="G264" s="163"/>
      <c r="H264" s="163"/>
      <c r="I264" s="163"/>
      <c r="J264" s="163"/>
      <c r="K264" s="163"/>
      <c r="L264" s="163"/>
      <c r="M264" s="163"/>
      <c r="N264" s="162"/>
      <c r="O264" s="162"/>
      <c r="P264" s="162"/>
      <c r="Q264" s="162"/>
      <c r="R264" s="163"/>
      <c r="S264" s="163"/>
      <c r="T264" s="163"/>
      <c r="U264" s="163"/>
      <c r="V264" s="163"/>
      <c r="W264" s="163"/>
      <c r="X264" s="163"/>
      <c r="Y264" s="152"/>
      <c r="Z264" s="152"/>
      <c r="AA264" s="152"/>
      <c r="AB264" s="152"/>
      <c r="AC264" s="152"/>
      <c r="AD264" s="152"/>
      <c r="AE264" s="152"/>
      <c r="AF264" s="152"/>
      <c r="AG264" s="152" t="s">
        <v>2390</v>
      </c>
      <c r="AH264" s="152">
        <v>0</v>
      </c>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1">
      <c r="A265" s="159"/>
      <c r="B265" s="160"/>
      <c r="C265" s="204" t="s">
        <v>3139</v>
      </c>
      <c r="D265" s="201"/>
      <c r="E265" s="202">
        <v>9.2080000000000002</v>
      </c>
      <c r="F265" s="163"/>
      <c r="G265" s="163"/>
      <c r="H265" s="163"/>
      <c r="I265" s="163"/>
      <c r="J265" s="163"/>
      <c r="K265" s="163"/>
      <c r="L265" s="163"/>
      <c r="M265" s="163"/>
      <c r="N265" s="162"/>
      <c r="O265" s="162"/>
      <c r="P265" s="162"/>
      <c r="Q265" s="162"/>
      <c r="R265" s="163"/>
      <c r="S265" s="163"/>
      <c r="T265" s="163"/>
      <c r="U265" s="163"/>
      <c r="V265" s="163"/>
      <c r="W265" s="163"/>
      <c r="X265" s="163"/>
      <c r="Y265" s="152"/>
      <c r="Z265" s="152"/>
      <c r="AA265" s="152"/>
      <c r="AB265" s="152"/>
      <c r="AC265" s="152"/>
      <c r="AD265" s="152"/>
      <c r="AE265" s="152"/>
      <c r="AF265" s="152"/>
      <c r="AG265" s="152" t="s">
        <v>2390</v>
      </c>
      <c r="AH265" s="152">
        <v>4</v>
      </c>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c r="A266" s="169" t="s">
        <v>366</v>
      </c>
      <c r="B266" s="170" t="s">
        <v>313</v>
      </c>
      <c r="C266" s="184" t="s">
        <v>314</v>
      </c>
      <c r="D266" s="171"/>
      <c r="E266" s="172"/>
      <c r="F266" s="173"/>
      <c r="G266" s="173">
        <f>SUMIF(AG267:AG342,"&lt;&gt;NOR",G267:G342)</f>
        <v>0</v>
      </c>
      <c r="H266" s="173"/>
      <c r="I266" s="173">
        <f>SUM(I267:I342)</f>
        <v>0</v>
      </c>
      <c r="J266" s="173"/>
      <c r="K266" s="173">
        <f>SUM(K267:K342)</f>
        <v>0</v>
      </c>
      <c r="L266" s="173"/>
      <c r="M266" s="173">
        <f>SUM(M267:M342)</f>
        <v>0</v>
      </c>
      <c r="N266" s="172"/>
      <c r="O266" s="172">
        <f>SUM(O267:O342)</f>
        <v>0.47</v>
      </c>
      <c r="P266" s="172"/>
      <c r="Q266" s="172">
        <f>SUM(Q267:Q342)</f>
        <v>0</v>
      </c>
      <c r="R266" s="173"/>
      <c r="S266" s="173"/>
      <c r="T266" s="174"/>
      <c r="U266" s="168"/>
      <c r="V266" s="168">
        <f>SUM(V267:V342)</f>
        <v>138.05000000000001</v>
      </c>
      <c r="W266" s="168"/>
      <c r="X266" s="168"/>
      <c r="AG266" t="s">
        <v>367</v>
      </c>
    </row>
    <row r="267" spans="1:60" ht="33.75" outlineLevel="1">
      <c r="A267" s="175">
        <v>58</v>
      </c>
      <c r="B267" s="176" t="s">
        <v>3082</v>
      </c>
      <c r="C267" s="185" t="s">
        <v>3083</v>
      </c>
      <c r="D267" s="177" t="s">
        <v>439</v>
      </c>
      <c r="E267" s="178">
        <v>92.623999999999995</v>
      </c>
      <c r="F267" s="179"/>
      <c r="G267" s="180">
        <f>ROUND(E267*F267,2)</f>
        <v>0</v>
      </c>
      <c r="H267" s="179"/>
      <c r="I267" s="180">
        <f>ROUND(E267*H267,2)</f>
        <v>0</v>
      </c>
      <c r="J267" s="179"/>
      <c r="K267" s="180">
        <f>ROUND(E267*J267,2)</f>
        <v>0</v>
      </c>
      <c r="L267" s="180">
        <v>21</v>
      </c>
      <c r="M267" s="180">
        <f>G267*(1+L267/100)</f>
        <v>0</v>
      </c>
      <c r="N267" s="178">
        <v>2.2000000000000001E-4</v>
      </c>
      <c r="O267" s="178">
        <f>ROUND(E267*N267,2)</f>
        <v>0.02</v>
      </c>
      <c r="P267" s="178">
        <v>0</v>
      </c>
      <c r="Q267" s="178">
        <f>ROUND(E267*P267,2)</f>
        <v>0</v>
      </c>
      <c r="R267" s="180" t="s">
        <v>727</v>
      </c>
      <c r="S267" s="180" t="s">
        <v>371</v>
      </c>
      <c r="T267" s="181" t="s">
        <v>2386</v>
      </c>
      <c r="U267" s="163">
        <v>9.5000000000000001E-2</v>
      </c>
      <c r="V267" s="163">
        <f>ROUND(E267*U267,2)</f>
        <v>8.8000000000000007</v>
      </c>
      <c r="W267" s="163"/>
      <c r="X267" s="163" t="s">
        <v>431</v>
      </c>
      <c r="Y267" s="152"/>
      <c r="Z267" s="152"/>
      <c r="AA267" s="152"/>
      <c r="AB267" s="152"/>
      <c r="AC267" s="152"/>
      <c r="AD267" s="152"/>
      <c r="AE267" s="152"/>
      <c r="AF267" s="152"/>
      <c r="AG267" s="152" t="s">
        <v>2387</v>
      </c>
      <c r="AH267" s="152"/>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outlineLevel="1">
      <c r="A268" s="159"/>
      <c r="B268" s="160"/>
      <c r="C268" s="203" t="s">
        <v>3144</v>
      </c>
      <c r="D268" s="199"/>
      <c r="E268" s="200"/>
      <c r="F268" s="163"/>
      <c r="G268" s="163"/>
      <c r="H268" s="163"/>
      <c r="I268" s="163"/>
      <c r="J268" s="163"/>
      <c r="K268" s="163"/>
      <c r="L268" s="163"/>
      <c r="M268" s="163"/>
      <c r="N268" s="162"/>
      <c r="O268" s="162"/>
      <c r="P268" s="162"/>
      <c r="Q268" s="162"/>
      <c r="R268" s="163"/>
      <c r="S268" s="163"/>
      <c r="T268" s="163"/>
      <c r="U268" s="163"/>
      <c r="V268" s="163"/>
      <c r="W268" s="163"/>
      <c r="X268" s="163"/>
      <c r="Y268" s="152"/>
      <c r="Z268" s="152"/>
      <c r="AA268" s="152"/>
      <c r="AB268" s="152"/>
      <c r="AC268" s="152"/>
      <c r="AD268" s="152"/>
      <c r="AE268" s="152"/>
      <c r="AF268" s="152"/>
      <c r="AG268" s="152" t="s">
        <v>2390</v>
      </c>
      <c r="AH268" s="152">
        <v>0</v>
      </c>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outlineLevel="1">
      <c r="A269" s="159"/>
      <c r="B269" s="160"/>
      <c r="C269" s="203" t="s">
        <v>3145</v>
      </c>
      <c r="D269" s="199"/>
      <c r="E269" s="200">
        <v>3.24</v>
      </c>
      <c r="F269" s="163"/>
      <c r="G269" s="163"/>
      <c r="H269" s="163"/>
      <c r="I269" s="163"/>
      <c r="J269" s="163"/>
      <c r="K269" s="163"/>
      <c r="L269" s="163"/>
      <c r="M269" s="163"/>
      <c r="N269" s="162"/>
      <c r="O269" s="162"/>
      <c r="P269" s="162"/>
      <c r="Q269" s="162"/>
      <c r="R269" s="163"/>
      <c r="S269" s="163"/>
      <c r="T269" s="163"/>
      <c r="U269" s="163"/>
      <c r="V269" s="163"/>
      <c r="W269" s="163"/>
      <c r="X269" s="163"/>
      <c r="Y269" s="152"/>
      <c r="Z269" s="152"/>
      <c r="AA269" s="152"/>
      <c r="AB269" s="152"/>
      <c r="AC269" s="152"/>
      <c r="AD269" s="152"/>
      <c r="AE269" s="152"/>
      <c r="AF269" s="152"/>
      <c r="AG269" s="152" t="s">
        <v>2390</v>
      </c>
      <c r="AH269" s="152">
        <v>0</v>
      </c>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outlineLevel="1">
      <c r="A270" s="159"/>
      <c r="B270" s="160"/>
      <c r="C270" s="203" t="s">
        <v>3025</v>
      </c>
      <c r="D270" s="199"/>
      <c r="E270" s="200"/>
      <c r="F270" s="163"/>
      <c r="G270" s="163"/>
      <c r="H270" s="163"/>
      <c r="I270" s="163"/>
      <c r="J270" s="163"/>
      <c r="K270" s="163"/>
      <c r="L270" s="163"/>
      <c r="M270" s="163"/>
      <c r="N270" s="162"/>
      <c r="O270" s="162"/>
      <c r="P270" s="162"/>
      <c r="Q270" s="162"/>
      <c r="R270" s="163"/>
      <c r="S270" s="163"/>
      <c r="T270" s="163"/>
      <c r="U270" s="163"/>
      <c r="V270" s="163"/>
      <c r="W270" s="163"/>
      <c r="X270" s="163"/>
      <c r="Y270" s="152"/>
      <c r="Z270" s="152"/>
      <c r="AA270" s="152"/>
      <c r="AB270" s="152"/>
      <c r="AC270" s="152"/>
      <c r="AD270" s="152"/>
      <c r="AE270" s="152"/>
      <c r="AF270" s="152"/>
      <c r="AG270" s="152" t="s">
        <v>2390</v>
      </c>
      <c r="AH270" s="152">
        <v>0</v>
      </c>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1">
      <c r="A271" s="159"/>
      <c r="B271" s="160"/>
      <c r="C271" s="203" t="s">
        <v>3146</v>
      </c>
      <c r="D271" s="199"/>
      <c r="E271" s="200">
        <v>9.07</v>
      </c>
      <c r="F271" s="163"/>
      <c r="G271" s="163"/>
      <c r="H271" s="163"/>
      <c r="I271" s="163"/>
      <c r="J271" s="163"/>
      <c r="K271" s="163"/>
      <c r="L271" s="163"/>
      <c r="M271" s="163"/>
      <c r="N271" s="162"/>
      <c r="O271" s="162"/>
      <c r="P271" s="162"/>
      <c r="Q271" s="162"/>
      <c r="R271" s="163"/>
      <c r="S271" s="163"/>
      <c r="T271" s="163"/>
      <c r="U271" s="163"/>
      <c r="V271" s="163"/>
      <c r="W271" s="163"/>
      <c r="X271" s="163"/>
      <c r="Y271" s="152"/>
      <c r="Z271" s="152"/>
      <c r="AA271" s="152"/>
      <c r="AB271" s="152"/>
      <c r="AC271" s="152"/>
      <c r="AD271" s="152"/>
      <c r="AE271" s="152"/>
      <c r="AF271" s="152"/>
      <c r="AG271" s="152" t="s">
        <v>2390</v>
      </c>
      <c r="AH271" s="152">
        <v>0</v>
      </c>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outlineLevel="1">
      <c r="A272" s="159"/>
      <c r="B272" s="160"/>
      <c r="C272" s="203" t="s">
        <v>3147</v>
      </c>
      <c r="D272" s="199"/>
      <c r="E272" s="200"/>
      <c r="F272" s="163"/>
      <c r="G272" s="163"/>
      <c r="H272" s="163"/>
      <c r="I272" s="163"/>
      <c r="J272" s="163"/>
      <c r="K272" s="163"/>
      <c r="L272" s="163"/>
      <c r="M272" s="163"/>
      <c r="N272" s="162"/>
      <c r="O272" s="162"/>
      <c r="P272" s="162"/>
      <c r="Q272" s="162"/>
      <c r="R272" s="163"/>
      <c r="S272" s="163"/>
      <c r="T272" s="163"/>
      <c r="U272" s="163"/>
      <c r="V272" s="163"/>
      <c r="W272" s="163"/>
      <c r="X272" s="163"/>
      <c r="Y272" s="152"/>
      <c r="Z272" s="152"/>
      <c r="AA272" s="152"/>
      <c r="AB272" s="152"/>
      <c r="AC272" s="152"/>
      <c r="AD272" s="152"/>
      <c r="AE272" s="152"/>
      <c r="AF272" s="152"/>
      <c r="AG272" s="152" t="s">
        <v>2390</v>
      </c>
      <c r="AH272" s="152">
        <v>0</v>
      </c>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outlineLevel="1">
      <c r="A273" s="159"/>
      <c r="B273" s="160"/>
      <c r="C273" s="203" t="s">
        <v>3148</v>
      </c>
      <c r="D273" s="199"/>
      <c r="E273" s="200">
        <v>2.024</v>
      </c>
      <c r="F273" s="163"/>
      <c r="G273" s="163"/>
      <c r="H273" s="163"/>
      <c r="I273" s="163"/>
      <c r="J273" s="163"/>
      <c r="K273" s="163"/>
      <c r="L273" s="163"/>
      <c r="M273" s="163"/>
      <c r="N273" s="162"/>
      <c r="O273" s="162"/>
      <c r="P273" s="162"/>
      <c r="Q273" s="162"/>
      <c r="R273" s="163"/>
      <c r="S273" s="163"/>
      <c r="T273" s="163"/>
      <c r="U273" s="163"/>
      <c r="V273" s="163"/>
      <c r="W273" s="163"/>
      <c r="X273" s="163"/>
      <c r="Y273" s="152"/>
      <c r="Z273" s="152"/>
      <c r="AA273" s="152"/>
      <c r="AB273" s="152"/>
      <c r="AC273" s="152"/>
      <c r="AD273" s="152"/>
      <c r="AE273" s="152"/>
      <c r="AF273" s="152"/>
      <c r="AG273" s="152" t="s">
        <v>2390</v>
      </c>
      <c r="AH273" s="152">
        <v>0</v>
      </c>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outlineLevel="1">
      <c r="A274" s="159"/>
      <c r="B274" s="160"/>
      <c r="C274" s="203" t="s">
        <v>3149</v>
      </c>
      <c r="D274" s="199"/>
      <c r="E274" s="200"/>
      <c r="F274" s="163"/>
      <c r="G274" s="163"/>
      <c r="H274" s="163"/>
      <c r="I274" s="163"/>
      <c r="J274" s="163"/>
      <c r="K274" s="163"/>
      <c r="L274" s="163"/>
      <c r="M274" s="163"/>
      <c r="N274" s="162"/>
      <c r="O274" s="162"/>
      <c r="P274" s="162"/>
      <c r="Q274" s="162"/>
      <c r="R274" s="163"/>
      <c r="S274" s="163"/>
      <c r="T274" s="163"/>
      <c r="U274" s="163"/>
      <c r="V274" s="163"/>
      <c r="W274" s="163"/>
      <c r="X274" s="163"/>
      <c r="Y274" s="152"/>
      <c r="Z274" s="152"/>
      <c r="AA274" s="152"/>
      <c r="AB274" s="152"/>
      <c r="AC274" s="152"/>
      <c r="AD274" s="152"/>
      <c r="AE274" s="152"/>
      <c r="AF274" s="152"/>
      <c r="AG274" s="152" t="s">
        <v>2390</v>
      </c>
      <c r="AH274" s="152">
        <v>0</v>
      </c>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outlineLevel="1">
      <c r="A275" s="159"/>
      <c r="B275" s="160"/>
      <c r="C275" s="203" t="s">
        <v>3150</v>
      </c>
      <c r="D275" s="199"/>
      <c r="E275" s="200">
        <v>2.1</v>
      </c>
      <c r="F275" s="163"/>
      <c r="G275" s="163"/>
      <c r="H275" s="163"/>
      <c r="I275" s="163"/>
      <c r="J275" s="163"/>
      <c r="K275" s="163"/>
      <c r="L275" s="163"/>
      <c r="M275" s="163"/>
      <c r="N275" s="162"/>
      <c r="O275" s="162"/>
      <c r="P275" s="162"/>
      <c r="Q275" s="162"/>
      <c r="R275" s="163"/>
      <c r="S275" s="163"/>
      <c r="T275" s="163"/>
      <c r="U275" s="163"/>
      <c r="V275" s="163"/>
      <c r="W275" s="163"/>
      <c r="X275" s="163"/>
      <c r="Y275" s="152"/>
      <c r="Z275" s="152"/>
      <c r="AA275" s="152"/>
      <c r="AB275" s="152"/>
      <c r="AC275" s="152"/>
      <c r="AD275" s="152"/>
      <c r="AE275" s="152"/>
      <c r="AF275" s="152"/>
      <c r="AG275" s="152" t="s">
        <v>2390</v>
      </c>
      <c r="AH275" s="152">
        <v>0</v>
      </c>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row>
    <row r="276" spans="1:60" outlineLevel="1">
      <c r="A276" s="159"/>
      <c r="B276" s="160"/>
      <c r="C276" s="203" t="s">
        <v>3151</v>
      </c>
      <c r="D276" s="199"/>
      <c r="E276" s="200"/>
      <c r="F276" s="163"/>
      <c r="G276" s="163"/>
      <c r="H276" s="163"/>
      <c r="I276" s="163"/>
      <c r="J276" s="163"/>
      <c r="K276" s="163"/>
      <c r="L276" s="163"/>
      <c r="M276" s="163"/>
      <c r="N276" s="162"/>
      <c r="O276" s="162"/>
      <c r="P276" s="162"/>
      <c r="Q276" s="162"/>
      <c r="R276" s="163"/>
      <c r="S276" s="163"/>
      <c r="T276" s="163"/>
      <c r="U276" s="163"/>
      <c r="V276" s="163"/>
      <c r="W276" s="163"/>
      <c r="X276" s="163"/>
      <c r="Y276" s="152"/>
      <c r="Z276" s="152"/>
      <c r="AA276" s="152"/>
      <c r="AB276" s="152"/>
      <c r="AC276" s="152"/>
      <c r="AD276" s="152"/>
      <c r="AE276" s="152"/>
      <c r="AF276" s="152"/>
      <c r="AG276" s="152" t="s">
        <v>2390</v>
      </c>
      <c r="AH276" s="152">
        <v>0</v>
      </c>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outlineLevel="1">
      <c r="A277" s="159"/>
      <c r="B277" s="160"/>
      <c r="C277" s="203" t="s">
        <v>3152</v>
      </c>
      <c r="D277" s="199"/>
      <c r="E277" s="200">
        <v>2.52</v>
      </c>
      <c r="F277" s="163"/>
      <c r="G277" s="163"/>
      <c r="H277" s="163"/>
      <c r="I277" s="163"/>
      <c r="J277" s="163"/>
      <c r="K277" s="163"/>
      <c r="L277" s="163"/>
      <c r="M277" s="163"/>
      <c r="N277" s="162"/>
      <c r="O277" s="162"/>
      <c r="P277" s="162"/>
      <c r="Q277" s="162"/>
      <c r="R277" s="163"/>
      <c r="S277" s="163"/>
      <c r="T277" s="163"/>
      <c r="U277" s="163"/>
      <c r="V277" s="163"/>
      <c r="W277" s="163"/>
      <c r="X277" s="163"/>
      <c r="Y277" s="152"/>
      <c r="Z277" s="152"/>
      <c r="AA277" s="152"/>
      <c r="AB277" s="152"/>
      <c r="AC277" s="152"/>
      <c r="AD277" s="152"/>
      <c r="AE277" s="152"/>
      <c r="AF277" s="152"/>
      <c r="AG277" s="152" t="s">
        <v>2390</v>
      </c>
      <c r="AH277" s="152">
        <v>0</v>
      </c>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outlineLevel="1">
      <c r="A278" s="159"/>
      <c r="B278" s="160"/>
      <c r="C278" s="203" t="s">
        <v>3153</v>
      </c>
      <c r="D278" s="199"/>
      <c r="E278" s="200"/>
      <c r="F278" s="163"/>
      <c r="G278" s="163"/>
      <c r="H278" s="163"/>
      <c r="I278" s="163"/>
      <c r="J278" s="163"/>
      <c r="K278" s="163"/>
      <c r="L278" s="163"/>
      <c r="M278" s="163"/>
      <c r="N278" s="162"/>
      <c r="O278" s="162"/>
      <c r="P278" s="162"/>
      <c r="Q278" s="162"/>
      <c r="R278" s="163"/>
      <c r="S278" s="163"/>
      <c r="T278" s="163"/>
      <c r="U278" s="163"/>
      <c r="V278" s="163"/>
      <c r="W278" s="163"/>
      <c r="X278" s="163"/>
      <c r="Y278" s="152"/>
      <c r="Z278" s="152"/>
      <c r="AA278" s="152"/>
      <c r="AB278" s="152"/>
      <c r="AC278" s="152"/>
      <c r="AD278" s="152"/>
      <c r="AE278" s="152"/>
      <c r="AF278" s="152"/>
      <c r="AG278" s="152" t="s">
        <v>2390</v>
      </c>
      <c r="AH278" s="152">
        <v>0</v>
      </c>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row>
    <row r="279" spans="1:60" outlineLevel="1">
      <c r="A279" s="159"/>
      <c r="B279" s="160"/>
      <c r="C279" s="203" t="s">
        <v>3154</v>
      </c>
      <c r="D279" s="199"/>
      <c r="E279" s="200">
        <v>3</v>
      </c>
      <c r="F279" s="163"/>
      <c r="G279" s="163"/>
      <c r="H279" s="163"/>
      <c r="I279" s="163"/>
      <c r="J279" s="163"/>
      <c r="K279" s="163"/>
      <c r="L279" s="163"/>
      <c r="M279" s="163"/>
      <c r="N279" s="162"/>
      <c r="O279" s="162"/>
      <c r="P279" s="162"/>
      <c r="Q279" s="162"/>
      <c r="R279" s="163"/>
      <c r="S279" s="163"/>
      <c r="T279" s="163"/>
      <c r="U279" s="163"/>
      <c r="V279" s="163"/>
      <c r="W279" s="163"/>
      <c r="X279" s="163"/>
      <c r="Y279" s="152"/>
      <c r="Z279" s="152"/>
      <c r="AA279" s="152"/>
      <c r="AB279" s="152"/>
      <c r="AC279" s="152"/>
      <c r="AD279" s="152"/>
      <c r="AE279" s="152"/>
      <c r="AF279" s="152"/>
      <c r="AG279" s="152" t="s">
        <v>2390</v>
      </c>
      <c r="AH279" s="152">
        <v>0</v>
      </c>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outlineLevel="1">
      <c r="A280" s="159"/>
      <c r="B280" s="160"/>
      <c r="C280" s="203" t="s">
        <v>3028</v>
      </c>
      <c r="D280" s="199"/>
      <c r="E280" s="200"/>
      <c r="F280" s="163"/>
      <c r="G280" s="163"/>
      <c r="H280" s="163"/>
      <c r="I280" s="163"/>
      <c r="J280" s="163"/>
      <c r="K280" s="163"/>
      <c r="L280" s="163"/>
      <c r="M280" s="163"/>
      <c r="N280" s="162"/>
      <c r="O280" s="162"/>
      <c r="P280" s="162"/>
      <c r="Q280" s="162"/>
      <c r="R280" s="163"/>
      <c r="S280" s="163"/>
      <c r="T280" s="163"/>
      <c r="U280" s="163"/>
      <c r="V280" s="163"/>
      <c r="W280" s="163"/>
      <c r="X280" s="163"/>
      <c r="Y280" s="152"/>
      <c r="Z280" s="152"/>
      <c r="AA280" s="152"/>
      <c r="AB280" s="152"/>
      <c r="AC280" s="152"/>
      <c r="AD280" s="152"/>
      <c r="AE280" s="152"/>
      <c r="AF280" s="152"/>
      <c r="AG280" s="152" t="s">
        <v>2390</v>
      </c>
      <c r="AH280" s="152">
        <v>0</v>
      </c>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row>
    <row r="281" spans="1:60" outlineLevel="1">
      <c r="A281" s="159"/>
      <c r="B281" s="160"/>
      <c r="C281" s="203" t="s">
        <v>3155</v>
      </c>
      <c r="D281" s="199"/>
      <c r="E281" s="200">
        <v>25.14</v>
      </c>
      <c r="F281" s="163"/>
      <c r="G281" s="163"/>
      <c r="H281" s="163"/>
      <c r="I281" s="163"/>
      <c r="J281" s="163"/>
      <c r="K281" s="163"/>
      <c r="L281" s="163"/>
      <c r="M281" s="163"/>
      <c r="N281" s="162"/>
      <c r="O281" s="162"/>
      <c r="P281" s="162"/>
      <c r="Q281" s="162"/>
      <c r="R281" s="163"/>
      <c r="S281" s="163"/>
      <c r="T281" s="163"/>
      <c r="U281" s="163"/>
      <c r="V281" s="163"/>
      <c r="W281" s="163"/>
      <c r="X281" s="163"/>
      <c r="Y281" s="152"/>
      <c r="Z281" s="152"/>
      <c r="AA281" s="152"/>
      <c r="AB281" s="152"/>
      <c r="AC281" s="152"/>
      <c r="AD281" s="152"/>
      <c r="AE281" s="152"/>
      <c r="AF281" s="152"/>
      <c r="AG281" s="152" t="s">
        <v>2390</v>
      </c>
      <c r="AH281" s="152">
        <v>0</v>
      </c>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row>
    <row r="282" spans="1:60" outlineLevel="1">
      <c r="A282" s="159"/>
      <c r="B282" s="160"/>
      <c r="C282" s="203" t="s">
        <v>3031</v>
      </c>
      <c r="D282" s="199"/>
      <c r="E282" s="200"/>
      <c r="F282" s="163"/>
      <c r="G282" s="163"/>
      <c r="H282" s="163"/>
      <c r="I282" s="163"/>
      <c r="J282" s="163"/>
      <c r="K282" s="163"/>
      <c r="L282" s="163"/>
      <c r="M282" s="163"/>
      <c r="N282" s="162"/>
      <c r="O282" s="162"/>
      <c r="P282" s="162"/>
      <c r="Q282" s="162"/>
      <c r="R282" s="163"/>
      <c r="S282" s="163"/>
      <c r="T282" s="163"/>
      <c r="U282" s="163"/>
      <c r="V282" s="163"/>
      <c r="W282" s="163"/>
      <c r="X282" s="163"/>
      <c r="Y282" s="152"/>
      <c r="Z282" s="152"/>
      <c r="AA282" s="152"/>
      <c r="AB282" s="152"/>
      <c r="AC282" s="152"/>
      <c r="AD282" s="152"/>
      <c r="AE282" s="152"/>
      <c r="AF282" s="152"/>
      <c r="AG282" s="152" t="s">
        <v>2390</v>
      </c>
      <c r="AH282" s="152">
        <v>0</v>
      </c>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outlineLevel="1">
      <c r="A283" s="159"/>
      <c r="B283" s="160"/>
      <c r="C283" s="203" t="s">
        <v>3156</v>
      </c>
      <c r="D283" s="199"/>
      <c r="E283" s="200">
        <v>9.5</v>
      </c>
      <c r="F283" s="163"/>
      <c r="G283" s="163"/>
      <c r="H283" s="163"/>
      <c r="I283" s="163"/>
      <c r="J283" s="163"/>
      <c r="K283" s="163"/>
      <c r="L283" s="163"/>
      <c r="M283" s="163"/>
      <c r="N283" s="162"/>
      <c r="O283" s="162"/>
      <c r="P283" s="162"/>
      <c r="Q283" s="162"/>
      <c r="R283" s="163"/>
      <c r="S283" s="163"/>
      <c r="T283" s="163"/>
      <c r="U283" s="163"/>
      <c r="V283" s="163"/>
      <c r="W283" s="163"/>
      <c r="X283" s="163"/>
      <c r="Y283" s="152"/>
      <c r="Z283" s="152"/>
      <c r="AA283" s="152"/>
      <c r="AB283" s="152"/>
      <c r="AC283" s="152"/>
      <c r="AD283" s="152"/>
      <c r="AE283" s="152"/>
      <c r="AF283" s="152"/>
      <c r="AG283" s="152" t="s">
        <v>2390</v>
      </c>
      <c r="AH283" s="152">
        <v>0</v>
      </c>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row>
    <row r="284" spans="1:60" outlineLevel="1">
      <c r="A284" s="159"/>
      <c r="B284" s="160"/>
      <c r="C284" s="203" t="s">
        <v>3034</v>
      </c>
      <c r="D284" s="199"/>
      <c r="E284" s="200"/>
      <c r="F284" s="163"/>
      <c r="G284" s="163"/>
      <c r="H284" s="163"/>
      <c r="I284" s="163"/>
      <c r="J284" s="163"/>
      <c r="K284" s="163"/>
      <c r="L284" s="163"/>
      <c r="M284" s="163"/>
      <c r="N284" s="162"/>
      <c r="O284" s="162"/>
      <c r="P284" s="162"/>
      <c r="Q284" s="162"/>
      <c r="R284" s="163"/>
      <c r="S284" s="163"/>
      <c r="T284" s="163"/>
      <c r="U284" s="163"/>
      <c r="V284" s="163"/>
      <c r="W284" s="163"/>
      <c r="X284" s="163"/>
      <c r="Y284" s="152"/>
      <c r="Z284" s="152"/>
      <c r="AA284" s="152"/>
      <c r="AB284" s="152"/>
      <c r="AC284" s="152"/>
      <c r="AD284" s="152"/>
      <c r="AE284" s="152"/>
      <c r="AF284" s="152"/>
      <c r="AG284" s="152" t="s">
        <v>2390</v>
      </c>
      <c r="AH284" s="152">
        <v>0</v>
      </c>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outlineLevel="1">
      <c r="A285" s="159"/>
      <c r="B285" s="160"/>
      <c r="C285" s="203" t="s">
        <v>3157</v>
      </c>
      <c r="D285" s="199"/>
      <c r="E285" s="200">
        <v>26.77</v>
      </c>
      <c r="F285" s="163"/>
      <c r="G285" s="163"/>
      <c r="H285" s="163"/>
      <c r="I285" s="163"/>
      <c r="J285" s="163"/>
      <c r="K285" s="163"/>
      <c r="L285" s="163"/>
      <c r="M285" s="163"/>
      <c r="N285" s="162"/>
      <c r="O285" s="162"/>
      <c r="P285" s="162"/>
      <c r="Q285" s="162"/>
      <c r="R285" s="163"/>
      <c r="S285" s="163"/>
      <c r="T285" s="163"/>
      <c r="U285" s="163"/>
      <c r="V285" s="163"/>
      <c r="W285" s="163"/>
      <c r="X285" s="163"/>
      <c r="Y285" s="152"/>
      <c r="Z285" s="152"/>
      <c r="AA285" s="152"/>
      <c r="AB285" s="152"/>
      <c r="AC285" s="152"/>
      <c r="AD285" s="152"/>
      <c r="AE285" s="152"/>
      <c r="AF285" s="152"/>
      <c r="AG285" s="152" t="s">
        <v>2390</v>
      </c>
      <c r="AH285" s="152">
        <v>0</v>
      </c>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row>
    <row r="286" spans="1:60" outlineLevel="1">
      <c r="A286" s="159"/>
      <c r="B286" s="160"/>
      <c r="C286" s="203" t="s">
        <v>3038</v>
      </c>
      <c r="D286" s="199"/>
      <c r="E286" s="200"/>
      <c r="F286" s="163"/>
      <c r="G286" s="163"/>
      <c r="H286" s="163"/>
      <c r="I286" s="163"/>
      <c r="J286" s="163"/>
      <c r="K286" s="163"/>
      <c r="L286" s="163"/>
      <c r="M286" s="163"/>
      <c r="N286" s="162"/>
      <c r="O286" s="162"/>
      <c r="P286" s="162"/>
      <c r="Q286" s="162"/>
      <c r="R286" s="163"/>
      <c r="S286" s="163"/>
      <c r="T286" s="163"/>
      <c r="U286" s="163"/>
      <c r="V286" s="163"/>
      <c r="W286" s="163"/>
      <c r="X286" s="163"/>
      <c r="Y286" s="152"/>
      <c r="Z286" s="152"/>
      <c r="AA286" s="152"/>
      <c r="AB286" s="152"/>
      <c r="AC286" s="152"/>
      <c r="AD286" s="152"/>
      <c r="AE286" s="152"/>
      <c r="AF286" s="152"/>
      <c r="AG286" s="152" t="s">
        <v>2390</v>
      </c>
      <c r="AH286" s="152">
        <v>0</v>
      </c>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outlineLevel="1">
      <c r="A287" s="159"/>
      <c r="B287" s="160"/>
      <c r="C287" s="203" t="s">
        <v>3158</v>
      </c>
      <c r="D287" s="199"/>
      <c r="E287" s="200">
        <v>9.26</v>
      </c>
      <c r="F287" s="163"/>
      <c r="G287" s="163"/>
      <c r="H287" s="163"/>
      <c r="I287" s="163"/>
      <c r="J287" s="163"/>
      <c r="K287" s="163"/>
      <c r="L287" s="163"/>
      <c r="M287" s="163"/>
      <c r="N287" s="162"/>
      <c r="O287" s="162"/>
      <c r="P287" s="162"/>
      <c r="Q287" s="162"/>
      <c r="R287" s="163"/>
      <c r="S287" s="163"/>
      <c r="T287" s="163"/>
      <c r="U287" s="163"/>
      <c r="V287" s="163"/>
      <c r="W287" s="163"/>
      <c r="X287" s="163"/>
      <c r="Y287" s="152"/>
      <c r="Z287" s="152"/>
      <c r="AA287" s="152"/>
      <c r="AB287" s="152"/>
      <c r="AC287" s="152"/>
      <c r="AD287" s="152"/>
      <c r="AE287" s="152"/>
      <c r="AF287" s="152"/>
      <c r="AG287" s="152" t="s">
        <v>2390</v>
      </c>
      <c r="AH287" s="152">
        <v>0</v>
      </c>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outlineLevel="1">
      <c r="A288" s="175">
        <v>59</v>
      </c>
      <c r="B288" s="176" t="s">
        <v>3159</v>
      </c>
      <c r="C288" s="185" t="s">
        <v>3160</v>
      </c>
      <c r="D288" s="177" t="s">
        <v>524</v>
      </c>
      <c r="E288" s="178">
        <v>120.94199999999999</v>
      </c>
      <c r="F288" s="179"/>
      <c r="G288" s="180">
        <f>ROUND(E288*F288,2)</f>
        <v>0</v>
      </c>
      <c r="H288" s="179"/>
      <c r="I288" s="180">
        <f>ROUND(E288*H288,2)</f>
        <v>0</v>
      </c>
      <c r="J288" s="179"/>
      <c r="K288" s="180">
        <f>ROUND(E288*J288,2)</f>
        <v>0</v>
      </c>
      <c r="L288" s="180">
        <v>21</v>
      </c>
      <c r="M288" s="180">
        <f>G288*(1+L288/100)</f>
        <v>0</v>
      </c>
      <c r="N288" s="178">
        <v>1.1E-4</v>
      </c>
      <c r="O288" s="178">
        <f>ROUND(E288*N288,2)</f>
        <v>0.01</v>
      </c>
      <c r="P288" s="178">
        <v>0</v>
      </c>
      <c r="Q288" s="178">
        <f>ROUND(E288*P288,2)</f>
        <v>0</v>
      </c>
      <c r="R288" s="180" t="s">
        <v>1681</v>
      </c>
      <c r="S288" s="180" t="s">
        <v>2386</v>
      </c>
      <c r="T288" s="181" t="s">
        <v>2386</v>
      </c>
      <c r="U288" s="163">
        <v>7.0000000000000007E-2</v>
      </c>
      <c r="V288" s="163">
        <f>ROUND(E288*U288,2)</f>
        <v>8.4700000000000006</v>
      </c>
      <c r="W288" s="163"/>
      <c r="X288" s="163" t="s">
        <v>431</v>
      </c>
      <c r="Y288" s="152"/>
      <c r="Z288" s="152"/>
      <c r="AA288" s="152"/>
      <c r="AB288" s="152"/>
      <c r="AC288" s="152"/>
      <c r="AD288" s="152"/>
      <c r="AE288" s="152"/>
      <c r="AF288" s="152"/>
      <c r="AG288" s="152" t="s">
        <v>2387</v>
      </c>
      <c r="AH288" s="152"/>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outlineLevel="1">
      <c r="A289" s="159"/>
      <c r="B289" s="160"/>
      <c r="C289" s="203" t="s">
        <v>3144</v>
      </c>
      <c r="D289" s="199"/>
      <c r="E289" s="200"/>
      <c r="F289" s="163"/>
      <c r="G289" s="163"/>
      <c r="H289" s="163"/>
      <c r="I289" s="163"/>
      <c r="J289" s="163"/>
      <c r="K289" s="163"/>
      <c r="L289" s="163"/>
      <c r="M289" s="163"/>
      <c r="N289" s="162"/>
      <c r="O289" s="162"/>
      <c r="P289" s="162"/>
      <c r="Q289" s="162"/>
      <c r="R289" s="163"/>
      <c r="S289" s="163"/>
      <c r="T289" s="163"/>
      <c r="U289" s="163"/>
      <c r="V289" s="163"/>
      <c r="W289" s="163"/>
      <c r="X289" s="163"/>
      <c r="Y289" s="152"/>
      <c r="Z289" s="152"/>
      <c r="AA289" s="152"/>
      <c r="AB289" s="152"/>
      <c r="AC289" s="152"/>
      <c r="AD289" s="152"/>
      <c r="AE289" s="152"/>
      <c r="AF289" s="152"/>
      <c r="AG289" s="152" t="s">
        <v>2390</v>
      </c>
      <c r="AH289" s="152">
        <v>0</v>
      </c>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1">
      <c r="A290" s="159"/>
      <c r="B290" s="160"/>
      <c r="C290" s="203" t="s">
        <v>3161</v>
      </c>
      <c r="D290" s="199"/>
      <c r="E290" s="200">
        <v>1.62</v>
      </c>
      <c r="F290" s="163"/>
      <c r="G290" s="163"/>
      <c r="H290" s="163"/>
      <c r="I290" s="163"/>
      <c r="J290" s="163"/>
      <c r="K290" s="163"/>
      <c r="L290" s="163"/>
      <c r="M290" s="163"/>
      <c r="N290" s="162"/>
      <c r="O290" s="162"/>
      <c r="P290" s="162"/>
      <c r="Q290" s="162"/>
      <c r="R290" s="163"/>
      <c r="S290" s="163"/>
      <c r="T290" s="163"/>
      <c r="U290" s="163"/>
      <c r="V290" s="163"/>
      <c r="W290" s="163"/>
      <c r="X290" s="163"/>
      <c r="Y290" s="152"/>
      <c r="Z290" s="152"/>
      <c r="AA290" s="152"/>
      <c r="AB290" s="152"/>
      <c r="AC290" s="152"/>
      <c r="AD290" s="152"/>
      <c r="AE290" s="152"/>
      <c r="AF290" s="152"/>
      <c r="AG290" s="152" t="s">
        <v>2390</v>
      </c>
      <c r="AH290" s="152">
        <v>0</v>
      </c>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1">
      <c r="A291" s="159"/>
      <c r="B291" s="160"/>
      <c r="C291" s="203" t="s">
        <v>3162</v>
      </c>
      <c r="D291" s="199"/>
      <c r="E291" s="200">
        <v>4</v>
      </c>
      <c r="F291" s="163"/>
      <c r="G291" s="163"/>
      <c r="H291" s="163"/>
      <c r="I291" s="163"/>
      <c r="J291" s="163"/>
      <c r="K291" s="163"/>
      <c r="L291" s="163"/>
      <c r="M291" s="163"/>
      <c r="N291" s="162"/>
      <c r="O291" s="162"/>
      <c r="P291" s="162"/>
      <c r="Q291" s="162"/>
      <c r="R291" s="163"/>
      <c r="S291" s="163"/>
      <c r="T291" s="163"/>
      <c r="U291" s="163"/>
      <c r="V291" s="163"/>
      <c r="W291" s="163"/>
      <c r="X291" s="163"/>
      <c r="Y291" s="152"/>
      <c r="Z291" s="152"/>
      <c r="AA291" s="152"/>
      <c r="AB291" s="152"/>
      <c r="AC291" s="152"/>
      <c r="AD291" s="152"/>
      <c r="AE291" s="152"/>
      <c r="AF291" s="152"/>
      <c r="AG291" s="152" t="s">
        <v>2390</v>
      </c>
      <c r="AH291" s="152">
        <v>0</v>
      </c>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outlineLevel="1">
      <c r="A292" s="159"/>
      <c r="B292" s="160"/>
      <c r="C292" s="203" t="s">
        <v>3025</v>
      </c>
      <c r="D292" s="199"/>
      <c r="E292" s="200"/>
      <c r="F292" s="163"/>
      <c r="G292" s="163"/>
      <c r="H292" s="163"/>
      <c r="I292" s="163"/>
      <c r="J292" s="163"/>
      <c r="K292" s="163"/>
      <c r="L292" s="163"/>
      <c r="M292" s="163"/>
      <c r="N292" s="162"/>
      <c r="O292" s="162"/>
      <c r="P292" s="162"/>
      <c r="Q292" s="162"/>
      <c r="R292" s="163"/>
      <c r="S292" s="163"/>
      <c r="T292" s="163"/>
      <c r="U292" s="163"/>
      <c r="V292" s="163"/>
      <c r="W292" s="163"/>
      <c r="X292" s="163"/>
      <c r="Y292" s="152"/>
      <c r="Z292" s="152"/>
      <c r="AA292" s="152"/>
      <c r="AB292" s="152"/>
      <c r="AC292" s="152"/>
      <c r="AD292" s="152"/>
      <c r="AE292" s="152"/>
      <c r="AF292" s="152"/>
      <c r="AG292" s="152" t="s">
        <v>2390</v>
      </c>
      <c r="AH292" s="152">
        <v>0</v>
      </c>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outlineLevel="1">
      <c r="A293" s="159"/>
      <c r="B293" s="160"/>
      <c r="C293" s="203" t="s">
        <v>3163</v>
      </c>
      <c r="D293" s="199"/>
      <c r="E293" s="200">
        <v>4.5350000000000001</v>
      </c>
      <c r="F293" s="163"/>
      <c r="G293" s="163"/>
      <c r="H293" s="163"/>
      <c r="I293" s="163"/>
      <c r="J293" s="163"/>
      <c r="K293" s="163"/>
      <c r="L293" s="163"/>
      <c r="M293" s="163"/>
      <c r="N293" s="162"/>
      <c r="O293" s="162"/>
      <c r="P293" s="162"/>
      <c r="Q293" s="162"/>
      <c r="R293" s="163"/>
      <c r="S293" s="163"/>
      <c r="T293" s="163"/>
      <c r="U293" s="163"/>
      <c r="V293" s="163"/>
      <c r="W293" s="163"/>
      <c r="X293" s="163"/>
      <c r="Y293" s="152"/>
      <c r="Z293" s="152"/>
      <c r="AA293" s="152"/>
      <c r="AB293" s="152"/>
      <c r="AC293" s="152"/>
      <c r="AD293" s="152"/>
      <c r="AE293" s="152"/>
      <c r="AF293" s="152"/>
      <c r="AG293" s="152" t="s">
        <v>2390</v>
      </c>
      <c r="AH293" s="152">
        <v>0</v>
      </c>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row>
    <row r="294" spans="1:60" outlineLevel="1">
      <c r="A294" s="159"/>
      <c r="B294" s="160"/>
      <c r="C294" s="203" t="s">
        <v>3164</v>
      </c>
      <c r="D294" s="199"/>
      <c r="E294" s="200">
        <v>8</v>
      </c>
      <c r="F294" s="163"/>
      <c r="G294" s="163"/>
      <c r="H294" s="163"/>
      <c r="I294" s="163"/>
      <c r="J294" s="163"/>
      <c r="K294" s="163"/>
      <c r="L294" s="163"/>
      <c r="M294" s="163"/>
      <c r="N294" s="162"/>
      <c r="O294" s="162"/>
      <c r="P294" s="162"/>
      <c r="Q294" s="162"/>
      <c r="R294" s="163"/>
      <c r="S294" s="163"/>
      <c r="T294" s="163"/>
      <c r="U294" s="163"/>
      <c r="V294" s="163"/>
      <c r="W294" s="163"/>
      <c r="X294" s="163"/>
      <c r="Y294" s="152"/>
      <c r="Z294" s="152"/>
      <c r="AA294" s="152"/>
      <c r="AB294" s="152"/>
      <c r="AC294" s="152"/>
      <c r="AD294" s="152"/>
      <c r="AE294" s="152"/>
      <c r="AF294" s="152"/>
      <c r="AG294" s="152" t="s">
        <v>2390</v>
      </c>
      <c r="AH294" s="152">
        <v>0</v>
      </c>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row>
    <row r="295" spans="1:60" outlineLevel="1">
      <c r="A295" s="159"/>
      <c r="B295" s="160"/>
      <c r="C295" s="203" t="s">
        <v>3147</v>
      </c>
      <c r="D295" s="199"/>
      <c r="E295" s="200"/>
      <c r="F295" s="163"/>
      <c r="G295" s="163"/>
      <c r="H295" s="163"/>
      <c r="I295" s="163"/>
      <c r="J295" s="163"/>
      <c r="K295" s="163"/>
      <c r="L295" s="163"/>
      <c r="M295" s="163"/>
      <c r="N295" s="162"/>
      <c r="O295" s="162"/>
      <c r="P295" s="162"/>
      <c r="Q295" s="162"/>
      <c r="R295" s="163"/>
      <c r="S295" s="163"/>
      <c r="T295" s="163"/>
      <c r="U295" s="163"/>
      <c r="V295" s="163"/>
      <c r="W295" s="163"/>
      <c r="X295" s="163"/>
      <c r="Y295" s="152"/>
      <c r="Z295" s="152"/>
      <c r="AA295" s="152"/>
      <c r="AB295" s="152"/>
      <c r="AC295" s="152"/>
      <c r="AD295" s="152"/>
      <c r="AE295" s="152"/>
      <c r="AF295" s="152"/>
      <c r="AG295" s="152" t="s">
        <v>2390</v>
      </c>
      <c r="AH295" s="152">
        <v>0</v>
      </c>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row>
    <row r="296" spans="1:60" outlineLevel="1">
      <c r="A296" s="159"/>
      <c r="B296" s="160"/>
      <c r="C296" s="203" t="s">
        <v>3165</v>
      </c>
      <c r="D296" s="199"/>
      <c r="E296" s="200">
        <v>1.012</v>
      </c>
      <c r="F296" s="163"/>
      <c r="G296" s="163"/>
      <c r="H296" s="163"/>
      <c r="I296" s="163"/>
      <c r="J296" s="163"/>
      <c r="K296" s="163"/>
      <c r="L296" s="163"/>
      <c r="M296" s="163"/>
      <c r="N296" s="162"/>
      <c r="O296" s="162"/>
      <c r="P296" s="162"/>
      <c r="Q296" s="162"/>
      <c r="R296" s="163"/>
      <c r="S296" s="163"/>
      <c r="T296" s="163"/>
      <c r="U296" s="163"/>
      <c r="V296" s="163"/>
      <c r="W296" s="163"/>
      <c r="X296" s="163"/>
      <c r="Y296" s="152"/>
      <c r="Z296" s="152"/>
      <c r="AA296" s="152"/>
      <c r="AB296" s="152"/>
      <c r="AC296" s="152"/>
      <c r="AD296" s="152"/>
      <c r="AE296" s="152"/>
      <c r="AF296" s="152"/>
      <c r="AG296" s="152" t="s">
        <v>2390</v>
      </c>
      <c r="AH296" s="152">
        <v>0</v>
      </c>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row>
    <row r="297" spans="1:60" outlineLevel="1">
      <c r="A297" s="159"/>
      <c r="B297" s="160"/>
      <c r="C297" s="203" t="s">
        <v>3162</v>
      </c>
      <c r="D297" s="199"/>
      <c r="E297" s="200">
        <v>4</v>
      </c>
      <c r="F297" s="163"/>
      <c r="G297" s="163"/>
      <c r="H297" s="163"/>
      <c r="I297" s="163"/>
      <c r="J297" s="163"/>
      <c r="K297" s="163"/>
      <c r="L297" s="163"/>
      <c r="M297" s="163"/>
      <c r="N297" s="162"/>
      <c r="O297" s="162"/>
      <c r="P297" s="162"/>
      <c r="Q297" s="162"/>
      <c r="R297" s="163"/>
      <c r="S297" s="163"/>
      <c r="T297" s="163"/>
      <c r="U297" s="163"/>
      <c r="V297" s="163"/>
      <c r="W297" s="163"/>
      <c r="X297" s="163"/>
      <c r="Y297" s="152"/>
      <c r="Z297" s="152"/>
      <c r="AA297" s="152"/>
      <c r="AB297" s="152"/>
      <c r="AC297" s="152"/>
      <c r="AD297" s="152"/>
      <c r="AE297" s="152"/>
      <c r="AF297" s="152"/>
      <c r="AG297" s="152" t="s">
        <v>2390</v>
      </c>
      <c r="AH297" s="152">
        <v>0</v>
      </c>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row>
    <row r="298" spans="1:60" outlineLevel="1">
      <c r="A298" s="159"/>
      <c r="B298" s="160"/>
      <c r="C298" s="203" t="s">
        <v>3149</v>
      </c>
      <c r="D298" s="199"/>
      <c r="E298" s="200"/>
      <c r="F298" s="163"/>
      <c r="G298" s="163"/>
      <c r="H298" s="163"/>
      <c r="I298" s="163"/>
      <c r="J298" s="163"/>
      <c r="K298" s="163"/>
      <c r="L298" s="163"/>
      <c r="M298" s="163"/>
      <c r="N298" s="162"/>
      <c r="O298" s="162"/>
      <c r="P298" s="162"/>
      <c r="Q298" s="162"/>
      <c r="R298" s="163"/>
      <c r="S298" s="163"/>
      <c r="T298" s="163"/>
      <c r="U298" s="163"/>
      <c r="V298" s="163"/>
      <c r="W298" s="163"/>
      <c r="X298" s="163"/>
      <c r="Y298" s="152"/>
      <c r="Z298" s="152"/>
      <c r="AA298" s="152"/>
      <c r="AB298" s="152"/>
      <c r="AC298" s="152"/>
      <c r="AD298" s="152"/>
      <c r="AE298" s="152"/>
      <c r="AF298" s="152"/>
      <c r="AG298" s="152" t="s">
        <v>2390</v>
      </c>
      <c r="AH298" s="152">
        <v>0</v>
      </c>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row>
    <row r="299" spans="1:60" outlineLevel="1">
      <c r="A299" s="159"/>
      <c r="B299" s="160"/>
      <c r="C299" s="203" t="s">
        <v>3166</v>
      </c>
      <c r="D299" s="199"/>
      <c r="E299" s="200">
        <v>1.05</v>
      </c>
      <c r="F299" s="163"/>
      <c r="G299" s="163"/>
      <c r="H299" s="163"/>
      <c r="I299" s="163"/>
      <c r="J299" s="163"/>
      <c r="K299" s="163"/>
      <c r="L299" s="163"/>
      <c r="M299" s="163"/>
      <c r="N299" s="162"/>
      <c r="O299" s="162"/>
      <c r="P299" s="162"/>
      <c r="Q299" s="162"/>
      <c r="R299" s="163"/>
      <c r="S299" s="163"/>
      <c r="T299" s="163"/>
      <c r="U299" s="163"/>
      <c r="V299" s="163"/>
      <c r="W299" s="163"/>
      <c r="X299" s="163"/>
      <c r="Y299" s="152"/>
      <c r="Z299" s="152"/>
      <c r="AA299" s="152"/>
      <c r="AB299" s="152"/>
      <c r="AC299" s="152"/>
      <c r="AD299" s="152"/>
      <c r="AE299" s="152"/>
      <c r="AF299" s="152"/>
      <c r="AG299" s="152" t="s">
        <v>2390</v>
      </c>
      <c r="AH299" s="152">
        <v>0</v>
      </c>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row>
    <row r="300" spans="1:60" outlineLevel="1">
      <c r="A300" s="159"/>
      <c r="B300" s="160"/>
      <c r="C300" s="203" t="s">
        <v>3162</v>
      </c>
      <c r="D300" s="199"/>
      <c r="E300" s="200">
        <v>4</v>
      </c>
      <c r="F300" s="163"/>
      <c r="G300" s="163"/>
      <c r="H300" s="163"/>
      <c r="I300" s="163"/>
      <c r="J300" s="163"/>
      <c r="K300" s="163"/>
      <c r="L300" s="163"/>
      <c r="M300" s="163"/>
      <c r="N300" s="162"/>
      <c r="O300" s="162"/>
      <c r="P300" s="162"/>
      <c r="Q300" s="162"/>
      <c r="R300" s="163"/>
      <c r="S300" s="163"/>
      <c r="T300" s="163"/>
      <c r="U300" s="163"/>
      <c r="V300" s="163"/>
      <c r="W300" s="163"/>
      <c r="X300" s="163"/>
      <c r="Y300" s="152"/>
      <c r="Z300" s="152"/>
      <c r="AA300" s="152"/>
      <c r="AB300" s="152"/>
      <c r="AC300" s="152"/>
      <c r="AD300" s="152"/>
      <c r="AE300" s="152"/>
      <c r="AF300" s="152"/>
      <c r="AG300" s="152" t="s">
        <v>2390</v>
      </c>
      <c r="AH300" s="152">
        <v>0</v>
      </c>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row>
    <row r="301" spans="1:60" outlineLevel="1">
      <c r="A301" s="159"/>
      <c r="B301" s="160"/>
      <c r="C301" s="203" t="s">
        <v>3151</v>
      </c>
      <c r="D301" s="199"/>
      <c r="E301" s="200"/>
      <c r="F301" s="163"/>
      <c r="G301" s="163"/>
      <c r="H301" s="163"/>
      <c r="I301" s="163"/>
      <c r="J301" s="163"/>
      <c r="K301" s="163"/>
      <c r="L301" s="163"/>
      <c r="M301" s="163"/>
      <c r="N301" s="162"/>
      <c r="O301" s="162"/>
      <c r="P301" s="162"/>
      <c r="Q301" s="162"/>
      <c r="R301" s="163"/>
      <c r="S301" s="163"/>
      <c r="T301" s="163"/>
      <c r="U301" s="163"/>
      <c r="V301" s="163"/>
      <c r="W301" s="163"/>
      <c r="X301" s="163"/>
      <c r="Y301" s="152"/>
      <c r="Z301" s="152"/>
      <c r="AA301" s="152"/>
      <c r="AB301" s="152"/>
      <c r="AC301" s="152"/>
      <c r="AD301" s="152"/>
      <c r="AE301" s="152"/>
      <c r="AF301" s="152"/>
      <c r="AG301" s="152" t="s">
        <v>2390</v>
      </c>
      <c r="AH301" s="152">
        <v>0</v>
      </c>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c r="BH301" s="152"/>
    </row>
    <row r="302" spans="1:60" outlineLevel="1">
      <c r="A302" s="159"/>
      <c r="B302" s="160"/>
      <c r="C302" s="203" t="s">
        <v>3167</v>
      </c>
      <c r="D302" s="199"/>
      <c r="E302" s="200">
        <v>1.26</v>
      </c>
      <c r="F302" s="163"/>
      <c r="G302" s="163"/>
      <c r="H302" s="163"/>
      <c r="I302" s="163"/>
      <c r="J302" s="163"/>
      <c r="K302" s="163"/>
      <c r="L302" s="163"/>
      <c r="M302" s="163"/>
      <c r="N302" s="162"/>
      <c r="O302" s="162"/>
      <c r="P302" s="162"/>
      <c r="Q302" s="162"/>
      <c r="R302" s="163"/>
      <c r="S302" s="163"/>
      <c r="T302" s="163"/>
      <c r="U302" s="163"/>
      <c r="V302" s="163"/>
      <c r="W302" s="163"/>
      <c r="X302" s="163"/>
      <c r="Y302" s="152"/>
      <c r="Z302" s="152"/>
      <c r="AA302" s="152"/>
      <c r="AB302" s="152"/>
      <c r="AC302" s="152"/>
      <c r="AD302" s="152"/>
      <c r="AE302" s="152"/>
      <c r="AF302" s="152"/>
      <c r="AG302" s="152" t="s">
        <v>2390</v>
      </c>
      <c r="AH302" s="152">
        <v>0</v>
      </c>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row>
    <row r="303" spans="1:60" outlineLevel="1">
      <c r="A303" s="159"/>
      <c r="B303" s="160"/>
      <c r="C303" s="203" t="s">
        <v>3162</v>
      </c>
      <c r="D303" s="199"/>
      <c r="E303" s="200">
        <v>4</v>
      </c>
      <c r="F303" s="163"/>
      <c r="G303" s="163"/>
      <c r="H303" s="163"/>
      <c r="I303" s="163"/>
      <c r="J303" s="163"/>
      <c r="K303" s="163"/>
      <c r="L303" s="163"/>
      <c r="M303" s="163"/>
      <c r="N303" s="162"/>
      <c r="O303" s="162"/>
      <c r="P303" s="162"/>
      <c r="Q303" s="162"/>
      <c r="R303" s="163"/>
      <c r="S303" s="163"/>
      <c r="T303" s="163"/>
      <c r="U303" s="163"/>
      <c r="V303" s="163"/>
      <c r="W303" s="163"/>
      <c r="X303" s="163"/>
      <c r="Y303" s="152"/>
      <c r="Z303" s="152"/>
      <c r="AA303" s="152"/>
      <c r="AB303" s="152"/>
      <c r="AC303" s="152"/>
      <c r="AD303" s="152"/>
      <c r="AE303" s="152"/>
      <c r="AF303" s="152"/>
      <c r="AG303" s="152" t="s">
        <v>2390</v>
      </c>
      <c r="AH303" s="152">
        <v>0</v>
      </c>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row>
    <row r="304" spans="1:60" outlineLevel="1">
      <c r="A304" s="159"/>
      <c r="B304" s="160"/>
      <c r="C304" s="203" t="s">
        <v>3153</v>
      </c>
      <c r="D304" s="199"/>
      <c r="E304" s="200"/>
      <c r="F304" s="163"/>
      <c r="G304" s="163"/>
      <c r="H304" s="163"/>
      <c r="I304" s="163"/>
      <c r="J304" s="163"/>
      <c r="K304" s="163"/>
      <c r="L304" s="163"/>
      <c r="M304" s="163"/>
      <c r="N304" s="162"/>
      <c r="O304" s="162"/>
      <c r="P304" s="162"/>
      <c r="Q304" s="162"/>
      <c r="R304" s="163"/>
      <c r="S304" s="163"/>
      <c r="T304" s="163"/>
      <c r="U304" s="163"/>
      <c r="V304" s="163"/>
      <c r="W304" s="163"/>
      <c r="X304" s="163"/>
      <c r="Y304" s="152"/>
      <c r="Z304" s="152"/>
      <c r="AA304" s="152"/>
      <c r="AB304" s="152"/>
      <c r="AC304" s="152"/>
      <c r="AD304" s="152"/>
      <c r="AE304" s="152"/>
      <c r="AF304" s="152"/>
      <c r="AG304" s="152" t="s">
        <v>2390</v>
      </c>
      <c r="AH304" s="152">
        <v>0</v>
      </c>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row>
    <row r="305" spans="1:60" outlineLevel="1">
      <c r="A305" s="159"/>
      <c r="B305" s="160"/>
      <c r="C305" s="203" t="s">
        <v>3168</v>
      </c>
      <c r="D305" s="199"/>
      <c r="E305" s="200">
        <v>1.5</v>
      </c>
      <c r="F305" s="163"/>
      <c r="G305" s="163"/>
      <c r="H305" s="163"/>
      <c r="I305" s="163"/>
      <c r="J305" s="163"/>
      <c r="K305" s="163"/>
      <c r="L305" s="163"/>
      <c r="M305" s="163"/>
      <c r="N305" s="162"/>
      <c r="O305" s="162"/>
      <c r="P305" s="162"/>
      <c r="Q305" s="162"/>
      <c r="R305" s="163"/>
      <c r="S305" s="163"/>
      <c r="T305" s="163"/>
      <c r="U305" s="163"/>
      <c r="V305" s="163"/>
      <c r="W305" s="163"/>
      <c r="X305" s="163"/>
      <c r="Y305" s="152"/>
      <c r="Z305" s="152"/>
      <c r="AA305" s="152"/>
      <c r="AB305" s="152"/>
      <c r="AC305" s="152"/>
      <c r="AD305" s="152"/>
      <c r="AE305" s="152"/>
      <c r="AF305" s="152"/>
      <c r="AG305" s="152" t="s">
        <v>2390</v>
      </c>
      <c r="AH305" s="152">
        <v>0</v>
      </c>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row>
    <row r="306" spans="1:60" outlineLevel="1">
      <c r="A306" s="159"/>
      <c r="B306" s="160"/>
      <c r="C306" s="203" t="s">
        <v>3162</v>
      </c>
      <c r="D306" s="199"/>
      <c r="E306" s="200">
        <v>4</v>
      </c>
      <c r="F306" s="163"/>
      <c r="G306" s="163"/>
      <c r="H306" s="163"/>
      <c r="I306" s="163"/>
      <c r="J306" s="163"/>
      <c r="K306" s="163"/>
      <c r="L306" s="163"/>
      <c r="M306" s="163"/>
      <c r="N306" s="162"/>
      <c r="O306" s="162"/>
      <c r="P306" s="162"/>
      <c r="Q306" s="162"/>
      <c r="R306" s="163"/>
      <c r="S306" s="163"/>
      <c r="T306" s="163"/>
      <c r="U306" s="163"/>
      <c r="V306" s="163"/>
      <c r="W306" s="163"/>
      <c r="X306" s="163"/>
      <c r="Y306" s="152"/>
      <c r="Z306" s="152"/>
      <c r="AA306" s="152"/>
      <c r="AB306" s="152"/>
      <c r="AC306" s="152"/>
      <c r="AD306" s="152"/>
      <c r="AE306" s="152"/>
      <c r="AF306" s="152"/>
      <c r="AG306" s="152" t="s">
        <v>2390</v>
      </c>
      <c r="AH306" s="152">
        <v>0</v>
      </c>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c r="BH306" s="152"/>
    </row>
    <row r="307" spans="1:60" outlineLevel="1">
      <c r="A307" s="159"/>
      <c r="B307" s="160"/>
      <c r="C307" s="203" t="s">
        <v>3028</v>
      </c>
      <c r="D307" s="199"/>
      <c r="E307" s="200"/>
      <c r="F307" s="163"/>
      <c r="G307" s="163"/>
      <c r="H307" s="163"/>
      <c r="I307" s="163"/>
      <c r="J307" s="163"/>
      <c r="K307" s="163"/>
      <c r="L307" s="163"/>
      <c r="M307" s="163"/>
      <c r="N307" s="162"/>
      <c r="O307" s="162"/>
      <c r="P307" s="162"/>
      <c r="Q307" s="162"/>
      <c r="R307" s="163"/>
      <c r="S307" s="163"/>
      <c r="T307" s="163"/>
      <c r="U307" s="163"/>
      <c r="V307" s="163"/>
      <c r="W307" s="163"/>
      <c r="X307" s="163"/>
      <c r="Y307" s="152"/>
      <c r="Z307" s="152"/>
      <c r="AA307" s="152"/>
      <c r="AB307" s="152"/>
      <c r="AC307" s="152"/>
      <c r="AD307" s="152"/>
      <c r="AE307" s="152"/>
      <c r="AF307" s="152"/>
      <c r="AG307" s="152" t="s">
        <v>2390</v>
      </c>
      <c r="AH307" s="152">
        <v>0</v>
      </c>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row>
    <row r="308" spans="1:60" outlineLevel="1">
      <c r="A308" s="159"/>
      <c r="B308" s="160"/>
      <c r="C308" s="203" t="s">
        <v>3169</v>
      </c>
      <c r="D308" s="199"/>
      <c r="E308" s="200">
        <v>12.57</v>
      </c>
      <c r="F308" s="163"/>
      <c r="G308" s="163"/>
      <c r="H308" s="163"/>
      <c r="I308" s="163"/>
      <c r="J308" s="163"/>
      <c r="K308" s="163"/>
      <c r="L308" s="163"/>
      <c r="M308" s="163"/>
      <c r="N308" s="162"/>
      <c r="O308" s="162"/>
      <c r="P308" s="162"/>
      <c r="Q308" s="162"/>
      <c r="R308" s="163"/>
      <c r="S308" s="163"/>
      <c r="T308" s="163"/>
      <c r="U308" s="163"/>
      <c r="V308" s="163"/>
      <c r="W308" s="163"/>
      <c r="X308" s="163"/>
      <c r="Y308" s="152"/>
      <c r="Z308" s="152"/>
      <c r="AA308" s="152"/>
      <c r="AB308" s="152"/>
      <c r="AC308" s="152"/>
      <c r="AD308" s="152"/>
      <c r="AE308" s="152"/>
      <c r="AF308" s="152"/>
      <c r="AG308" s="152" t="s">
        <v>2390</v>
      </c>
      <c r="AH308" s="152">
        <v>0</v>
      </c>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row>
    <row r="309" spans="1:60" outlineLevel="1">
      <c r="A309" s="159"/>
      <c r="B309" s="160"/>
      <c r="C309" s="203" t="s">
        <v>3164</v>
      </c>
      <c r="D309" s="199"/>
      <c r="E309" s="200">
        <v>8</v>
      </c>
      <c r="F309" s="163"/>
      <c r="G309" s="163"/>
      <c r="H309" s="163"/>
      <c r="I309" s="163"/>
      <c r="J309" s="163"/>
      <c r="K309" s="163"/>
      <c r="L309" s="163"/>
      <c r="M309" s="163"/>
      <c r="N309" s="162"/>
      <c r="O309" s="162"/>
      <c r="P309" s="162"/>
      <c r="Q309" s="162"/>
      <c r="R309" s="163"/>
      <c r="S309" s="163"/>
      <c r="T309" s="163"/>
      <c r="U309" s="163"/>
      <c r="V309" s="163"/>
      <c r="W309" s="163"/>
      <c r="X309" s="163"/>
      <c r="Y309" s="152"/>
      <c r="Z309" s="152"/>
      <c r="AA309" s="152"/>
      <c r="AB309" s="152"/>
      <c r="AC309" s="152"/>
      <c r="AD309" s="152"/>
      <c r="AE309" s="152"/>
      <c r="AF309" s="152"/>
      <c r="AG309" s="152" t="s">
        <v>2390</v>
      </c>
      <c r="AH309" s="152">
        <v>0</v>
      </c>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c r="BG309" s="152"/>
      <c r="BH309" s="152"/>
    </row>
    <row r="310" spans="1:60" outlineLevel="1">
      <c r="A310" s="159"/>
      <c r="B310" s="160"/>
      <c r="C310" s="203" t="s">
        <v>3031</v>
      </c>
      <c r="D310" s="199"/>
      <c r="E310" s="200"/>
      <c r="F310" s="163"/>
      <c r="G310" s="163"/>
      <c r="H310" s="163"/>
      <c r="I310" s="163"/>
      <c r="J310" s="163"/>
      <c r="K310" s="163"/>
      <c r="L310" s="163"/>
      <c r="M310" s="163"/>
      <c r="N310" s="162"/>
      <c r="O310" s="162"/>
      <c r="P310" s="162"/>
      <c r="Q310" s="162"/>
      <c r="R310" s="163"/>
      <c r="S310" s="163"/>
      <c r="T310" s="163"/>
      <c r="U310" s="163"/>
      <c r="V310" s="163"/>
      <c r="W310" s="163"/>
      <c r="X310" s="163"/>
      <c r="Y310" s="152"/>
      <c r="Z310" s="152"/>
      <c r="AA310" s="152"/>
      <c r="AB310" s="152"/>
      <c r="AC310" s="152"/>
      <c r="AD310" s="152"/>
      <c r="AE310" s="152"/>
      <c r="AF310" s="152"/>
      <c r="AG310" s="152" t="s">
        <v>2390</v>
      </c>
      <c r="AH310" s="152">
        <v>0</v>
      </c>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row>
    <row r="311" spans="1:60" outlineLevel="1">
      <c r="A311" s="159"/>
      <c r="B311" s="160"/>
      <c r="C311" s="203" t="s">
        <v>3170</v>
      </c>
      <c r="D311" s="199"/>
      <c r="E311" s="200">
        <v>4.75</v>
      </c>
      <c r="F311" s="163"/>
      <c r="G311" s="163"/>
      <c r="H311" s="163"/>
      <c r="I311" s="163"/>
      <c r="J311" s="163"/>
      <c r="K311" s="163"/>
      <c r="L311" s="163"/>
      <c r="M311" s="163"/>
      <c r="N311" s="162"/>
      <c r="O311" s="162"/>
      <c r="P311" s="162"/>
      <c r="Q311" s="162"/>
      <c r="R311" s="163"/>
      <c r="S311" s="163"/>
      <c r="T311" s="163"/>
      <c r="U311" s="163"/>
      <c r="V311" s="163"/>
      <c r="W311" s="163"/>
      <c r="X311" s="163"/>
      <c r="Y311" s="152"/>
      <c r="Z311" s="152"/>
      <c r="AA311" s="152"/>
      <c r="AB311" s="152"/>
      <c r="AC311" s="152"/>
      <c r="AD311" s="152"/>
      <c r="AE311" s="152"/>
      <c r="AF311" s="152"/>
      <c r="AG311" s="152" t="s">
        <v>2390</v>
      </c>
      <c r="AH311" s="152">
        <v>0</v>
      </c>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row>
    <row r="312" spans="1:60" outlineLevel="1">
      <c r="A312" s="159"/>
      <c r="B312" s="160"/>
      <c r="C312" s="203" t="s">
        <v>3171</v>
      </c>
      <c r="D312" s="199"/>
      <c r="E312" s="200">
        <v>10</v>
      </c>
      <c r="F312" s="163"/>
      <c r="G312" s="163"/>
      <c r="H312" s="163"/>
      <c r="I312" s="163"/>
      <c r="J312" s="163"/>
      <c r="K312" s="163"/>
      <c r="L312" s="163"/>
      <c r="M312" s="163"/>
      <c r="N312" s="162"/>
      <c r="O312" s="162"/>
      <c r="P312" s="162"/>
      <c r="Q312" s="162"/>
      <c r="R312" s="163"/>
      <c r="S312" s="163"/>
      <c r="T312" s="163"/>
      <c r="U312" s="163"/>
      <c r="V312" s="163"/>
      <c r="W312" s="163"/>
      <c r="X312" s="163"/>
      <c r="Y312" s="152"/>
      <c r="Z312" s="152"/>
      <c r="AA312" s="152"/>
      <c r="AB312" s="152"/>
      <c r="AC312" s="152"/>
      <c r="AD312" s="152"/>
      <c r="AE312" s="152"/>
      <c r="AF312" s="152"/>
      <c r="AG312" s="152" t="s">
        <v>2390</v>
      </c>
      <c r="AH312" s="152">
        <v>0</v>
      </c>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row>
    <row r="313" spans="1:60" outlineLevel="1">
      <c r="A313" s="159"/>
      <c r="B313" s="160"/>
      <c r="C313" s="203" t="s">
        <v>3034</v>
      </c>
      <c r="D313" s="199"/>
      <c r="E313" s="200"/>
      <c r="F313" s="163"/>
      <c r="G313" s="163"/>
      <c r="H313" s="163"/>
      <c r="I313" s="163"/>
      <c r="J313" s="163"/>
      <c r="K313" s="163"/>
      <c r="L313" s="163"/>
      <c r="M313" s="163"/>
      <c r="N313" s="162"/>
      <c r="O313" s="162"/>
      <c r="P313" s="162"/>
      <c r="Q313" s="162"/>
      <c r="R313" s="163"/>
      <c r="S313" s="163"/>
      <c r="T313" s="163"/>
      <c r="U313" s="163"/>
      <c r="V313" s="163"/>
      <c r="W313" s="163"/>
      <c r="X313" s="163"/>
      <c r="Y313" s="152"/>
      <c r="Z313" s="152"/>
      <c r="AA313" s="152"/>
      <c r="AB313" s="152"/>
      <c r="AC313" s="152"/>
      <c r="AD313" s="152"/>
      <c r="AE313" s="152"/>
      <c r="AF313" s="152"/>
      <c r="AG313" s="152" t="s">
        <v>2390</v>
      </c>
      <c r="AH313" s="152">
        <v>0</v>
      </c>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c r="BH313" s="152"/>
    </row>
    <row r="314" spans="1:60" outlineLevel="1">
      <c r="A314" s="159"/>
      <c r="B314" s="160"/>
      <c r="C314" s="203" t="s">
        <v>3172</v>
      </c>
      <c r="D314" s="199"/>
      <c r="E314" s="200">
        <v>13.385</v>
      </c>
      <c r="F314" s="163"/>
      <c r="G314" s="163"/>
      <c r="H314" s="163"/>
      <c r="I314" s="163"/>
      <c r="J314" s="163"/>
      <c r="K314" s="163"/>
      <c r="L314" s="163"/>
      <c r="M314" s="163"/>
      <c r="N314" s="162"/>
      <c r="O314" s="162"/>
      <c r="P314" s="162"/>
      <c r="Q314" s="162"/>
      <c r="R314" s="163"/>
      <c r="S314" s="163"/>
      <c r="T314" s="163"/>
      <c r="U314" s="163"/>
      <c r="V314" s="163"/>
      <c r="W314" s="163"/>
      <c r="X314" s="163"/>
      <c r="Y314" s="152"/>
      <c r="Z314" s="152"/>
      <c r="AA314" s="152"/>
      <c r="AB314" s="152"/>
      <c r="AC314" s="152"/>
      <c r="AD314" s="152"/>
      <c r="AE314" s="152"/>
      <c r="AF314" s="152"/>
      <c r="AG314" s="152" t="s">
        <v>2390</v>
      </c>
      <c r="AH314" s="152">
        <v>0</v>
      </c>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c r="BH314" s="152"/>
    </row>
    <row r="315" spans="1:60" outlineLevel="1">
      <c r="A315" s="159"/>
      <c r="B315" s="160"/>
      <c r="C315" s="203" t="s">
        <v>3173</v>
      </c>
      <c r="D315" s="199"/>
      <c r="E315" s="200">
        <v>12</v>
      </c>
      <c r="F315" s="163"/>
      <c r="G315" s="163"/>
      <c r="H315" s="163"/>
      <c r="I315" s="163"/>
      <c r="J315" s="163"/>
      <c r="K315" s="163"/>
      <c r="L315" s="163"/>
      <c r="M315" s="163"/>
      <c r="N315" s="162"/>
      <c r="O315" s="162"/>
      <c r="P315" s="162"/>
      <c r="Q315" s="162"/>
      <c r="R315" s="163"/>
      <c r="S315" s="163"/>
      <c r="T315" s="163"/>
      <c r="U315" s="163"/>
      <c r="V315" s="163"/>
      <c r="W315" s="163"/>
      <c r="X315" s="163"/>
      <c r="Y315" s="152"/>
      <c r="Z315" s="152"/>
      <c r="AA315" s="152"/>
      <c r="AB315" s="152"/>
      <c r="AC315" s="152"/>
      <c r="AD315" s="152"/>
      <c r="AE315" s="152"/>
      <c r="AF315" s="152"/>
      <c r="AG315" s="152" t="s">
        <v>2390</v>
      </c>
      <c r="AH315" s="152">
        <v>0</v>
      </c>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c r="BH315" s="152"/>
    </row>
    <row r="316" spans="1:60" outlineLevel="1">
      <c r="A316" s="159"/>
      <c r="B316" s="160"/>
      <c r="C316" s="203" t="s">
        <v>3038</v>
      </c>
      <c r="D316" s="199"/>
      <c r="E316" s="200"/>
      <c r="F316" s="163"/>
      <c r="G316" s="163"/>
      <c r="H316" s="163"/>
      <c r="I316" s="163"/>
      <c r="J316" s="163"/>
      <c r="K316" s="163"/>
      <c r="L316" s="163"/>
      <c r="M316" s="163"/>
      <c r="N316" s="162"/>
      <c r="O316" s="162"/>
      <c r="P316" s="162"/>
      <c r="Q316" s="162"/>
      <c r="R316" s="163"/>
      <c r="S316" s="163"/>
      <c r="T316" s="163"/>
      <c r="U316" s="163"/>
      <c r="V316" s="163"/>
      <c r="W316" s="163"/>
      <c r="X316" s="163"/>
      <c r="Y316" s="152"/>
      <c r="Z316" s="152"/>
      <c r="AA316" s="152"/>
      <c r="AB316" s="152"/>
      <c r="AC316" s="152"/>
      <c r="AD316" s="152"/>
      <c r="AE316" s="152"/>
      <c r="AF316" s="152"/>
      <c r="AG316" s="152" t="s">
        <v>2390</v>
      </c>
      <c r="AH316" s="152">
        <v>0</v>
      </c>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row>
    <row r="317" spans="1:60" outlineLevel="1">
      <c r="A317" s="159"/>
      <c r="B317" s="160"/>
      <c r="C317" s="203" t="s">
        <v>3174</v>
      </c>
      <c r="D317" s="199"/>
      <c r="E317" s="200">
        <v>9.26</v>
      </c>
      <c r="F317" s="163"/>
      <c r="G317" s="163"/>
      <c r="H317" s="163"/>
      <c r="I317" s="163"/>
      <c r="J317" s="163"/>
      <c r="K317" s="163"/>
      <c r="L317" s="163"/>
      <c r="M317" s="163"/>
      <c r="N317" s="162"/>
      <c r="O317" s="162"/>
      <c r="P317" s="162"/>
      <c r="Q317" s="162"/>
      <c r="R317" s="163"/>
      <c r="S317" s="163"/>
      <c r="T317" s="163"/>
      <c r="U317" s="163"/>
      <c r="V317" s="163"/>
      <c r="W317" s="163"/>
      <c r="X317" s="163"/>
      <c r="Y317" s="152"/>
      <c r="Z317" s="152"/>
      <c r="AA317" s="152"/>
      <c r="AB317" s="152"/>
      <c r="AC317" s="152"/>
      <c r="AD317" s="152"/>
      <c r="AE317" s="152"/>
      <c r="AF317" s="152"/>
      <c r="AG317" s="152" t="s">
        <v>2390</v>
      </c>
      <c r="AH317" s="152">
        <v>0</v>
      </c>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row>
    <row r="318" spans="1:60" outlineLevel="1">
      <c r="A318" s="159"/>
      <c r="B318" s="160"/>
      <c r="C318" s="203" t="s">
        <v>3173</v>
      </c>
      <c r="D318" s="199"/>
      <c r="E318" s="200">
        <v>12</v>
      </c>
      <c r="F318" s="163"/>
      <c r="G318" s="163"/>
      <c r="H318" s="163"/>
      <c r="I318" s="163"/>
      <c r="J318" s="163"/>
      <c r="K318" s="163"/>
      <c r="L318" s="163"/>
      <c r="M318" s="163"/>
      <c r="N318" s="162"/>
      <c r="O318" s="162"/>
      <c r="P318" s="162"/>
      <c r="Q318" s="162"/>
      <c r="R318" s="163"/>
      <c r="S318" s="163"/>
      <c r="T318" s="163"/>
      <c r="U318" s="163"/>
      <c r="V318" s="163"/>
      <c r="W318" s="163"/>
      <c r="X318" s="163"/>
      <c r="Y318" s="152"/>
      <c r="Z318" s="152"/>
      <c r="AA318" s="152"/>
      <c r="AB318" s="152"/>
      <c r="AC318" s="152"/>
      <c r="AD318" s="152"/>
      <c r="AE318" s="152"/>
      <c r="AF318" s="152"/>
      <c r="AG318" s="152" t="s">
        <v>2390</v>
      </c>
      <c r="AH318" s="152">
        <v>0</v>
      </c>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row>
    <row r="319" spans="1:60" outlineLevel="1">
      <c r="A319" s="175">
        <v>60</v>
      </c>
      <c r="B319" s="176" t="s">
        <v>3175</v>
      </c>
      <c r="C319" s="185" t="s">
        <v>3176</v>
      </c>
      <c r="D319" s="177" t="s">
        <v>439</v>
      </c>
      <c r="E319" s="178">
        <v>92.623999999999995</v>
      </c>
      <c r="F319" s="179"/>
      <c r="G319" s="180">
        <f>ROUND(E319*F319,2)</f>
        <v>0</v>
      </c>
      <c r="H319" s="179"/>
      <c r="I319" s="180">
        <f>ROUND(E319*H319,2)</f>
        <v>0</v>
      </c>
      <c r="J319" s="179"/>
      <c r="K319" s="180">
        <f>ROUND(E319*J319,2)</f>
        <v>0</v>
      </c>
      <c r="L319" s="180">
        <v>21</v>
      </c>
      <c r="M319" s="180">
        <f>G319*(1+L319/100)</f>
        <v>0</v>
      </c>
      <c r="N319" s="178">
        <v>0</v>
      </c>
      <c r="O319" s="178">
        <f>ROUND(E319*N319,2)</f>
        <v>0</v>
      </c>
      <c r="P319" s="178">
        <v>0</v>
      </c>
      <c r="Q319" s="178">
        <f>ROUND(E319*P319,2)</f>
        <v>0</v>
      </c>
      <c r="R319" s="180" t="s">
        <v>1681</v>
      </c>
      <c r="S319" s="180" t="s">
        <v>371</v>
      </c>
      <c r="T319" s="181" t="s">
        <v>2386</v>
      </c>
      <c r="U319" s="163">
        <v>1.27</v>
      </c>
      <c r="V319" s="163">
        <f>ROUND(E319*U319,2)</f>
        <v>117.63</v>
      </c>
      <c r="W319" s="163"/>
      <c r="X319" s="163" t="s">
        <v>431</v>
      </c>
      <c r="Y319" s="152"/>
      <c r="Z319" s="152"/>
      <c r="AA319" s="152"/>
      <c r="AB319" s="152"/>
      <c r="AC319" s="152"/>
      <c r="AD319" s="152"/>
      <c r="AE319" s="152"/>
      <c r="AF319" s="152"/>
      <c r="AG319" s="152" t="s">
        <v>2387</v>
      </c>
      <c r="AH319" s="152"/>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row>
    <row r="320" spans="1:60" outlineLevel="1">
      <c r="A320" s="159"/>
      <c r="B320" s="160"/>
      <c r="C320" s="273" t="s">
        <v>3177</v>
      </c>
      <c r="D320" s="274"/>
      <c r="E320" s="274"/>
      <c r="F320" s="274"/>
      <c r="G320" s="274"/>
      <c r="H320" s="163"/>
      <c r="I320" s="163"/>
      <c r="J320" s="163"/>
      <c r="K320" s="163"/>
      <c r="L320" s="163"/>
      <c r="M320" s="163"/>
      <c r="N320" s="162"/>
      <c r="O320" s="162"/>
      <c r="P320" s="162"/>
      <c r="Q320" s="162"/>
      <c r="R320" s="163"/>
      <c r="S320" s="163"/>
      <c r="T320" s="163"/>
      <c r="U320" s="163"/>
      <c r="V320" s="163"/>
      <c r="W320" s="163"/>
      <c r="X320" s="163"/>
      <c r="Y320" s="152"/>
      <c r="Z320" s="152"/>
      <c r="AA320" s="152"/>
      <c r="AB320" s="152"/>
      <c r="AC320" s="152"/>
      <c r="AD320" s="152"/>
      <c r="AE320" s="152"/>
      <c r="AF320" s="152"/>
      <c r="AG320" s="152" t="s">
        <v>444</v>
      </c>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row>
    <row r="321" spans="1:60" outlineLevel="1">
      <c r="A321" s="159"/>
      <c r="B321" s="160"/>
      <c r="C321" s="203" t="s">
        <v>3178</v>
      </c>
      <c r="D321" s="199"/>
      <c r="E321" s="200">
        <v>92.623999999999995</v>
      </c>
      <c r="F321" s="163"/>
      <c r="G321" s="163"/>
      <c r="H321" s="163"/>
      <c r="I321" s="163"/>
      <c r="J321" s="163"/>
      <c r="K321" s="163"/>
      <c r="L321" s="163"/>
      <c r="M321" s="163"/>
      <c r="N321" s="162"/>
      <c r="O321" s="162"/>
      <c r="P321" s="162"/>
      <c r="Q321" s="162"/>
      <c r="R321" s="163"/>
      <c r="S321" s="163"/>
      <c r="T321" s="163"/>
      <c r="U321" s="163"/>
      <c r="V321" s="163"/>
      <c r="W321" s="163"/>
      <c r="X321" s="163"/>
      <c r="Y321" s="152"/>
      <c r="Z321" s="152"/>
      <c r="AA321" s="152"/>
      <c r="AB321" s="152"/>
      <c r="AC321" s="152"/>
      <c r="AD321" s="152"/>
      <c r="AE321" s="152"/>
      <c r="AF321" s="152"/>
      <c r="AG321" s="152" t="s">
        <v>2390</v>
      </c>
      <c r="AH321" s="152">
        <v>5</v>
      </c>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c r="BH321" s="152"/>
    </row>
    <row r="322" spans="1:60" ht="22.5" outlineLevel="1">
      <c r="A322" s="175">
        <v>61</v>
      </c>
      <c r="B322" s="176" t="s">
        <v>3179</v>
      </c>
      <c r="C322" s="185" t="s">
        <v>3180</v>
      </c>
      <c r="D322" s="177" t="s">
        <v>524</v>
      </c>
      <c r="E322" s="178">
        <v>20</v>
      </c>
      <c r="F322" s="179"/>
      <c r="G322" s="180">
        <f>ROUND(E322*F322,2)</f>
        <v>0</v>
      </c>
      <c r="H322" s="179"/>
      <c r="I322" s="180">
        <f>ROUND(E322*H322,2)</f>
        <v>0</v>
      </c>
      <c r="J322" s="179"/>
      <c r="K322" s="180">
        <f>ROUND(E322*J322,2)</f>
        <v>0</v>
      </c>
      <c r="L322" s="180">
        <v>21</v>
      </c>
      <c r="M322" s="180">
        <f>G322*(1+L322/100)</f>
        <v>0</v>
      </c>
      <c r="N322" s="178">
        <v>4.2000000000000002E-4</v>
      </c>
      <c r="O322" s="178">
        <f>ROUND(E322*N322,2)</f>
        <v>0.01</v>
      </c>
      <c r="P322" s="178">
        <v>0</v>
      </c>
      <c r="Q322" s="178">
        <f>ROUND(E322*P322,2)</f>
        <v>0</v>
      </c>
      <c r="R322" s="180" t="s">
        <v>1681</v>
      </c>
      <c r="S322" s="180" t="s">
        <v>371</v>
      </c>
      <c r="T322" s="181" t="s">
        <v>2386</v>
      </c>
      <c r="U322" s="163">
        <v>0.12</v>
      </c>
      <c r="V322" s="163">
        <f>ROUND(E322*U322,2)</f>
        <v>2.4</v>
      </c>
      <c r="W322" s="163"/>
      <c r="X322" s="163" t="s">
        <v>431</v>
      </c>
      <c r="Y322" s="152"/>
      <c r="Z322" s="152"/>
      <c r="AA322" s="152"/>
      <c r="AB322" s="152"/>
      <c r="AC322" s="152"/>
      <c r="AD322" s="152"/>
      <c r="AE322" s="152"/>
      <c r="AF322" s="152"/>
      <c r="AG322" s="152" t="s">
        <v>2387</v>
      </c>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row>
    <row r="323" spans="1:60" outlineLevel="1">
      <c r="A323" s="159"/>
      <c r="B323" s="160"/>
      <c r="C323" s="203" t="s">
        <v>3181</v>
      </c>
      <c r="D323" s="199"/>
      <c r="E323" s="200">
        <v>2</v>
      </c>
      <c r="F323" s="163"/>
      <c r="G323" s="163"/>
      <c r="H323" s="163"/>
      <c r="I323" s="163"/>
      <c r="J323" s="163"/>
      <c r="K323" s="163"/>
      <c r="L323" s="163"/>
      <c r="M323" s="163"/>
      <c r="N323" s="162"/>
      <c r="O323" s="162"/>
      <c r="P323" s="162"/>
      <c r="Q323" s="162"/>
      <c r="R323" s="163"/>
      <c r="S323" s="163"/>
      <c r="T323" s="163"/>
      <c r="U323" s="163"/>
      <c r="V323" s="163"/>
      <c r="W323" s="163"/>
      <c r="X323" s="163"/>
      <c r="Y323" s="152"/>
      <c r="Z323" s="152"/>
      <c r="AA323" s="152"/>
      <c r="AB323" s="152"/>
      <c r="AC323" s="152"/>
      <c r="AD323" s="152"/>
      <c r="AE323" s="152"/>
      <c r="AF323" s="152"/>
      <c r="AG323" s="152" t="s">
        <v>2390</v>
      </c>
      <c r="AH323" s="152">
        <v>0</v>
      </c>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row>
    <row r="324" spans="1:60" outlineLevel="1">
      <c r="A324" s="159"/>
      <c r="B324" s="160"/>
      <c r="C324" s="203" t="s">
        <v>3182</v>
      </c>
      <c r="D324" s="199"/>
      <c r="E324" s="200">
        <v>2</v>
      </c>
      <c r="F324" s="163"/>
      <c r="G324" s="163"/>
      <c r="H324" s="163"/>
      <c r="I324" s="163"/>
      <c r="J324" s="163"/>
      <c r="K324" s="163"/>
      <c r="L324" s="163"/>
      <c r="M324" s="163"/>
      <c r="N324" s="162"/>
      <c r="O324" s="162"/>
      <c r="P324" s="162"/>
      <c r="Q324" s="162"/>
      <c r="R324" s="163"/>
      <c r="S324" s="163"/>
      <c r="T324" s="163"/>
      <c r="U324" s="163"/>
      <c r="V324" s="163"/>
      <c r="W324" s="163"/>
      <c r="X324" s="163"/>
      <c r="Y324" s="152"/>
      <c r="Z324" s="152"/>
      <c r="AA324" s="152"/>
      <c r="AB324" s="152"/>
      <c r="AC324" s="152"/>
      <c r="AD324" s="152"/>
      <c r="AE324" s="152"/>
      <c r="AF324" s="152"/>
      <c r="AG324" s="152" t="s">
        <v>2390</v>
      </c>
      <c r="AH324" s="152">
        <v>0</v>
      </c>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row>
    <row r="325" spans="1:60" outlineLevel="1">
      <c r="A325" s="159"/>
      <c r="B325" s="160"/>
      <c r="C325" s="203" t="s">
        <v>3183</v>
      </c>
      <c r="D325" s="199"/>
      <c r="E325" s="200">
        <v>2</v>
      </c>
      <c r="F325" s="163"/>
      <c r="G325" s="163"/>
      <c r="H325" s="163"/>
      <c r="I325" s="163"/>
      <c r="J325" s="163"/>
      <c r="K325" s="163"/>
      <c r="L325" s="163"/>
      <c r="M325" s="163"/>
      <c r="N325" s="162"/>
      <c r="O325" s="162"/>
      <c r="P325" s="162"/>
      <c r="Q325" s="162"/>
      <c r="R325" s="163"/>
      <c r="S325" s="163"/>
      <c r="T325" s="163"/>
      <c r="U325" s="163"/>
      <c r="V325" s="163"/>
      <c r="W325" s="163"/>
      <c r="X325" s="163"/>
      <c r="Y325" s="152"/>
      <c r="Z325" s="152"/>
      <c r="AA325" s="152"/>
      <c r="AB325" s="152"/>
      <c r="AC325" s="152"/>
      <c r="AD325" s="152"/>
      <c r="AE325" s="152"/>
      <c r="AF325" s="152"/>
      <c r="AG325" s="152" t="s">
        <v>2390</v>
      </c>
      <c r="AH325" s="152">
        <v>0</v>
      </c>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row>
    <row r="326" spans="1:60" outlineLevel="1">
      <c r="A326" s="159"/>
      <c r="B326" s="160"/>
      <c r="C326" s="203" t="s">
        <v>3184</v>
      </c>
      <c r="D326" s="199"/>
      <c r="E326" s="200">
        <v>2</v>
      </c>
      <c r="F326" s="163"/>
      <c r="G326" s="163"/>
      <c r="H326" s="163"/>
      <c r="I326" s="163"/>
      <c r="J326" s="163"/>
      <c r="K326" s="163"/>
      <c r="L326" s="163"/>
      <c r="M326" s="163"/>
      <c r="N326" s="162"/>
      <c r="O326" s="162"/>
      <c r="P326" s="162"/>
      <c r="Q326" s="162"/>
      <c r="R326" s="163"/>
      <c r="S326" s="163"/>
      <c r="T326" s="163"/>
      <c r="U326" s="163"/>
      <c r="V326" s="163"/>
      <c r="W326" s="163"/>
      <c r="X326" s="163"/>
      <c r="Y326" s="152"/>
      <c r="Z326" s="152"/>
      <c r="AA326" s="152"/>
      <c r="AB326" s="152"/>
      <c r="AC326" s="152"/>
      <c r="AD326" s="152"/>
      <c r="AE326" s="152"/>
      <c r="AF326" s="152"/>
      <c r="AG326" s="152" t="s">
        <v>2390</v>
      </c>
      <c r="AH326" s="152">
        <v>0</v>
      </c>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row>
    <row r="327" spans="1:60" outlineLevel="1">
      <c r="A327" s="159"/>
      <c r="B327" s="160"/>
      <c r="C327" s="203" t="s">
        <v>3185</v>
      </c>
      <c r="D327" s="199"/>
      <c r="E327" s="200">
        <v>2</v>
      </c>
      <c r="F327" s="163"/>
      <c r="G327" s="163"/>
      <c r="H327" s="163"/>
      <c r="I327" s="163"/>
      <c r="J327" s="163"/>
      <c r="K327" s="163"/>
      <c r="L327" s="163"/>
      <c r="M327" s="163"/>
      <c r="N327" s="162"/>
      <c r="O327" s="162"/>
      <c r="P327" s="162"/>
      <c r="Q327" s="162"/>
      <c r="R327" s="163"/>
      <c r="S327" s="163"/>
      <c r="T327" s="163"/>
      <c r="U327" s="163"/>
      <c r="V327" s="163"/>
      <c r="W327" s="163"/>
      <c r="X327" s="163"/>
      <c r="Y327" s="152"/>
      <c r="Z327" s="152"/>
      <c r="AA327" s="152"/>
      <c r="AB327" s="152"/>
      <c r="AC327" s="152"/>
      <c r="AD327" s="152"/>
      <c r="AE327" s="152"/>
      <c r="AF327" s="152"/>
      <c r="AG327" s="152" t="s">
        <v>2390</v>
      </c>
      <c r="AH327" s="152">
        <v>0</v>
      </c>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row>
    <row r="328" spans="1:60" outlineLevel="1">
      <c r="A328" s="159"/>
      <c r="B328" s="160"/>
      <c r="C328" s="203" t="s">
        <v>3186</v>
      </c>
      <c r="D328" s="199"/>
      <c r="E328" s="200">
        <v>2</v>
      </c>
      <c r="F328" s="163"/>
      <c r="G328" s="163"/>
      <c r="H328" s="163"/>
      <c r="I328" s="163"/>
      <c r="J328" s="163"/>
      <c r="K328" s="163"/>
      <c r="L328" s="163"/>
      <c r="M328" s="163"/>
      <c r="N328" s="162"/>
      <c r="O328" s="162"/>
      <c r="P328" s="162"/>
      <c r="Q328" s="162"/>
      <c r="R328" s="163"/>
      <c r="S328" s="163"/>
      <c r="T328" s="163"/>
      <c r="U328" s="163"/>
      <c r="V328" s="163"/>
      <c r="W328" s="163"/>
      <c r="X328" s="163"/>
      <c r="Y328" s="152"/>
      <c r="Z328" s="152"/>
      <c r="AA328" s="152"/>
      <c r="AB328" s="152"/>
      <c r="AC328" s="152"/>
      <c r="AD328" s="152"/>
      <c r="AE328" s="152"/>
      <c r="AF328" s="152"/>
      <c r="AG328" s="152" t="s">
        <v>2390</v>
      </c>
      <c r="AH328" s="152">
        <v>0</v>
      </c>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row>
    <row r="329" spans="1:60" outlineLevel="1">
      <c r="A329" s="159"/>
      <c r="B329" s="160"/>
      <c r="C329" s="203" t="s">
        <v>3187</v>
      </c>
      <c r="D329" s="199"/>
      <c r="E329" s="200">
        <v>4</v>
      </c>
      <c r="F329" s="163"/>
      <c r="G329" s="163"/>
      <c r="H329" s="163"/>
      <c r="I329" s="163"/>
      <c r="J329" s="163"/>
      <c r="K329" s="163"/>
      <c r="L329" s="163"/>
      <c r="M329" s="163"/>
      <c r="N329" s="162"/>
      <c r="O329" s="162"/>
      <c r="P329" s="162"/>
      <c r="Q329" s="162"/>
      <c r="R329" s="163"/>
      <c r="S329" s="163"/>
      <c r="T329" s="163"/>
      <c r="U329" s="163"/>
      <c r="V329" s="163"/>
      <c r="W329" s="163"/>
      <c r="X329" s="163"/>
      <c r="Y329" s="152"/>
      <c r="Z329" s="152"/>
      <c r="AA329" s="152"/>
      <c r="AB329" s="152"/>
      <c r="AC329" s="152"/>
      <c r="AD329" s="152"/>
      <c r="AE329" s="152"/>
      <c r="AF329" s="152"/>
      <c r="AG329" s="152" t="s">
        <v>2390</v>
      </c>
      <c r="AH329" s="152">
        <v>0</v>
      </c>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row>
    <row r="330" spans="1:60" outlineLevel="1">
      <c r="A330" s="159"/>
      <c r="B330" s="160"/>
      <c r="C330" s="203" t="s">
        <v>3188</v>
      </c>
      <c r="D330" s="199"/>
      <c r="E330" s="200">
        <v>4</v>
      </c>
      <c r="F330" s="163"/>
      <c r="G330" s="163"/>
      <c r="H330" s="163"/>
      <c r="I330" s="163"/>
      <c r="J330" s="163"/>
      <c r="K330" s="163"/>
      <c r="L330" s="163"/>
      <c r="M330" s="163"/>
      <c r="N330" s="162"/>
      <c r="O330" s="162"/>
      <c r="P330" s="162"/>
      <c r="Q330" s="162"/>
      <c r="R330" s="163"/>
      <c r="S330" s="163"/>
      <c r="T330" s="163"/>
      <c r="U330" s="163"/>
      <c r="V330" s="163"/>
      <c r="W330" s="163"/>
      <c r="X330" s="163"/>
      <c r="Y330" s="152"/>
      <c r="Z330" s="152"/>
      <c r="AA330" s="152"/>
      <c r="AB330" s="152"/>
      <c r="AC330" s="152"/>
      <c r="AD330" s="152"/>
      <c r="AE330" s="152"/>
      <c r="AF330" s="152"/>
      <c r="AG330" s="152" t="s">
        <v>2390</v>
      </c>
      <c r="AH330" s="152">
        <v>0</v>
      </c>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row>
    <row r="331" spans="1:60" ht="22.5" outlineLevel="1">
      <c r="A331" s="175">
        <v>62</v>
      </c>
      <c r="B331" s="176" t="s">
        <v>3102</v>
      </c>
      <c r="C331" s="185" t="s">
        <v>3103</v>
      </c>
      <c r="D331" s="177" t="s">
        <v>1775</v>
      </c>
      <c r="E331" s="178">
        <v>370.49599999999998</v>
      </c>
      <c r="F331" s="179"/>
      <c r="G331" s="180">
        <f>ROUND(E331*F331,2)</f>
        <v>0</v>
      </c>
      <c r="H331" s="179"/>
      <c r="I331" s="180">
        <f>ROUND(E331*H331,2)</f>
        <v>0</v>
      </c>
      <c r="J331" s="179"/>
      <c r="K331" s="180">
        <f>ROUND(E331*J331,2)</f>
        <v>0</v>
      </c>
      <c r="L331" s="180">
        <v>21</v>
      </c>
      <c r="M331" s="180">
        <f>G331*(1+L331/100)</f>
        <v>0</v>
      </c>
      <c r="N331" s="178">
        <v>1E-3</v>
      </c>
      <c r="O331" s="178">
        <f>ROUND(E331*N331,2)</f>
        <v>0.37</v>
      </c>
      <c r="P331" s="178">
        <v>0</v>
      </c>
      <c r="Q331" s="178">
        <f>ROUND(E331*P331,2)</f>
        <v>0</v>
      </c>
      <c r="R331" s="180" t="s">
        <v>731</v>
      </c>
      <c r="S331" s="180" t="s">
        <v>2386</v>
      </c>
      <c r="T331" s="181" t="s">
        <v>2386</v>
      </c>
      <c r="U331" s="163">
        <v>0</v>
      </c>
      <c r="V331" s="163">
        <f>ROUND(E331*U331,2)</f>
        <v>0</v>
      </c>
      <c r="W331" s="163"/>
      <c r="X331" s="163" t="s">
        <v>464</v>
      </c>
      <c r="Y331" s="152"/>
      <c r="Z331" s="152"/>
      <c r="AA331" s="152"/>
      <c r="AB331" s="152"/>
      <c r="AC331" s="152"/>
      <c r="AD331" s="152"/>
      <c r="AE331" s="152"/>
      <c r="AF331" s="152"/>
      <c r="AG331" s="152" t="s">
        <v>2465</v>
      </c>
      <c r="AH331" s="152"/>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2"/>
      <c r="BH331" s="152"/>
    </row>
    <row r="332" spans="1:60" outlineLevel="1">
      <c r="A332" s="159"/>
      <c r="B332" s="160"/>
      <c r="C332" s="262" t="s">
        <v>3104</v>
      </c>
      <c r="D332" s="263"/>
      <c r="E332" s="263"/>
      <c r="F332" s="263"/>
      <c r="G332" s="263"/>
      <c r="H332" s="163"/>
      <c r="I332" s="163"/>
      <c r="J332" s="163"/>
      <c r="K332" s="163"/>
      <c r="L332" s="163"/>
      <c r="M332" s="163"/>
      <c r="N332" s="162"/>
      <c r="O332" s="162"/>
      <c r="P332" s="162"/>
      <c r="Q332" s="162"/>
      <c r="R332" s="163"/>
      <c r="S332" s="163"/>
      <c r="T332" s="163"/>
      <c r="U332" s="163"/>
      <c r="V332" s="163"/>
      <c r="W332" s="163"/>
      <c r="X332" s="163"/>
      <c r="Y332" s="152"/>
      <c r="Z332" s="152"/>
      <c r="AA332" s="152"/>
      <c r="AB332" s="152"/>
      <c r="AC332" s="152"/>
      <c r="AD332" s="152"/>
      <c r="AE332" s="152"/>
      <c r="AF332" s="152"/>
      <c r="AG332" s="152" t="s">
        <v>375</v>
      </c>
      <c r="AH332" s="152"/>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row>
    <row r="333" spans="1:60" outlineLevel="1">
      <c r="A333" s="159"/>
      <c r="B333" s="160"/>
      <c r="C333" s="203" t="s">
        <v>3189</v>
      </c>
      <c r="D333" s="199"/>
      <c r="E333" s="200">
        <v>370.49599999999998</v>
      </c>
      <c r="F333" s="163"/>
      <c r="G333" s="163"/>
      <c r="H333" s="163"/>
      <c r="I333" s="163"/>
      <c r="J333" s="163"/>
      <c r="K333" s="163"/>
      <c r="L333" s="163"/>
      <c r="M333" s="163"/>
      <c r="N333" s="162"/>
      <c r="O333" s="162"/>
      <c r="P333" s="162"/>
      <c r="Q333" s="162"/>
      <c r="R333" s="163"/>
      <c r="S333" s="163"/>
      <c r="T333" s="163"/>
      <c r="U333" s="163"/>
      <c r="V333" s="163"/>
      <c r="W333" s="163"/>
      <c r="X333" s="163"/>
      <c r="Y333" s="152"/>
      <c r="Z333" s="152"/>
      <c r="AA333" s="152"/>
      <c r="AB333" s="152"/>
      <c r="AC333" s="152"/>
      <c r="AD333" s="152"/>
      <c r="AE333" s="152"/>
      <c r="AF333" s="152"/>
      <c r="AG333" s="152" t="s">
        <v>2390</v>
      </c>
      <c r="AH333" s="152">
        <v>5</v>
      </c>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row>
    <row r="334" spans="1:60" ht="22.5" outlineLevel="1">
      <c r="A334" s="175">
        <v>63</v>
      </c>
      <c r="B334" s="176" t="s">
        <v>3106</v>
      </c>
      <c r="C334" s="185" t="s">
        <v>3107</v>
      </c>
      <c r="D334" s="177" t="s">
        <v>1775</v>
      </c>
      <c r="E334" s="178">
        <v>55.574399999999997</v>
      </c>
      <c r="F334" s="179"/>
      <c r="G334" s="180">
        <f>ROUND(E334*F334,2)</f>
        <v>0</v>
      </c>
      <c r="H334" s="179"/>
      <c r="I334" s="180">
        <f>ROUND(E334*H334,2)</f>
        <v>0</v>
      </c>
      <c r="J334" s="179"/>
      <c r="K334" s="180">
        <f>ROUND(E334*J334,2)</f>
        <v>0</v>
      </c>
      <c r="L334" s="180">
        <v>21</v>
      </c>
      <c r="M334" s="180">
        <f>G334*(1+L334/100)</f>
        <v>0</v>
      </c>
      <c r="N334" s="178">
        <v>1E-3</v>
      </c>
      <c r="O334" s="178">
        <f>ROUND(E334*N334,2)</f>
        <v>0.06</v>
      </c>
      <c r="P334" s="178">
        <v>0</v>
      </c>
      <c r="Q334" s="178">
        <f>ROUND(E334*P334,2)</f>
        <v>0</v>
      </c>
      <c r="R334" s="180" t="s">
        <v>731</v>
      </c>
      <c r="S334" s="180" t="s">
        <v>371</v>
      </c>
      <c r="T334" s="181" t="s">
        <v>2386</v>
      </c>
      <c r="U334" s="163">
        <v>0</v>
      </c>
      <c r="V334" s="163">
        <f>ROUND(E334*U334,2)</f>
        <v>0</v>
      </c>
      <c r="W334" s="163"/>
      <c r="X334" s="163" t="s">
        <v>464</v>
      </c>
      <c r="Y334" s="152"/>
      <c r="Z334" s="152"/>
      <c r="AA334" s="152"/>
      <c r="AB334" s="152"/>
      <c r="AC334" s="152"/>
      <c r="AD334" s="152"/>
      <c r="AE334" s="152"/>
      <c r="AF334" s="152"/>
      <c r="AG334" s="152" t="s">
        <v>2465</v>
      </c>
      <c r="AH334" s="152"/>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c r="BD334" s="152"/>
      <c r="BE334" s="152"/>
      <c r="BF334" s="152"/>
      <c r="BG334" s="152"/>
      <c r="BH334" s="152"/>
    </row>
    <row r="335" spans="1:60" outlineLevel="1">
      <c r="A335" s="159"/>
      <c r="B335" s="160"/>
      <c r="C335" s="262" t="s">
        <v>3108</v>
      </c>
      <c r="D335" s="263"/>
      <c r="E335" s="263"/>
      <c r="F335" s="263"/>
      <c r="G335" s="263"/>
      <c r="H335" s="163"/>
      <c r="I335" s="163"/>
      <c r="J335" s="163"/>
      <c r="K335" s="163"/>
      <c r="L335" s="163"/>
      <c r="M335" s="163"/>
      <c r="N335" s="162"/>
      <c r="O335" s="162"/>
      <c r="P335" s="162"/>
      <c r="Q335" s="162"/>
      <c r="R335" s="163"/>
      <c r="S335" s="163"/>
      <c r="T335" s="163"/>
      <c r="U335" s="163"/>
      <c r="V335" s="163"/>
      <c r="W335" s="163"/>
      <c r="X335" s="163"/>
      <c r="Y335" s="152"/>
      <c r="Z335" s="152"/>
      <c r="AA335" s="152"/>
      <c r="AB335" s="152"/>
      <c r="AC335" s="152"/>
      <c r="AD335" s="152"/>
      <c r="AE335" s="152"/>
      <c r="AF335" s="152"/>
      <c r="AG335" s="152" t="s">
        <v>375</v>
      </c>
      <c r="AH335" s="152"/>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row>
    <row r="336" spans="1:60" outlineLevel="1">
      <c r="A336" s="159"/>
      <c r="B336" s="160"/>
      <c r="C336" s="203" t="s">
        <v>3190</v>
      </c>
      <c r="D336" s="199"/>
      <c r="E336" s="200">
        <v>55.574399999999997</v>
      </c>
      <c r="F336" s="163"/>
      <c r="G336" s="163"/>
      <c r="H336" s="163"/>
      <c r="I336" s="163"/>
      <c r="J336" s="163"/>
      <c r="K336" s="163"/>
      <c r="L336" s="163"/>
      <c r="M336" s="163"/>
      <c r="N336" s="162"/>
      <c r="O336" s="162"/>
      <c r="P336" s="162"/>
      <c r="Q336" s="162"/>
      <c r="R336" s="163"/>
      <c r="S336" s="163"/>
      <c r="T336" s="163"/>
      <c r="U336" s="163"/>
      <c r="V336" s="163"/>
      <c r="W336" s="163"/>
      <c r="X336" s="163"/>
      <c r="Y336" s="152"/>
      <c r="Z336" s="152"/>
      <c r="AA336" s="152"/>
      <c r="AB336" s="152"/>
      <c r="AC336" s="152"/>
      <c r="AD336" s="152"/>
      <c r="AE336" s="152"/>
      <c r="AF336" s="152"/>
      <c r="AG336" s="152" t="s">
        <v>2390</v>
      </c>
      <c r="AH336" s="152">
        <v>5</v>
      </c>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row>
    <row r="337" spans="1:60" outlineLevel="1">
      <c r="A337" s="175">
        <v>64</v>
      </c>
      <c r="B337" s="176" t="s">
        <v>3191</v>
      </c>
      <c r="C337" s="185" t="s">
        <v>3192</v>
      </c>
      <c r="D337" s="177" t="s">
        <v>3112</v>
      </c>
      <c r="E337" s="178">
        <v>101.88639999999999</v>
      </c>
      <c r="F337" s="179"/>
      <c r="G337" s="180">
        <f>ROUND(E337*F337,2)</f>
        <v>0</v>
      </c>
      <c r="H337" s="179"/>
      <c r="I337" s="180">
        <f>ROUND(E337*H337,2)</f>
        <v>0</v>
      </c>
      <c r="J337" s="179"/>
      <c r="K337" s="180">
        <f>ROUND(E337*J337,2)</f>
        <v>0</v>
      </c>
      <c r="L337" s="180">
        <v>21</v>
      </c>
      <c r="M337" s="180">
        <f>G337*(1+L337/100)</f>
        <v>0</v>
      </c>
      <c r="N337" s="178">
        <v>0</v>
      </c>
      <c r="O337" s="178">
        <f>ROUND(E337*N337,2)</f>
        <v>0</v>
      </c>
      <c r="P337" s="178">
        <v>0</v>
      </c>
      <c r="Q337" s="178">
        <f>ROUND(E337*P337,2)</f>
        <v>0</v>
      </c>
      <c r="R337" s="180"/>
      <c r="S337" s="180" t="s">
        <v>430</v>
      </c>
      <c r="T337" s="181" t="s">
        <v>372</v>
      </c>
      <c r="U337" s="163">
        <v>0</v>
      </c>
      <c r="V337" s="163">
        <f>ROUND(E337*U337,2)</f>
        <v>0</v>
      </c>
      <c r="W337" s="163"/>
      <c r="X337" s="163" t="s">
        <v>464</v>
      </c>
      <c r="Y337" s="152"/>
      <c r="Z337" s="152"/>
      <c r="AA337" s="152"/>
      <c r="AB337" s="152"/>
      <c r="AC337" s="152"/>
      <c r="AD337" s="152"/>
      <c r="AE337" s="152"/>
      <c r="AF337" s="152"/>
      <c r="AG337" s="152" t="s">
        <v>2465</v>
      </c>
      <c r="AH337" s="152"/>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c r="BH337" s="152"/>
    </row>
    <row r="338" spans="1:60" outlineLevel="1">
      <c r="A338" s="159"/>
      <c r="B338" s="160"/>
      <c r="C338" s="262" t="s">
        <v>3193</v>
      </c>
      <c r="D338" s="263"/>
      <c r="E338" s="263"/>
      <c r="F338" s="263"/>
      <c r="G338" s="263"/>
      <c r="H338" s="163"/>
      <c r="I338" s="163"/>
      <c r="J338" s="163"/>
      <c r="K338" s="163"/>
      <c r="L338" s="163"/>
      <c r="M338" s="163"/>
      <c r="N338" s="162"/>
      <c r="O338" s="162"/>
      <c r="P338" s="162"/>
      <c r="Q338" s="162"/>
      <c r="R338" s="163"/>
      <c r="S338" s="163"/>
      <c r="T338" s="163"/>
      <c r="U338" s="163"/>
      <c r="V338" s="163"/>
      <c r="W338" s="163"/>
      <c r="X338" s="163"/>
      <c r="Y338" s="152"/>
      <c r="Z338" s="152"/>
      <c r="AA338" s="152"/>
      <c r="AB338" s="152"/>
      <c r="AC338" s="152"/>
      <c r="AD338" s="152"/>
      <c r="AE338" s="152"/>
      <c r="AF338" s="152"/>
      <c r="AG338" s="152" t="s">
        <v>375</v>
      </c>
      <c r="AH338" s="152"/>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c r="BG338" s="152"/>
      <c r="BH338" s="152"/>
    </row>
    <row r="339" spans="1:60" outlineLevel="1">
      <c r="A339" s="159"/>
      <c r="B339" s="160"/>
      <c r="C339" s="271" t="s">
        <v>3114</v>
      </c>
      <c r="D339" s="272"/>
      <c r="E339" s="272"/>
      <c r="F339" s="272"/>
      <c r="G339" s="272"/>
      <c r="H339" s="163"/>
      <c r="I339" s="163"/>
      <c r="J339" s="163"/>
      <c r="K339" s="163"/>
      <c r="L339" s="163"/>
      <c r="M339" s="163"/>
      <c r="N339" s="162"/>
      <c r="O339" s="162"/>
      <c r="P339" s="162"/>
      <c r="Q339" s="162"/>
      <c r="R339" s="163"/>
      <c r="S339" s="163"/>
      <c r="T339" s="163"/>
      <c r="U339" s="163"/>
      <c r="V339" s="163"/>
      <c r="W339" s="163"/>
      <c r="X339" s="163"/>
      <c r="Y339" s="152"/>
      <c r="Z339" s="152"/>
      <c r="AA339" s="152"/>
      <c r="AB339" s="152"/>
      <c r="AC339" s="152"/>
      <c r="AD339" s="152"/>
      <c r="AE339" s="152"/>
      <c r="AF339" s="152"/>
      <c r="AG339" s="152" t="s">
        <v>375</v>
      </c>
      <c r="AH339" s="152"/>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c r="BE339" s="152"/>
      <c r="BF339" s="152"/>
      <c r="BG339" s="152"/>
      <c r="BH339" s="152"/>
    </row>
    <row r="340" spans="1:60" outlineLevel="1">
      <c r="A340" s="159"/>
      <c r="B340" s="160"/>
      <c r="C340" s="203" t="s">
        <v>3194</v>
      </c>
      <c r="D340" s="199"/>
      <c r="E340" s="200">
        <v>92.623999999999995</v>
      </c>
      <c r="F340" s="163"/>
      <c r="G340" s="163"/>
      <c r="H340" s="163"/>
      <c r="I340" s="163"/>
      <c r="J340" s="163"/>
      <c r="K340" s="163"/>
      <c r="L340" s="163"/>
      <c r="M340" s="163"/>
      <c r="N340" s="162"/>
      <c r="O340" s="162"/>
      <c r="P340" s="162"/>
      <c r="Q340" s="162"/>
      <c r="R340" s="163"/>
      <c r="S340" s="163"/>
      <c r="T340" s="163"/>
      <c r="U340" s="163"/>
      <c r="V340" s="163"/>
      <c r="W340" s="163"/>
      <c r="X340" s="163"/>
      <c r="Y340" s="152"/>
      <c r="Z340" s="152"/>
      <c r="AA340" s="152"/>
      <c r="AB340" s="152"/>
      <c r="AC340" s="152"/>
      <c r="AD340" s="152"/>
      <c r="AE340" s="152"/>
      <c r="AF340" s="152"/>
      <c r="AG340" s="152" t="s">
        <v>2390</v>
      </c>
      <c r="AH340" s="152">
        <v>5</v>
      </c>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c r="BE340" s="152"/>
      <c r="BF340" s="152"/>
      <c r="BG340" s="152"/>
      <c r="BH340" s="152"/>
    </row>
    <row r="341" spans="1:60" outlineLevel="1">
      <c r="A341" s="159"/>
      <c r="B341" s="160"/>
      <c r="C341" s="204" t="s">
        <v>2553</v>
      </c>
      <c r="D341" s="201"/>
      <c r="E341" s="202">
        <v>9.2623999999999995</v>
      </c>
      <c r="F341" s="163"/>
      <c r="G341" s="163"/>
      <c r="H341" s="163"/>
      <c r="I341" s="163"/>
      <c r="J341" s="163"/>
      <c r="K341" s="163"/>
      <c r="L341" s="163"/>
      <c r="M341" s="163"/>
      <c r="N341" s="162"/>
      <c r="O341" s="162"/>
      <c r="P341" s="162"/>
      <c r="Q341" s="162"/>
      <c r="R341" s="163"/>
      <c r="S341" s="163"/>
      <c r="T341" s="163"/>
      <c r="U341" s="163"/>
      <c r="V341" s="163"/>
      <c r="W341" s="163"/>
      <c r="X341" s="163"/>
      <c r="Y341" s="152"/>
      <c r="Z341" s="152"/>
      <c r="AA341" s="152"/>
      <c r="AB341" s="152"/>
      <c r="AC341" s="152"/>
      <c r="AD341" s="152"/>
      <c r="AE341" s="152"/>
      <c r="AF341" s="152"/>
      <c r="AG341" s="152" t="s">
        <v>2390</v>
      </c>
      <c r="AH341" s="152">
        <v>4</v>
      </c>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c r="BE341" s="152"/>
      <c r="BF341" s="152"/>
      <c r="BG341" s="152"/>
      <c r="BH341" s="152"/>
    </row>
    <row r="342" spans="1:60" outlineLevel="1">
      <c r="A342" s="189">
        <v>65</v>
      </c>
      <c r="B342" s="190" t="s">
        <v>3195</v>
      </c>
      <c r="C342" s="197" t="s">
        <v>3196</v>
      </c>
      <c r="D342" s="191" t="s">
        <v>459</v>
      </c>
      <c r="E342" s="192">
        <v>0.46815000000000001</v>
      </c>
      <c r="F342" s="193"/>
      <c r="G342" s="194">
        <f>ROUND(E342*F342,2)</f>
        <v>0</v>
      </c>
      <c r="H342" s="193"/>
      <c r="I342" s="194">
        <f>ROUND(E342*H342,2)</f>
        <v>0</v>
      </c>
      <c r="J342" s="193"/>
      <c r="K342" s="194">
        <f>ROUND(E342*J342,2)</f>
        <v>0</v>
      </c>
      <c r="L342" s="194">
        <v>21</v>
      </c>
      <c r="M342" s="194">
        <f>G342*(1+L342/100)</f>
        <v>0</v>
      </c>
      <c r="N342" s="192">
        <v>0</v>
      </c>
      <c r="O342" s="192">
        <f>ROUND(E342*N342,2)</f>
        <v>0</v>
      </c>
      <c r="P342" s="192">
        <v>0</v>
      </c>
      <c r="Q342" s="192">
        <f>ROUND(E342*P342,2)</f>
        <v>0</v>
      </c>
      <c r="R342" s="194" t="s">
        <v>1681</v>
      </c>
      <c r="S342" s="194" t="s">
        <v>371</v>
      </c>
      <c r="T342" s="195" t="s">
        <v>2386</v>
      </c>
      <c r="U342" s="163">
        <v>1.5980000000000001</v>
      </c>
      <c r="V342" s="163">
        <f>ROUND(E342*U342,2)</f>
        <v>0.75</v>
      </c>
      <c r="W342" s="163"/>
      <c r="X342" s="163" t="s">
        <v>254</v>
      </c>
      <c r="Y342" s="152"/>
      <c r="Z342" s="152"/>
      <c r="AA342" s="152"/>
      <c r="AB342" s="152"/>
      <c r="AC342" s="152"/>
      <c r="AD342" s="152"/>
      <c r="AE342" s="152"/>
      <c r="AF342" s="152"/>
      <c r="AG342" s="152" t="s">
        <v>724</v>
      </c>
      <c r="AH342" s="152"/>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c r="BH342" s="152"/>
    </row>
    <row r="343" spans="1:60">
      <c r="A343" s="169" t="s">
        <v>366</v>
      </c>
      <c r="B343" s="170" t="s">
        <v>318</v>
      </c>
      <c r="C343" s="184" t="s">
        <v>320</v>
      </c>
      <c r="D343" s="171"/>
      <c r="E343" s="172"/>
      <c r="F343" s="173"/>
      <c r="G343" s="173">
        <f>SUMIF(AG344:AG419,"&lt;&gt;NOR",G344:G419)</f>
        <v>0</v>
      </c>
      <c r="H343" s="173"/>
      <c r="I343" s="173">
        <f>SUM(I344:I419)</f>
        <v>0</v>
      </c>
      <c r="J343" s="173"/>
      <c r="K343" s="173">
        <f>SUM(K344:K419)</f>
        <v>0</v>
      </c>
      <c r="L343" s="173"/>
      <c r="M343" s="173">
        <f>SUM(M344:M419)</f>
        <v>0</v>
      </c>
      <c r="N343" s="172"/>
      <c r="O343" s="172">
        <f>SUM(O344:O419)</f>
        <v>0.11</v>
      </c>
      <c r="P343" s="172"/>
      <c r="Q343" s="172">
        <f>SUM(Q344:Q419)</f>
        <v>0</v>
      </c>
      <c r="R343" s="173"/>
      <c r="S343" s="173"/>
      <c r="T343" s="174"/>
      <c r="U343" s="168"/>
      <c r="V343" s="168">
        <f>SUM(V344:V419)</f>
        <v>49.570000000000007</v>
      </c>
      <c r="W343" s="168"/>
      <c r="X343" s="168"/>
      <c r="AG343" t="s">
        <v>367</v>
      </c>
    </row>
    <row r="344" spans="1:60" outlineLevel="1">
      <c r="A344" s="175">
        <v>66</v>
      </c>
      <c r="B344" s="176" t="s">
        <v>3197</v>
      </c>
      <c r="C344" s="185" t="s">
        <v>3198</v>
      </c>
      <c r="D344" s="177" t="s">
        <v>439</v>
      </c>
      <c r="E344" s="178">
        <v>368.83341000000001</v>
      </c>
      <c r="F344" s="179"/>
      <c r="G344" s="180">
        <f>ROUND(E344*F344,2)</f>
        <v>0</v>
      </c>
      <c r="H344" s="179"/>
      <c r="I344" s="180">
        <f>ROUND(E344*H344,2)</f>
        <v>0</v>
      </c>
      <c r="J344" s="179"/>
      <c r="K344" s="180">
        <f>ROUND(E344*J344,2)</f>
        <v>0</v>
      </c>
      <c r="L344" s="180">
        <v>21</v>
      </c>
      <c r="M344" s="180">
        <f>G344*(1+L344/100)</f>
        <v>0</v>
      </c>
      <c r="N344" s="178">
        <v>6.9999999999999994E-5</v>
      </c>
      <c r="O344" s="178">
        <f>ROUND(E344*N344,2)</f>
        <v>0.03</v>
      </c>
      <c r="P344" s="178">
        <v>0</v>
      </c>
      <c r="Q344" s="178">
        <f>ROUND(E344*P344,2)</f>
        <v>0</v>
      </c>
      <c r="R344" s="180" t="s">
        <v>3199</v>
      </c>
      <c r="S344" s="180" t="s">
        <v>371</v>
      </c>
      <c r="T344" s="181" t="s">
        <v>2386</v>
      </c>
      <c r="U344" s="163">
        <v>3.2480000000000002E-2</v>
      </c>
      <c r="V344" s="163">
        <f>ROUND(E344*U344,2)</f>
        <v>11.98</v>
      </c>
      <c r="W344" s="163"/>
      <c r="X344" s="163" t="s">
        <v>431</v>
      </c>
      <c r="Y344" s="152"/>
      <c r="Z344" s="152"/>
      <c r="AA344" s="152"/>
      <c r="AB344" s="152"/>
      <c r="AC344" s="152"/>
      <c r="AD344" s="152"/>
      <c r="AE344" s="152"/>
      <c r="AF344" s="152"/>
      <c r="AG344" s="152" t="s">
        <v>2387</v>
      </c>
      <c r="AH344" s="152"/>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c r="BH344" s="152"/>
    </row>
    <row r="345" spans="1:60" outlineLevel="1">
      <c r="A345" s="159"/>
      <c r="B345" s="160"/>
      <c r="C345" s="203" t="s">
        <v>3144</v>
      </c>
      <c r="D345" s="199"/>
      <c r="E345" s="200"/>
      <c r="F345" s="163"/>
      <c r="G345" s="163"/>
      <c r="H345" s="163"/>
      <c r="I345" s="163"/>
      <c r="J345" s="163"/>
      <c r="K345" s="163"/>
      <c r="L345" s="163"/>
      <c r="M345" s="163"/>
      <c r="N345" s="162"/>
      <c r="O345" s="162"/>
      <c r="P345" s="162"/>
      <c r="Q345" s="162"/>
      <c r="R345" s="163"/>
      <c r="S345" s="163"/>
      <c r="T345" s="163"/>
      <c r="U345" s="163"/>
      <c r="V345" s="163"/>
      <c r="W345" s="163"/>
      <c r="X345" s="163"/>
      <c r="Y345" s="152"/>
      <c r="Z345" s="152"/>
      <c r="AA345" s="152"/>
      <c r="AB345" s="152"/>
      <c r="AC345" s="152"/>
      <c r="AD345" s="152"/>
      <c r="AE345" s="152"/>
      <c r="AF345" s="152"/>
      <c r="AG345" s="152" t="s">
        <v>2390</v>
      </c>
      <c r="AH345" s="152">
        <v>0</v>
      </c>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c r="BD345" s="152"/>
      <c r="BE345" s="152"/>
      <c r="BF345" s="152"/>
      <c r="BG345" s="152"/>
      <c r="BH345" s="152"/>
    </row>
    <row r="346" spans="1:60" outlineLevel="1">
      <c r="A346" s="159"/>
      <c r="B346" s="160"/>
      <c r="C346" s="203" t="s">
        <v>3200</v>
      </c>
      <c r="D346" s="199"/>
      <c r="E346" s="200">
        <v>27.8278</v>
      </c>
      <c r="F346" s="163"/>
      <c r="G346" s="163"/>
      <c r="H346" s="163"/>
      <c r="I346" s="163"/>
      <c r="J346" s="163"/>
      <c r="K346" s="163"/>
      <c r="L346" s="163"/>
      <c r="M346" s="163"/>
      <c r="N346" s="162"/>
      <c r="O346" s="162"/>
      <c r="P346" s="162"/>
      <c r="Q346" s="162"/>
      <c r="R346" s="163"/>
      <c r="S346" s="163"/>
      <c r="T346" s="163"/>
      <c r="U346" s="163"/>
      <c r="V346" s="163"/>
      <c r="W346" s="163"/>
      <c r="X346" s="163"/>
      <c r="Y346" s="152"/>
      <c r="Z346" s="152"/>
      <c r="AA346" s="152"/>
      <c r="AB346" s="152"/>
      <c r="AC346" s="152"/>
      <c r="AD346" s="152"/>
      <c r="AE346" s="152"/>
      <c r="AF346" s="152"/>
      <c r="AG346" s="152" t="s">
        <v>2390</v>
      </c>
      <c r="AH346" s="152">
        <v>0</v>
      </c>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c r="BE346" s="152"/>
      <c r="BF346" s="152"/>
      <c r="BG346" s="152"/>
      <c r="BH346" s="152"/>
    </row>
    <row r="347" spans="1:60" outlineLevel="1">
      <c r="A347" s="159"/>
      <c r="B347" s="160"/>
      <c r="C347" s="203" t="s">
        <v>3201</v>
      </c>
      <c r="D347" s="199"/>
      <c r="E347" s="200">
        <v>1.7496</v>
      </c>
      <c r="F347" s="163"/>
      <c r="G347" s="163"/>
      <c r="H347" s="163"/>
      <c r="I347" s="163"/>
      <c r="J347" s="163"/>
      <c r="K347" s="163"/>
      <c r="L347" s="163"/>
      <c r="M347" s="163"/>
      <c r="N347" s="162"/>
      <c r="O347" s="162"/>
      <c r="P347" s="162"/>
      <c r="Q347" s="162"/>
      <c r="R347" s="163"/>
      <c r="S347" s="163"/>
      <c r="T347" s="163"/>
      <c r="U347" s="163"/>
      <c r="V347" s="163"/>
      <c r="W347" s="163"/>
      <c r="X347" s="163"/>
      <c r="Y347" s="152"/>
      <c r="Z347" s="152"/>
      <c r="AA347" s="152"/>
      <c r="AB347" s="152"/>
      <c r="AC347" s="152"/>
      <c r="AD347" s="152"/>
      <c r="AE347" s="152"/>
      <c r="AF347" s="152"/>
      <c r="AG347" s="152" t="s">
        <v>2390</v>
      </c>
      <c r="AH347" s="152">
        <v>0</v>
      </c>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c r="BE347" s="152"/>
      <c r="BF347" s="152"/>
      <c r="BG347" s="152"/>
      <c r="BH347" s="152"/>
    </row>
    <row r="348" spans="1:60" outlineLevel="1">
      <c r="A348" s="159"/>
      <c r="B348" s="160"/>
      <c r="C348" s="203" t="s">
        <v>3202</v>
      </c>
      <c r="D348" s="199"/>
      <c r="E348" s="200">
        <v>0.81599999999999995</v>
      </c>
      <c r="F348" s="163"/>
      <c r="G348" s="163"/>
      <c r="H348" s="163"/>
      <c r="I348" s="163"/>
      <c r="J348" s="163"/>
      <c r="K348" s="163"/>
      <c r="L348" s="163"/>
      <c r="M348" s="163"/>
      <c r="N348" s="162"/>
      <c r="O348" s="162"/>
      <c r="P348" s="162"/>
      <c r="Q348" s="162"/>
      <c r="R348" s="163"/>
      <c r="S348" s="163"/>
      <c r="T348" s="163"/>
      <c r="U348" s="163"/>
      <c r="V348" s="163"/>
      <c r="W348" s="163"/>
      <c r="X348" s="163"/>
      <c r="Y348" s="152"/>
      <c r="Z348" s="152"/>
      <c r="AA348" s="152"/>
      <c r="AB348" s="152"/>
      <c r="AC348" s="152"/>
      <c r="AD348" s="152"/>
      <c r="AE348" s="152"/>
      <c r="AF348" s="152"/>
      <c r="AG348" s="152" t="s">
        <v>2390</v>
      </c>
      <c r="AH348" s="152">
        <v>0</v>
      </c>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c r="BD348" s="152"/>
      <c r="BE348" s="152"/>
      <c r="BF348" s="152"/>
      <c r="BG348" s="152"/>
      <c r="BH348" s="152"/>
    </row>
    <row r="349" spans="1:60" outlineLevel="1">
      <c r="A349" s="159"/>
      <c r="B349" s="160"/>
      <c r="C349" s="203" t="s">
        <v>3203</v>
      </c>
      <c r="D349" s="199"/>
      <c r="E349" s="200">
        <v>-1.89</v>
      </c>
      <c r="F349" s="163"/>
      <c r="G349" s="163"/>
      <c r="H349" s="163"/>
      <c r="I349" s="163"/>
      <c r="J349" s="163"/>
      <c r="K349" s="163"/>
      <c r="L349" s="163"/>
      <c r="M349" s="163"/>
      <c r="N349" s="162"/>
      <c r="O349" s="162"/>
      <c r="P349" s="162"/>
      <c r="Q349" s="162"/>
      <c r="R349" s="163"/>
      <c r="S349" s="163"/>
      <c r="T349" s="163"/>
      <c r="U349" s="163"/>
      <c r="V349" s="163"/>
      <c r="W349" s="163"/>
      <c r="X349" s="163"/>
      <c r="Y349" s="152"/>
      <c r="Z349" s="152"/>
      <c r="AA349" s="152"/>
      <c r="AB349" s="152"/>
      <c r="AC349" s="152"/>
      <c r="AD349" s="152"/>
      <c r="AE349" s="152"/>
      <c r="AF349" s="152"/>
      <c r="AG349" s="152" t="s">
        <v>2390</v>
      </c>
      <c r="AH349" s="152">
        <v>0</v>
      </c>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c r="BH349" s="152"/>
    </row>
    <row r="350" spans="1:60" outlineLevel="1">
      <c r="A350" s="159"/>
      <c r="B350" s="160"/>
      <c r="C350" s="203" t="s">
        <v>3204</v>
      </c>
      <c r="D350" s="199"/>
      <c r="E350" s="200">
        <v>-1.72</v>
      </c>
      <c r="F350" s="163"/>
      <c r="G350" s="163"/>
      <c r="H350" s="163"/>
      <c r="I350" s="163"/>
      <c r="J350" s="163"/>
      <c r="K350" s="163"/>
      <c r="L350" s="163"/>
      <c r="M350" s="163"/>
      <c r="N350" s="162"/>
      <c r="O350" s="162"/>
      <c r="P350" s="162"/>
      <c r="Q350" s="162"/>
      <c r="R350" s="163"/>
      <c r="S350" s="163"/>
      <c r="T350" s="163"/>
      <c r="U350" s="163"/>
      <c r="V350" s="163"/>
      <c r="W350" s="163"/>
      <c r="X350" s="163"/>
      <c r="Y350" s="152"/>
      <c r="Z350" s="152"/>
      <c r="AA350" s="152"/>
      <c r="AB350" s="152"/>
      <c r="AC350" s="152"/>
      <c r="AD350" s="152"/>
      <c r="AE350" s="152"/>
      <c r="AF350" s="152"/>
      <c r="AG350" s="152" t="s">
        <v>2390</v>
      </c>
      <c r="AH350" s="152">
        <v>0</v>
      </c>
      <c r="AI350" s="152"/>
      <c r="AJ350" s="152"/>
      <c r="AK350" s="152"/>
      <c r="AL350" s="152"/>
      <c r="AM350" s="152"/>
      <c r="AN350" s="152"/>
      <c r="AO350" s="152"/>
      <c r="AP350" s="152"/>
      <c r="AQ350" s="152"/>
      <c r="AR350" s="152"/>
      <c r="AS350" s="152"/>
      <c r="AT350" s="152"/>
      <c r="AU350" s="152"/>
      <c r="AV350" s="152"/>
      <c r="AW350" s="152"/>
      <c r="AX350" s="152"/>
      <c r="AY350" s="152"/>
      <c r="AZ350" s="152"/>
      <c r="BA350" s="152"/>
      <c r="BB350" s="152"/>
      <c r="BC350" s="152"/>
      <c r="BD350" s="152"/>
      <c r="BE350" s="152"/>
      <c r="BF350" s="152"/>
      <c r="BG350" s="152"/>
      <c r="BH350" s="152"/>
    </row>
    <row r="351" spans="1:60" outlineLevel="1">
      <c r="A351" s="159"/>
      <c r="B351" s="160"/>
      <c r="C351" s="203" t="s">
        <v>3204</v>
      </c>
      <c r="D351" s="199"/>
      <c r="E351" s="200">
        <v>-1.72</v>
      </c>
      <c r="F351" s="163"/>
      <c r="G351" s="163"/>
      <c r="H351" s="163"/>
      <c r="I351" s="163"/>
      <c r="J351" s="163"/>
      <c r="K351" s="163"/>
      <c r="L351" s="163"/>
      <c r="M351" s="163"/>
      <c r="N351" s="162"/>
      <c r="O351" s="162"/>
      <c r="P351" s="162"/>
      <c r="Q351" s="162"/>
      <c r="R351" s="163"/>
      <c r="S351" s="163"/>
      <c r="T351" s="163"/>
      <c r="U351" s="163"/>
      <c r="V351" s="163"/>
      <c r="W351" s="163"/>
      <c r="X351" s="163"/>
      <c r="Y351" s="152"/>
      <c r="Z351" s="152"/>
      <c r="AA351" s="152"/>
      <c r="AB351" s="152"/>
      <c r="AC351" s="152"/>
      <c r="AD351" s="152"/>
      <c r="AE351" s="152"/>
      <c r="AF351" s="152"/>
      <c r="AG351" s="152" t="s">
        <v>2390</v>
      </c>
      <c r="AH351" s="152">
        <v>0</v>
      </c>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c r="BE351" s="152"/>
      <c r="BF351" s="152"/>
      <c r="BG351" s="152"/>
      <c r="BH351" s="152"/>
    </row>
    <row r="352" spans="1:60" outlineLevel="1">
      <c r="A352" s="159"/>
      <c r="B352" s="160"/>
      <c r="C352" s="203" t="s">
        <v>3025</v>
      </c>
      <c r="D352" s="199"/>
      <c r="E352" s="200"/>
      <c r="F352" s="163"/>
      <c r="G352" s="163"/>
      <c r="H352" s="163"/>
      <c r="I352" s="163"/>
      <c r="J352" s="163"/>
      <c r="K352" s="163"/>
      <c r="L352" s="163"/>
      <c r="M352" s="163"/>
      <c r="N352" s="162"/>
      <c r="O352" s="162"/>
      <c r="P352" s="162"/>
      <c r="Q352" s="162"/>
      <c r="R352" s="163"/>
      <c r="S352" s="163"/>
      <c r="T352" s="163"/>
      <c r="U352" s="163"/>
      <c r="V352" s="163"/>
      <c r="W352" s="163"/>
      <c r="X352" s="163"/>
      <c r="Y352" s="152"/>
      <c r="Z352" s="152"/>
      <c r="AA352" s="152"/>
      <c r="AB352" s="152"/>
      <c r="AC352" s="152"/>
      <c r="AD352" s="152"/>
      <c r="AE352" s="152"/>
      <c r="AF352" s="152"/>
      <c r="AG352" s="152" t="s">
        <v>2390</v>
      </c>
      <c r="AH352" s="152">
        <v>0</v>
      </c>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c r="BD352" s="152"/>
      <c r="BE352" s="152"/>
      <c r="BF352" s="152"/>
      <c r="BG352" s="152"/>
      <c r="BH352" s="152"/>
    </row>
    <row r="353" spans="1:60" outlineLevel="1">
      <c r="A353" s="159"/>
      <c r="B353" s="160"/>
      <c r="C353" s="203" t="s">
        <v>3205</v>
      </c>
      <c r="D353" s="199"/>
      <c r="E353" s="200">
        <v>5.7618</v>
      </c>
      <c r="F353" s="163"/>
      <c r="G353" s="163"/>
      <c r="H353" s="163"/>
      <c r="I353" s="163"/>
      <c r="J353" s="163"/>
      <c r="K353" s="163"/>
      <c r="L353" s="163"/>
      <c r="M353" s="163"/>
      <c r="N353" s="162"/>
      <c r="O353" s="162"/>
      <c r="P353" s="162"/>
      <c r="Q353" s="162"/>
      <c r="R353" s="163"/>
      <c r="S353" s="163"/>
      <c r="T353" s="163"/>
      <c r="U353" s="163"/>
      <c r="V353" s="163"/>
      <c r="W353" s="163"/>
      <c r="X353" s="163"/>
      <c r="Y353" s="152"/>
      <c r="Z353" s="152"/>
      <c r="AA353" s="152"/>
      <c r="AB353" s="152"/>
      <c r="AC353" s="152"/>
      <c r="AD353" s="152"/>
      <c r="AE353" s="152"/>
      <c r="AF353" s="152"/>
      <c r="AG353" s="152" t="s">
        <v>2390</v>
      </c>
      <c r="AH353" s="152">
        <v>0</v>
      </c>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c r="BD353" s="152"/>
      <c r="BE353" s="152"/>
      <c r="BF353" s="152"/>
      <c r="BG353" s="152"/>
      <c r="BH353" s="152"/>
    </row>
    <row r="354" spans="1:60" outlineLevel="1">
      <c r="A354" s="159"/>
      <c r="B354" s="160"/>
      <c r="C354" s="203" t="s">
        <v>3206</v>
      </c>
      <c r="D354" s="199"/>
      <c r="E354" s="200">
        <v>-0.12</v>
      </c>
      <c r="F354" s="163"/>
      <c r="G354" s="163"/>
      <c r="H354" s="163"/>
      <c r="I354" s="163"/>
      <c r="J354" s="163"/>
      <c r="K354" s="163"/>
      <c r="L354" s="163"/>
      <c r="M354" s="163"/>
      <c r="N354" s="162"/>
      <c r="O354" s="162"/>
      <c r="P354" s="162"/>
      <c r="Q354" s="162"/>
      <c r="R354" s="163"/>
      <c r="S354" s="163"/>
      <c r="T354" s="163"/>
      <c r="U354" s="163"/>
      <c r="V354" s="163"/>
      <c r="W354" s="163"/>
      <c r="X354" s="163"/>
      <c r="Y354" s="152"/>
      <c r="Z354" s="152"/>
      <c r="AA354" s="152"/>
      <c r="AB354" s="152"/>
      <c r="AC354" s="152"/>
      <c r="AD354" s="152"/>
      <c r="AE354" s="152"/>
      <c r="AF354" s="152"/>
      <c r="AG354" s="152" t="s">
        <v>2390</v>
      </c>
      <c r="AH354" s="152">
        <v>0</v>
      </c>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c r="BD354" s="152"/>
      <c r="BE354" s="152"/>
      <c r="BF354" s="152"/>
      <c r="BG354" s="152"/>
      <c r="BH354" s="152"/>
    </row>
    <row r="355" spans="1:60" outlineLevel="1">
      <c r="A355" s="159"/>
      <c r="B355" s="160"/>
      <c r="C355" s="203" t="s">
        <v>3147</v>
      </c>
      <c r="D355" s="199"/>
      <c r="E355" s="200"/>
      <c r="F355" s="163"/>
      <c r="G355" s="163"/>
      <c r="H355" s="163"/>
      <c r="I355" s="163"/>
      <c r="J355" s="163"/>
      <c r="K355" s="163"/>
      <c r="L355" s="163"/>
      <c r="M355" s="163"/>
      <c r="N355" s="162"/>
      <c r="O355" s="162"/>
      <c r="P355" s="162"/>
      <c r="Q355" s="162"/>
      <c r="R355" s="163"/>
      <c r="S355" s="163"/>
      <c r="T355" s="163"/>
      <c r="U355" s="163"/>
      <c r="V355" s="163"/>
      <c r="W355" s="163"/>
      <c r="X355" s="163"/>
      <c r="Y355" s="152"/>
      <c r="Z355" s="152"/>
      <c r="AA355" s="152"/>
      <c r="AB355" s="152"/>
      <c r="AC355" s="152"/>
      <c r="AD355" s="152"/>
      <c r="AE355" s="152"/>
      <c r="AF355" s="152"/>
      <c r="AG355" s="152" t="s">
        <v>2390</v>
      </c>
      <c r="AH355" s="152">
        <v>0</v>
      </c>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c r="BH355" s="152"/>
    </row>
    <row r="356" spans="1:60" outlineLevel="1">
      <c r="A356" s="159"/>
      <c r="B356" s="160"/>
      <c r="C356" s="203" t="s">
        <v>3207</v>
      </c>
      <c r="D356" s="199"/>
      <c r="E356" s="200">
        <v>103.2724</v>
      </c>
      <c r="F356" s="163"/>
      <c r="G356" s="163"/>
      <c r="H356" s="163"/>
      <c r="I356" s="163"/>
      <c r="J356" s="163"/>
      <c r="K356" s="163"/>
      <c r="L356" s="163"/>
      <c r="M356" s="163"/>
      <c r="N356" s="162"/>
      <c r="O356" s="162"/>
      <c r="P356" s="162"/>
      <c r="Q356" s="162"/>
      <c r="R356" s="163"/>
      <c r="S356" s="163"/>
      <c r="T356" s="163"/>
      <c r="U356" s="163"/>
      <c r="V356" s="163"/>
      <c r="W356" s="163"/>
      <c r="X356" s="163"/>
      <c r="Y356" s="152"/>
      <c r="Z356" s="152"/>
      <c r="AA356" s="152"/>
      <c r="AB356" s="152"/>
      <c r="AC356" s="152"/>
      <c r="AD356" s="152"/>
      <c r="AE356" s="152"/>
      <c r="AF356" s="152"/>
      <c r="AG356" s="152" t="s">
        <v>2390</v>
      </c>
      <c r="AH356" s="152">
        <v>0</v>
      </c>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c r="BH356" s="152"/>
    </row>
    <row r="357" spans="1:60" outlineLevel="1">
      <c r="A357" s="159"/>
      <c r="B357" s="160"/>
      <c r="C357" s="203" t="s">
        <v>3208</v>
      </c>
      <c r="D357" s="199"/>
      <c r="E357" s="200">
        <v>16.5242</v>
      </c>
      <c r="F357" s="163"/>
      <c r="G357" s="163"/>
      <c r="H357" s="163"/>
      <c r="I357" s="163"/>
      <c r="J357" s="163"/>
      <c r="K357" s="163"/>
      <c r="L357" s="163"/>
      <c r="M357" s="163"/>
      <c r="N357" s="162"/>
      <c r="O357" s="162"/>
      <c r="P357" s="162"/>
      <c r="Q357" s="162"/>
      <c r="R357" s="163"/>
      <c r="S357" s="163"/>
      <c r="T357" s="163"/>
      <c r="U357" s="163"/>
      <c r="V357" s="163"/>
      <c r="W357" s="163"/>
      <c r="X357" s="163"/>
      <c r="Y357" s="152"/>
      <c r="Z357" s="152"/>
      <c r="AA357" s="152"/>
      <c r="AB357" s="152"/>
      <c r="AC357" s="152"/>
      <c r="AD357" s="152"/>
      <c r="AE357" s="152"/>
      <c r="AF357" s="152"/>
      <c r="AG357" s="152" t="s">
        <v>2390</v>
      </c>
      <c r="AH357" s="152">
        <v>0</v>
      </c>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c r="BD357" s="152"/>
      <c r="BE357" s="152"/>
      <c r="BF357" s="152"/>
      <c r="BG357" s="152"/>
      <c r="BH357" s="152"/>
    </row>
    <row r="358" spans="1:60" outlineLevel="1">
      <c r="A358" s="159"/>
      <c r="B358" s="160"/>
      <c r="C358" s="203" t="s">
        <v>3209</v>
      </c>
      <c r="D358" s="199"/>
      <c r="E358" s="200">
        <v>0.98560000000000003</v>
      </c>
      <c r="F358" s="163"/>
      <c r="G358" s="163"/>
      <c r="H358" s="163"/>
      <c r="I358" s="163"/>
      <c r="J358" s="163"/>
      <c r="K358" s="163"/>
      <c r="L358" s="163"/>
      <c r="M358" s="163"/>
      <c r="N358" s="162"/>
      <c r="O358" s="162"/>
      <c r="P358" s="162"/>
      <c r="Q358" s="162"/>
      <c r="R358" s="163"/>
      <c r="S358" s="163"/>
      <c r="T358" s="163"/>
      <c r="U358" s="163"/>
      <c r="V358" s="163"/>
      <c r="W358" s="163"/>
      <c r="X358" s="163"/>
      <c r="Y358" s="152"/>
      <c r="Z358" s="152"/>
      <c r="AA358" s="152"/>
      <c r="AB358" s="152"/>
      <c r="AC358" s="152"/>
      <c r="AD358" s="152"/>
      <c r="AE358" s="152"/>
      <c r="AF358" s="152"/>
      <c r="AG358" s="152" t="s">
        <v>2390</v>
      </c>
      <c r="AH358" s="152">
        <v>0</v>
      </c>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c r="BD358" s="152"/>
      <c r="BE358" s="152"/>
      <c r="BF358" s="152"/>
      <c r="BG358" s="152"/>
      <c r="BH358" s="152"/>
    </row>
    <row r="359" spans="1:60" outlineLevel="1">
      <c r="A359" s="159"/>
      <c r="B359" s="160"/>
      <c r="C359" s="203" t="s">
        <v>3210</v>
      </c>
      <c r="D359" s="199"/>
      <c r="E359" s="200">
        <v>-2.024</v>
      </c>
      <c r="F359" s="163"/>
      <c r="G359" s="163"/>
      <c r="H359" s="163"/>
      <c r="I359" s="163"/>
      <c r="J359" s="163"/>
      <c r="K359" s="163"/>
      <c r="L359" s="163"/>
      <c r="M359" s="163"/>
      <c r="N359" s="162"/>
      <c r="O359" s="162"/>
      <c r="P359" s="162"/>
      <c r="Q359" s="162"/>
      <c r="R359" s="163"/>
      <c r="S359" s="163"/>
      <c r="T359" s="163"/>
      <c r="U359" s="163"/>
      <c r="V359" s="163"/>
      <c r="W359" s="163"/>
      <c r="X359" s="163"/>
      <c r="Y359" s="152"/>
      <c r="Z359" s="152"/>
      <c r="AA359" s="152"/>
      <c r="AB359" s="152"/>
      <c r="AC359" s="152"/>
      <c r="AD359" s="152"/>
      <c r="AE359" s="152"/>
      <c r="AF359" s="152"/>
      <c r="AG359" s="152" t="s">
        <v>2390</v>
      </c>
      <c r="AH359" s="152">
        <v>0</v>
      </c>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c r="BD359" s="152"/>
      <c r="BE359" s="152"/>
      <c r="BF359" s="152"/>
      <c r="BG359" s="152"/>
      <c r="BH359" s="152"/>
    </row>
    <row r="360" spans="1:60" outlineLevel="1">
      <c r="A360" s="159"/>
      <c r="B360" s="160"/>
      <c r="C360" s="203" t="s">
        <v>3211</v>
      </c>
      <c r="D360" s="199"/>
      <c r="E360" s="200">
        <v>-7.92</v>
      </c>
      <c r="F360" s="163"/>
      <c r="G360" s="163"/>
      <c r="H360" s="163"/>
      <c r="I360" s="163"/>
      <c r="J360" s="163"/>
      <c r="K360" s="163"/>
      <c r="L360" s="163"/>
      <c r="M360" s="163"/>
      <c r="N360" s="162"/>
      <c r="O360" s="162"/>
      <c r="P360" s="162"/>
      <c r="Q360" s="162"/>
      <c r="R360" s="163"/>
      <c r="S360" s="163"/>
      <c r="T360" s="163"/>
      <c r="U360" s="163"/>
      <c r="V360" s="163"/>
      <c r="W360" s="163"/>
      <c r="X360" s="163"/>
      <c r="Y360" s="152"/>
      <c r="Z360" s="152"/>
      <c r="AA360" s="152"/>
      <c r="AB360" s="152"/>
      <c r="AC360" s="152"/>
      <c r="AD360" s="152"/>
      <c r="AE360" s="152"/>
      <c r="AF360" s="152"/>
      <c r="AG360" s="152" t="s">
        <v>2390</v>
      </c>
      <c r="AH360" s="152">
        <v>0</v>
      </c>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c r="BE360" s="152"/>
      <c r="BF360" s="152"/>
      <c r="BG360" s="152"/>
      <c r="BH360" s="152"/>
    </row>
    <row r="361" spans="1:60" outlineLevel="1">
      <c r="A361" s="159"/>
      <c r="B361" s="160"/>
      <c r="C361" s="203" t="s">
        <v>3212</v>
      </c>
      <c r="D361" s="199"/>
      <c r="E361" s="200">
        <v>-5.0599999999999996</v>
      </c>
      <c r="F361" s="163"/>
      <c r="G361" s="163"/>
      <c r="H361" s="163"/>
      <c r="I361" s="163"/>
      <c r="J361" s="163"/>
      <c r="K361" s="163"/>
      <c r="L361" s="163"/>
      <c r="M361" s="163"/>
      <c r="N361" s="162"/>
      <c r="O361" s="162"/>
      <c r="P361" s="162"/>
      <c r="Q361" s="162"/>
      <c r="R361" s="163"/>
      <c r="S361" s="163"/>
      <c r="T361" s="163"/>
      <c r="U361" s="163"/>
      <c r="V361" s="163"/>
      <c r="W361" s="163"/>
      <c r="X361" s="163"/>
      <c r="Y361" s="152"/>
      <c r="Z361" s="152"/>
      <c r="AA361" s="152"/>
      <c r="AB361" s="152"/>
      <c r="AC361" s="152"/>
      <c r="AD361" s="152"/>
      <c r="AE361" s="152"/>
      <c r="AF361" s="152"/>
      <c r="AG361" s="152" t="s">
        <v>2390</v>
      </c>
      <c r="AH361" s="152">
        <v>0</v>
      </c>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c r="BE361" s="152"/>
      <c r="BF361" s="152"/>
      <c r="BG361" s="152"/>
      <c r="BH361" s="152"/>
    </row>
    <row r="362" spans="1:60" outlineLevel="1">
      <c r="A362" s="159"/>
      <c r="B362" s="160"/>
      <c r="C362" s="203" t="s">
        <v>2746</v>
      </c>
      <c r="D362" s="199"/>
      <c r="E362" s="200">
        <v>-5.16</v>
      </c>
      <c r="F362" s="163"/>
      <c r="G362" s="163"/>
      <c r="H362" s="163"/>
      <c r="I362" s="163"/>
      <c r="J362" s="163"/>
      <c r="K362" s="163"/>
      <c r="L362" s="163"/>
      <c r="M362" s="163"/>
      <c r="N362" s="162"/>
      <c r="O362" s="162"/>
      <c r="P362" s="162"/>
      <c r="Q362" s="162"/>
      <c r="R362" s="163"/>
      <c r="S362" s="163"/>
      <c r="T362" s="163"/>
      <c r="U362" s="163"/>
      <c r="V362" s="163"/>
      <c r="W362" s="163"/>
      <c r="X362" s="163"/>
      <c r="Y362" s="152"/>
      <c r="Z362" s="152"/>
      <c r="AA362" s="152"/>
      <c r="AB362" s="152"/>
      <c r="AC362" s="152"/>
      <c r="AD362" s="152"/>
      <c r="AE362" s="152"/>
      <c r="AF362" s="152"/>
      <c r="AG362" s="152" t="s">
        <v>2390</v>
      </c>
      <c r="AH362" s="152">
        <v>0</v>
      </c>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c r="BE362" s="152"/>
      <c r="BF362" s="152"/>
      <c r="BG362" s="152"/>
      <c r="BH362" s="152"/>
    </row>
    <row r="363" spans="1:60" outlineLevel="1">
      <c r="A363" s="159"/>
      <c r="B363" s="160"/>
      <c r="C363" s="203" t="s">
        <v>2743</v>
      </c>
      <c r="D363" s="199"/>
      <c r="E363" s="200">
        <v>-9.24</v>
      </c>
      <c r="F363" s="163"/>
      <c r="G363" s="163"/>
      <c r="H363" s="163"/>
      <c r="I363" s="163"/>
      <c r="J363" s="163"/>
      <c r="K363" s="163"/>
      <c r="L363" s="163"/>
      <c r="M363" s="163"/>
      <c r="N363" s="162"/>
      <c r="O363" s="162"/>
      <c r="P363" s="162"/>
      <c r="Q363" s="162"/>
      <c r="R363" s="163"/>
      <c r="S363" s="163"/>
      <c r="T363" s="163"/>
      <c r="U363" s="163"/>
      <c r="V363" s="163"/>
      <c r="W363" s="163"/>
      <c r="X363" s="163"/>
      <c r="Y363" s="152"/>
      <c r="Z363" s="152"/>
      <c r="AA363" s="152"/>
      <c r="AB363" s="152"/>
      <c r="AC363" s="152"/>
      <c r="AD363" s="152"/>
      <c r="AE363" s="152"/>
      <c r="AF363" s="152"/>
      <c r="AG363" s="152" t="s">
        <v>2390</v>
      </c>
      <c r="AH363" s="152">
        <v>0</v>
      </c>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row>
    <row r="364" spans="1:60" outlineLevel="1">
      <c r="A364" s="159"/>
      <c r="B364" s="160"/>
      <c r="C364" s="203" t="s">
        <v>2745</v>
      </c>
      <c r="D364" s="199"/>
      <c r="E364" s="200">
        <v>-2.2153999999999998</v>
      </c>
      <c r="F364" s="163"/>
      <c r="G364" s="163"/>
      <c r="H364" s="163"/>
      <c r="I364" s="163"/>
      <c r="J364" s="163"/>
      <c r="K364" s="163"/>
      <c r="L364" s="163"/>
      <c r="M364" s="163"/>
      <c r="N364" s="162"/>
      <c r="O364" s="162"/>
      <c r="P364" s="162"/>
      <c r="Q364" s="162"/>
      <c r="R364" s="163"/>
      <c r="S364" s="163"/>
      <c r="T364" s="163"/>
      <c r="U364" s="163"/>
      <c r="V364" s="163"/>
      <c r="W364" s="163"/>
      <c r="X364" s="163"/>
      <c r="Y364" s="152"/>
      <c r="Z364" s="152"/>
      <c r="AA364" s="152"/>
      <c r="AB364" s="152"/>
      <c r="AC364" s="152"/>
      <c r="AD364" s="152"/>
      <c r="AE364" s="152"/>
      <c r="AF364" s="152"/>
      <c r="AG364" s="152" t="s">
        <v>2390</v>
      </c>
      <c r="AH364" s="152">
        <v>0</v>
      </c>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c r="BE364" s="152"/>
      <c r="BF364" s="152"/>
      <c r="BG364" s="152"/>
      <c r="BH364" s="152"/>
    </row>
    <row r="365" spans="1:60" outlineLevel="1">
      <c r="A365" s="159"/>
      <c r="B365" s="160"/>
      <c r="C365" s="203" t="s">
        <v>3213</v>
      </c>
      <c r="D365" s="199"/>
      <c r="E365" s="200">
        <v>-3.96</v>
      </c>
      <c r="F365" s="163"/>
      <c r="G365" s="163"/>
      <c r="H365" s="163"/>
      <c r="I365" s="163"/>
      <c r="J365" s="163"/>
      <c r="K365" s="163"/>
      <c r="L365" s="163"/>
      <c r="M365" s="163"/>
      <c r="N365" s="162"/>
      <c r="O365" s="162"/>
      <c r="P365" s="162"/>
      <c r="Q365" s="162"/>
      <c r="R365" s="163"/>
      <c r="S365" s="163"/>
      <c r="T365" s="163"/>
      <c r="U365" s="163"/>
      <c r="V365" s="163"/>
      <c r="W365" s="163"/>
      <c r="X365" s="163"/>
      <c r="Y365" s="152"/>
      <c r="Z365" s="152"/>
      <c r="AA365" s="152"/>
      <c r="AB365" s="152"/>
      <c r="AC365" s="152"/>
      <c r="AD365" s="152"/>
      <c r="AE365" s="152"/>
      <c r="AF365" s="152"/>
      <c r="AG365" s="152" t="s">
        <v>2390</v>
      </c>
      <c r="AH365" s="152">
        <v>0</v>
      </c>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row>
    <row r="366" spans="1:60" outlineLevel="1">
      <c r="A366" s="159"/>
      <c r="B366" s="160"/>
      <c r="C366" s="203" t="s">
        <v>2789</v>
      </c>
      <c r="D366" s="199"/>
      <c r="E366" s="200">
        <v>-3.9239999999999999</v>
      </c>
      <c r="F366" s="163"/>
      <c r="G366" s="163"/>
      <c r="H366" s="163"/>
      <c r="I366" s="163"/>
      <c r="J366" s="163"/>
      <c r="K366" s="163"/>
      <c r="L366" s="163"/>
      <c r="M366" s="163"/>
      <c r="N366" s="162"/>
      <c r="O366" s="162"/>
      <c r="P366" s="162"/>
      <c r="Q366" s="162"/>
      <c r="R366" s="163"/>
      <c r="S366" s="163"/>
      <c r="T366" s="163"/>
      <c r="U366" s="163"/>
      <c r="V366" s="163"/>
      <c r="W366" s="163"/>
      <c r="X366" s="163"/>
      <c r="Y366" s="152"/>
      <c r="Z366" s="152"/>
      <c r="AA366" s="152"/>
      <c r="AB366" s="152"/>
      <c r="AC366" s="152"/>
      <c r="AD366" s="152"/>
      <c r="AE366" s="152"/>
      <c r="AF366" s="152"/>
      <c r="AG366" s="152" t="s">
        <v>2390</v>
      </c>
      <c r="AH366" s="152">
        <v>0</v>
      </c>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c r="BH366" s="152"/>
    </row>
    <row r="367" spans="1:60" outlineLevel="1">
      <c r="A367" s="159"/>
      <c r="B367" s="160"/>
      <c r="C367" s="203" t="s">
        <v>2738</v>
      </c>
      <c r="D367" s="199"/>
      <c r="E367" s="200">
        <v>-2.52</v>
      </c>
      <c r="F367" s="163"/>
      <c r="G367" s="163"/>
      <c r="H367" s="163"/>
      <c r="I367" s="163"/>
      <c r="J367" s="163"/>
      <c r="K367" s="163"/>
      <c r="L367" s="163"/>
      <c r="M367" s="163"/>
      <c r="N367" s="162"/>
      <c r="O367" s="162"/>
      <c r="P367" s="162"/>
      <c r="Q367" s="162"/>
      <c r="R367" s="163"/>
      <c r="S367" s="163"/>
      <c r="T367" s="163"/>
      <c r="U367" s="163"/>
      <c r="V367" s="163"/>
      <c r="W367" s="163"/>
      <c r="X367" s="163"/>
      <c r="Y367" s="152"/>
      <c r="Z367" s="152"/>
      <c r="AA367" s="152"/>
      <c r="AB367" s="152"/>
      <c r="AC367" s="152"/>
      <c r="AD367" s="152"/>
      <c r="AE367" s="152"/>
      <c r="AF367" s="152"/>
      <c r="AG367" s="152" t="s">
        <v>2390</v>
      </c>
      <c r="AH367" s="152">
        <v>0</v>
      </c>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c r="BD367" s="152"/>
      <c r="BE367" s="152"/>
      <c r="BF367" s="152"/>
      <c r="BG367" s="152"/>
      <c r="BH367" s="152"/>
    </row>
    <row r="368" spans="1:60" outlineLevel="1">
      <c r="A368" s="159"/>
      <c r="B368" s="160"/>
      <c r="C368" s="203" t="s">
        <v>3149</v>
      </c>
      <c r="D368" s="199"/>
      <c r="E368" s="200"/>
      <c r="F368" s="163"/>
      <c r="G368" s="163"/>
      <c r="H368" s="163"/>
      <c r="I368" s="163"/>
      <c r="J368" s="163"/>
      <c r="K368" s="163"/>
      <c r="L368" s="163"/>
      <c r="M368" s="163"/>
      <c r="N368" s="162"/>
      <c r="O368" s="162"/>
      <c r="P368" s="162"/>
      <c r="Q368" s="162"/>
      <c r="R368" s="163"/>
      <c r="S368" s="163"/>
      <c r="T368" s="163"/>
      <c r="U368" s="163"/>
      <c r="V368" s="163"/>
      <c r="W368" s="163"/>
      <c r="X368" s="163"/>
      <c r="Y368" s="152"/>
      <c r="Z368" s="152"/>
      <c r="AA368" s="152"/>
      <c r="AB368" s="152"/>
      <c r="AC368" s="152"/>
      <c r="AD368" s="152"/>
      <c r="AE368" s="152"/>
      <c r="AF368" s="152"/>
      <c r="AG368" s="152" t="s">
        <v>2390</v>
      </c>
      <c r="AH368" s="152">
        <v>0</v>
      </c>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c r="BE368" s="152"/>
      <c r="BF368" s="152"/>
      <c r="BG368" s="152"/>
      <c r="BH368" s="152"/>
    </row>
    <row r="369" spans="1:60" outlineLevel="1">
      <c r="A369" s="159"/>
      <c r="B369" s="160"/>
      <c r="C369" s="203" t="s">
        <v>3214</v>
      </c>
      <c r="D369" s="199"/>
      <c r="E369" s="200">
        <v>58.073399999999999</v>
      </c>
      <c r="F369" s="163"/>
      <c r="G369" s="163"/>
      <c r="H369" s="163"/>
      <c r="I369" s="163"/>
      <c r="J369" s="163"/>
      <c r="K369" s="163"/>
      <c r="L369" s="163"/>
      <c r="M369" s="163"/>
      <c r="N369" s="162"/>
      <c r="O369" s="162"/>
      <c r="P369" s="162"/>
      <c r="Q369" s="162"/>
      <c r="R369" s="163"/>
      <c r="S369" s="163"/>
      <c r="T369" s="163"/>
      <c r="U369" s="163"/>
      <c r="V369" s="163"/>
      <c r="W369" s="163"/>
      <c r="X369" s="163"/>
      <c r="Y369" s="152"/>
      <c r="Z369" s="152"/>
      <c r="AA369" s="152"/>
      <c r="AB369" s="152"/>
      <c r="AC369" s="152"/>
      <c r="AD369" s="152"/>
      <c r="AE369" s="152"/>
      <c r="AF369" s="152"/>
      <c r="AG369" s="152" t="s">
        <v>2390</v>
      </c>
      <c r="AH369" s="152">
        <v>0</v>
      </c>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c r="BD369" s="152"/>
      <c r="BE369" s="152"/>
      <c r="BF369" s="152"/>
      <c r="BG369" s="152"/>
      <c r="BH369" s="152"/>
    </row>
    <row r="370" spans="1:60" outlineLevel="1">
      <c r="A370" s="159"/>
      <c r="B370" s="160"/>
      <c r="C370" s="203" t="s">
        <v>3215</v>
      </c>
      <c r="D370" s="199"/>
      <c r="E370" s="200">
        <v>0.87039999999999995</v>
      </c>
      <c r="F370" s="163"/>
      <c r="G370" s="163"/>
      <c r="H370" s="163"/>
      <c r="I370" s="163"/>
      <c r="J370" s="163"/>
      <c r="K370" s="163"/>
      <c r="L370" s="163"/>
      <c r="M370" s="163"/>
      <c r="N370" s="162"/>
      <c r="O370" s="162"/>
      <c r="P370" s="162"/>
      <c r="Q370" s="162"/>
      <c r="R370" s="163"/>
      <c r="S370" s="163"/>
      <c r="T370" s="163"/>
      <c r="U370" s="163"/>
      <c r="V370" s="163"/>
      <c r="W370" s="163"/>
      <c r="X370" s="163"/>
      <c r="Y370" s="152"/>
      <c r="Z370" s="152"/>
      <c r="AA370" s="152"/>
      <c r="AB370" s="152"/>
      <c r="AC370" s="152"/>
      <c r="AD370" s="152"/>
      <c r="AE370" s="152"/>
      <c r="AF370" s="152"/>
      <c r="AG370" s="152" t="s">
        <v>2390</v>
      </c>
      <c r="AH370" s="152">
        <v>0</v>
      </c>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c r="BE370" s="152"/>
      <c r="BF370" s="152"/>
      <c r="BG370" s="152"/>
      <c r="BH370" s="152"/>
    </row>
    <row r="371" spans="1:60" outlineLevel="1">
      <c r="A371" s="159"/>
      <c r="B371" s="160"/>
      <c r="C371" s="203" t="s">
        <v>3216</v>
      </c>
      <c r="D371" s="199"/>
      <c r="E371" s="200">
        <v>-2.1</v>
      </c>
      <c r="F371" s="163"/>
      <c r="G371" s="163"/>
      <c r="H371" s="163"/>
      <c r="I371" s="163"/>
      <c r="J371" s="163"/>
      <c r="K371" s="163"/>
      <c r="L371" s="163"/>
      <c r="M371" s="163"/>
      <c r="N371" s="162"/>
      <c r="O371" s="162"/>
      <c r="P371" s="162"/>
      <c r="Q371" s="162"/>
      <c r="R371" s="163"/>
      <c r="S371" s="163"/>
      <c r="T371" s="163"/>
      <c r="U371" s="163"/>
      <c r="V371" s="163"/>
      <c r="W371" s="163"/>
      <c r="X371" s="163"/>
      <c r="Y371" s="152"/>
      <c r="Z371" s="152"/>
      <c r="AA371" s="152"/>
      <c r="AB371" s="152"/>
      <c r="AC371" s="152"/>
      <c r="AD371" s="152"/>
      <c r="AE371" s="152"/>
      <c r="AF371" s="152"/>
      <c r="AG371" s="152" t="s">
        <v>2390</v>
      </c>
      <c r="AH371" s="152">
        <v>0</v>
      </c>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c r="BH371" s="152"/>
    </row>
    <row r="372" spans="1:60" outlineLevel="1">
      <c r="A372" s="159"/>
      <c r="B372" s="160"/>
      <c r="C372" s="203" t="s">
        <v>3217</v>
      </c>
      <c r="D372" s="199"/>
      <c r="E372" s="200">
        <v>-5.2953999999999999</v>
      </c>
      <c r="F372" s="163"/>
      <c r="G372" s="163"/>
      <c r="H372" s="163"/>
      <c r="I372" s="163"/>
      <c r="J372" s="163"/>
      <c r="K372" s="163"/>
      <c r="L372" s="163"/>
      <c r="M372" s="163"/>
      <c r="N372" s="162"/>
      <c r="O372" s="162"/>
      <c r="P372" s="162"/>
      <c r="Q372" s="162"/>
      <c r="R372" s="163"/>
      <c r="S372" s="163"/>
      <c r="T372" s="163"/>
      <c r="U372" s="163"/>
      <c r="V372" s="163"/>
      <c r="W372" s="163"/>
      <c r="X372" s="163"/>
      <c r="Y372" s="152"/>
      <c r="Z372" s="152"/>
      <c r="AA372" s="152"/>
      <c r="AB372" s="152"/>
      <c r="AC372" s="152"/>
      <c r="AD372" s="152"/>
      <c r="AE372" s="152"/>
      <c r="AF372" s="152"/>
      <c r="AG372" s="152" t="s">
        <v>2390</v>
      </c>
      <c r="AH372" s="152">
        <v>0</v>
      </c>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c r="BH372" s="152"/>
    </row>
    <row r="373" spans="1:60" outlineLevel="1">
      <c r="A373" s="159"/>
      <c r="B373" s="160"/>
      <c r="C373" s="203" t="s">
        <v>2744</v>
      </c>
      <c r="D373" s="199"/>
      <c r="E373" s="200">
        <v>-7.6</v>
      </c>
      <c r="F373" s="163"/>
      <c r="G373" s="163"/>
      <c r="H373" s="163"/>
      <c r="I373" s="163"/>
      <c r="J373" s="163"/>
      <c r="K373" s="163"/>
      <c r="L373" s="163"/>
      <c r="M373" s="163"/>
      <c r="N373" s="162"/>
      <c r="O373" s="162"/>
      <c r="P373" s="162"/>
      <c r="Q373" s="162"/>
      <c r="R373" s="163"/>
      <c r="S373" s="163"/>
      <c r="T373" s="163"/>
      <c r="U373" s="163"/>
      <c r="V373" s="163"/>
      <c r="W373" s="163"/>
      <c r="X373" s="163"/>
      <c r="Y373" s="152"/>
      <c r="Z373" s="152"/>
      <c r="AA373" s="152"/>
      <c r="AB373" s="152"/>
      <c r="AC373" s="152"/>
      <c r="AD373" s="152"/>
      <c r="AE373" s="152"/>
      <c r="AF373" s="152"/>
      <c r="AG373" s="152" t="s">
        <v>2390</v>
      </c>
      <c r="AH373" s="152">
        <v>0</v>
      </c>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row>
    <row r="374" spans="1:60" outlineLevel="1">
      <c r="A374" s="159"/>
      <c r="B374" s="160"/>
      <c r="C374" s="203" t="s">
        <v>2792</v>
      </c>
      <c r="D374" s="199"/>
      <c r="E374" s="200">
        <v>-2.3544</v>
      </c>
      <c r="F374" s="163"/>
      <c r="G374" s="163"/>
      <c r="H374" s="163"/>
      <c r="I374" s="163"/>
      <c r="J374" s="163"/>
      <c r="K374" s="163"/>
      <c r="L374" s="163"/>
      <c r="M374" s="163"/>
      <c r="N374" s="162"/>
      <c r="O374" s="162"/>
      <c r="P374" s="162"/>
      <c r="Q374" s="162"/>
      <c r="R374" s="163"/>
      <c r="S374" s="163"/>
      <c r="T374" s="163"/>
      <c r="U374" s="163"/>
      <c r="V374" s="163"/>
      <c r="W374" s="163"/>
      <c r="X374" s="163"/>
      <c r="Y374" s="152"/>
      <c r="Z374" s="152"/>
      <c r="AA374" s="152"/>
      <c r="AB374" s="152"/>
      <c r="AC374" s="152"/>
      <c r="AD374" s="152"/>
      <c r="AE374" s="152"/>
      <c r="AF374" s="152"/>
      <c r="AG374" s="152" t="s">
        <v>2390</v>
      </c>
      <c r="AH374" s="152">
        <v>0</v>
      </c>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c r="BE374" s="152"/>
      <c r="BF374" s="152"/>
      <c r="BG374" s="152"/>
      <c r="BH374" s="152"/>
    </row>
    <row r="375" spans="1:60" outlineLevel="1">
      <c r="A375" s="159"/>
      <c r="B375" s="160"/>
      <c r="C375" s="203" t="s">
        <v>3151</v>
      </c>
      <c r="D375" s="199"/>
      <c r="E375" s="200"/>
      <c r="F375" s="163"/>
      <c r="G375" s="163"/>
      <c r="H375" s="163"/>
      <c r="I375" s="163"/>
      <c r="J375" s="163"/>
      <c r="K375" s="163"/>
      <c r="L375" s="163"/>
      <c r="M375" s="163"/>
      <c r="N375" s="162"/>
      <c r="O375" s="162"/>
      <c r="P375" s="162"/>
      <c r="Q375" s="162"/>
      <c r="R375" s="163"/>
      <c r="S375" s="163"/>
      <c r="T375" s="163"/>
      <c r="U375" s="163"/>
      <c r="V375" s="163"/>
      <c r="W375" s="163"/>
      <c r="X375" s="163"/>
      <c r="Y375" s="152"/>
      <c r="Z375" s="152"/>
      <c r="AA375" s="152"/>
      <c r="AB375" s="152"/>
      <c r="AC375" s="152"/>
      <c r="AD375" s="152"/>
      <c r="AE375" s="152"/>
      <c r="AF375" s="152"/>
      <c r="AG375" s="152" t="s">
        <v>2390</v>
      </c>
      <c r="AH375" s="152">
        <v>0</v>
      </c>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c r="BD375" s="152"/>
      <c r="BE375" s="152"/>
      <c r="BF375" s="152"/>
      <c r="BG375" s="152"/>
      <c r="BH375" s="152"/>
    </row>
    <row r="376" spans="1:60" outlineLevel="1">
      <c r="A376" s="159"/>
      <c r="B376" s="160"/>
      <c r="C376" s="203" t="s">
        <v>3218</v>
      </c>
      <c r="D376" s="199"/>
      <c r="E376" s="200">
        <v>55.193600000000004</v>
      </c>
      <c r="F376" s="163"/>
      <c r="G376" s="163"/>
      <c r="H376" s="163"/>
      <c r="I376" s="163"/>
      <c r="J376" s="163"/>
      <c r="K376" s="163"/>
      <c r="L376" s="163"/>
      <c r="M376" s="163"/>
      <c r="N376" s="162"/>
      <c r="O376" s="162"/>
      <c r="P376" s="162"/>
      <c r="Q376" s="162"/>
      <c r="R376" s="163"/>
      <c r="S376" s="163"/>
      <c r="T376" s="163"/>
      <c r="U376" s="163"/>
      <c r="V376" s="163"/>
      <c r="W376" s="163"/>
      <c r="X376" s="163"/>
      <c r="Y376" s="152"/>
      <c r="Z376" s="152"/>
      <c r="AA376" s="152"/>
      <c r="AB376" s="152"/>
      <c r="AC376" s="152"/>
      <c r="AD376" s="152"/>
      <c r="AE376" s="152"/>
      <c r="AF376" s="152"/>
      <c r="AG376" s="152" t="s">
        <v>2390</v>
      </c>
      <c r="AH376" s="152">
        <v>0</v>
      </c>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c r="BD376" s="152"/>
      <c r="BE376" s="152"/>
      <c r="BF376" s="152"/>
      <c r="BG376" s="152"/>
      <c r="BH376" s="152"/>
    </row>
    <row r="377" spans="1:60" outlineLevel="1">
      <c r="A377" s="159"/>
      <c r="B377" s="160"/>
      <c r="C377" s="203" t="s">
        <v>3219</v>
      </c>
      <c r="D377" s="199"/>
      <c r="E377" s="200">
        <v>1.2096</v>
      </c>
      <c r="F377" s="163"/>
      <c r="G377" s="163"/>
      <c r="H377" s="163"/>
      <c r="I377" s="163"/>
      <c r="J377" s="163"/>
      <c r="K377" s="163"/>
      <c r="L377" s="163"/>
      <c r="M377" s="163"/>
      <c r="N377" s="162"/>
      <c r="O377" s="162"/>
      <c r="P377" s="162"/>
      <c r="Q377" s="162"/>
      <c r="R377" s="163"/>
      <c r="S377" s="163"/>
      <c r="T377" s="163"/>
      <c r="U377" s="163"/>
      <c r="V377" s="163"/>
      <c r="W377" s="163"/>
      <c r="X377" s="163"/>
      <c r="Y377" s="152"/>
      <c r="Z377" s="152"/>
      <c r="AA377" s="152"/>
      <c r="AB377" s="152"/>
      <c r="AC377" s="152"/>
      <c r="AD377" s="152"/>
      <c r="AE377" s="152"/>
      <c r="AF377" s="152"/>
      <c r="AG377" s="152" t="s">
        <v>2390</v>
      </c>
      <c r="AH377" s="152">
        <v>0</v>
      </c>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c r="BF377" s="152"/>
      <c r="BG377" s="152"/>
      <c r="BH377" s="152"/>
    </row>
    <row r="378" spans="1:60" outlineLevel="1">
      <c r="A378" s="159"/>
      <c r="B378" s="160"/>
      <c r="C378" s="203" t="s">
        <v>3220</v>
      </c>
      <c r="D378" s="199"/>
      <c r="E378" s="200">
        <v>-2.52</v>
      </c>
      <c r="F378" s="163"/>
      <c r="G378" s="163"/>
      <c r="H378" s="163"/>
      <c r="I378" s="163"/>
      <c r="J378" s="163"/>
      <c r="K378" s="163"/>
      <c r="L378" s="163"/>
      <c r="M378" s="163"/>
      <c r="N378" s="162"/>
      <c r="O378" s="162"/>
      <c r="P378" s="162"/>
      <c r="Q378" s="162"/>
      <c r="R378" s="163"/>
      <c r="S378" s="163"/>
      <c r="T378" s="163"/>
      <c r="U378" s="163"/>
      <c r="V378" s="163"/>
      <c r="W378" s="163"/>
      <c r="X378" s="163"/>
      <c r="Y378" s="152"/>
      <c r="Z378" s="152"/>
      <c r="AA378" s="152"/>
      <c r="AB378" s="152"/>
      <c r="AC378" s="152"/>
      <c r="AD378" s="152"/>
      <c r="AE378" s="152"/>
      <c r="AF378" s="152"/>
      <c r="AG378" s="152" t="s">
        <v>2390</v>
      </c>
      <c r="AH378" s="152">
        <v>0</v>
      </c>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c r="BD378" s="152"/>
      <c r="BE378" s="152"/>
      <c r="BF378" s="152"/>
      <c r="BG378" s="152"/>
      <c r="BH378" s="152"/>
    </row>
    <row r="379" spans="1:60" outlineLevel="1">
      <c r="A379" s="159"/>
      <c r="B379" s="160"/>
      <c r="C379" s="203" t="s">
        <v>3221</v>
      </c>
      <c r="D379" s="199"/>
      <c r="E379" s="200">
        <v>-5.0599999999999996</v>
      </c>
      <c r="F379" s="163"/>
      <c r="G379" s="163"/>
      <c r="H379" s="163"/>
      <c r="I379" s="163"/>
      <c r="J379" s="163"/>
      <c r="K379" s="163"/>
      <c r="L379" s="163"/>
      <c r="M379" s="163"/>
      <c r="N379" s="162"/>
      <c r="O379" s="162"/>
      <c r="P379" s="162"/>
      <c r="Q379" s="162"/>
      <c r="R379" s="163"/>
      <c r="S379" s="163"/>
      <c r="T379" s="163"/>
      <c r="U379" s="163"/>
      <c r="V379" s="163"/>
      <c r="W379" s="163"/>
      <c r="X379" s="163"/>
      <c r="Y379" s="152"/>
      <c r="Z379" s="152"/>
      <c r="AA379" s="152"/>
      <c r="AB379" s="152"/>
      <c r="AC379" s="152"/>
      <c r="AD379" s="152"/>
      <c r="AE379" s="152"/>
      <c r="AF379" s="152"/>
      <c r="AG379" s="152" t="s">
        <v>2390</v>
      </c>
      <c r="AH379" s="152">
        <v>0</v>
      </c>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c r="BD379" s="152"/>
      <c r="BE379" s="152"/>
      <c r="BF379" s="152"/>
      <c r="BG379" s="152"/>
      <c r="BH379" s="152"/>
    </row>
    <row r="380" spans="1:60" outlineLevel="1">
      <c r="A380" s="159"/>
      <c r="B380" s="160"/>
      <c r="C380" s="203" t="s">
        <v>2744</v>
      </c>
      <c r="D380" s="199"/>
      <c r="E380" s="200">
        <v>-7.6</v>
      </c>
      <c r="F380" s="163"/>
      <c r="G380" s="163"/>
      <c r="H380" s="163"/>
      <c r="I380" s="163"/>
      <c r="J380" s="163"/>
      <c r="K380" s="163"/>
      <c r="L380" s="163"/>
      <c r="M380" s="163"/>
      <c r="N380" s="162"/>
      <c r="O380" s="162"/>
      <c r="P380" s="162"/>
      <c r="Q380" s="162"/>
      <c r="R380" s="163"/>
      <c r="S380" s="163"/>
      <c r="T380" s="163"/>
      <c r="U380" s="163"/>
      <c r="V380" s="163"/>
      <c r="W380" s="163"/>
      <c r="X380" s="163"/>
      <c r="Y380" s="152"/>
      <c r="Z380" s="152"/>
      <c r="AA380" s="152"/>
      <c r="AB380" s="152"/>
      <c r="AC380" s="152"/>
      <c r="AD380" s="152"/>
      <c r="AE380" s="152"/>
      <c r="AF380" s="152"/>
      <c r="AG380" s="152" t="s">
        <v>2390</v>
      </c>
      <c r="AH380" s="152">
        <v>0</v>
      </c>
      <c r="AI380" s="152"/>
      <c r="AJ380" s="152"/>
      <c r="AK380" s="152"/>
      <c r="AL380" s="152"/>
      <c r="AM380" s="152"/>
      <c r="AN380" s="152"/>
      <c r="AO380" s="152"/>
      <c r="AP380" s="152"/>
      <c r="AQ380" s="152"/>
      <c r="AR380" s="152"/>
      <c r="AS380" s="152"/>
      <c r="AT380" s="152"/>
      <c r="AU380" s="152"/>
      <c r="AV380" s="152"/>
      <c r="AW380" s="152"/>
      <c r="AX380" s="152"/>
      <c r="AY380" s="152"/>
      <c r="AZ380" s="152"/>
      <c r="BA380" s="152"/>
      <c r="BB380" s="152"/>
      <c r="BC380" s="152"/>
      <c r="BD380" s="152"/>
      <c r="BE380" s="152"/>
      <c r="BF380" s="152"/>
      <c r="BG380" s="152"/>
      <c r="BH380" s="152"/>
    </row>
    <row r="381" spans="1:60" outlineLevel="1">
      <c r="A381" s="159"/>
      <c r="B381" s="160"/>
      <c r="C381" s="203" t="s">
        <v>3222</v>
      </c>
      <c r="D381" s="199"/>
      <c r="E381" s="200">
        <v>-6.976</v>
      </c>
      <c r="F381" s="163"/>
      <c r="G381" s="163"/>
      <c r="H381" s="163"/>
      <c r="I381" s="163"/>
      <c r="J381" s="163"/>
      <c r="K381" s="163"/>
      <c r="L381" s="163"/>
      <c r="M381" s="163"/>
      <c r="N381" s="162"/>
      <c r="O381" s="162"/>
      <c r="P381" s="162"/>
      <c r="Q381" s="162"/>
      <c r="R381" s="163"/>
      <c r="S381" s="163"/>
      <c r="T381" s="163"/>
      <c r="U381" s="163"/>
      <c r="V381" s="163"/>
      <c r="W381" s="163"/>
      <c r="X381" s="163"/>
      <c r="Y381" s="152"/>
      <c r="Z381" s="152"/>
      <c r="AA381" s="152"/>
      <c r="AB381" s="152"/>
      <c r="AC381" s="152"/>
      <c r="AD381" s="152"/>
      <c r="AE381" s="152"/>
      <c r="AF381" s="152"/>
      <c r="AG381" s="152" t="s">
        <v>2390</v>
      </c>
      <c r="AH381" s="152">
        <v>0</v>
      </c>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c r="BD381" s="152"/>
      <c r="BE381" s="152"/>
      <c r="BF381" s="152"/>
      <c r="BG381" s="152"/>
      <c r="BH381" s="152"/>
    </row>
    <row r="382" spans="1:60" outlineLevel="1">
      <c r="A382" s="159"/>
      <c r="B382" s="160"/>
      <c r="C382" s="203" t="s">
        <v>3153</v>
      </c>
      <c r="D382" s="199"/>
      <c r="E382" s="200"/>
      <c r="F382" s="163"/>
      <c r="G382" s="163"/>
      <c r="H382" s="163"/>
      <c r="I382" s="163"/>
      <c r="J382" s="163"/>
      <c r="K382" s="163"/>
      <c r="L382" s="163"/>
      <c r="M382" s="163"/>
      <c r="N382" s="162"/>
      <c r="O382" s="162"/>
      <c r="P382" s="162"/>
      <c r="Q382" s="162"/>
      <c r="R382" s="163"/>
      <c r="S382" s="163"/>
      <c r="T382" s="163"/>
      <c r="U382" s="163"/>
      <c r="V382" s="163"/>
      <c r="W382" s="163"/>
      <c r="X382" s="163"/>
      <c r="Y382" s="152"/>
      <c r="Z382" s="152"/>
      <c r="AA382" s="152"/>
      <c r="AB382" s="152"/>
      <c r="AC382" s="152"/>
      <c r="AD382" s="152"/>
      <c r="AE382" s="152"/>
      <c r="AF382" s="152"/>
      <c r="AG382" s="152" t="s">
        <v>2390</v>
      </c>
      <c r="AH382" s="152">
        <v>0</v>
      </c>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c r="BD382" s="152"/>
      <c r="BE382" s="152"/>
      <c r="BF382" s="152"/>
      <c r="BG382" s="152"/>
      <c r="BH382" s="152"/>
    </row>
    <row r="383" spans="1:60" outlineLevel="1">
      <c r="A383" s="159"/>
      <c r="B383" s="160"/>
      <c r="C383" s="203" t="s">
        <v>3223</v>
      </c>
      <c r="D383" s="199"/>
      <c r="E383" s="200">
        <v>55.9636</v>
      </c>
      <c r="F383" s="163"/>
      <c r="G383" s="163"/>
      <c r="H383" s="163"/>
      <c r="I383" s="163"/>
      <c r="J383" s="163"/>
      <c r="K383" s="163"/>
      <c r="L383" s="163"/>
      <c r="M383" s="163"/>
      <c r="N383" s="162"/>
      <c r="O383" s="162"/>
      <c r="P383" s="162"/>
      <c r="Q383" s="162"/>
      <c r="R383" s="163"/>
      <c r="S383" s="163"/>
      <c r="T383" s="163"/>
      <c r="U383" s="163"/>
      <c r="V383" s="163"/>
      <c r="W383" s="163"/>
      <c r="X383" s="163"/>
      <c r="Y383" s="152"/>
      <c r="Z383" s="152"/>
      <c r="AA383" s="152"/>
      <c r="AB383" s="152"/>
      <c r="AC383" s="152"/>
      <c r="AD383" s="152"/>
      <c r="AE383" s="152"/>
      <c r="AF383" s="152"/>
      <c r="AG383" s="152" t="s">
        <v>2390</v>
      </c>
      <c r="AH383" s="152">
        <v>0</v>
      </c>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c r="BD383" s="152"/>
      <c r="BE383" s="152"/>
      <c r="BF383" s="152"/>
      <c r="BG383" s="152"/>
      <c r="BH383" s="152"/>
    </row>
    <row r="384" spans="1:60" outlineLevel="1">
      <c r="A384" s="159"/>
      <c r="B384" s="160"/>
      <c r="C384" s="203" t="s">
        <v>3219</v>
      </c>
      <c r="D384" s="199"/>
      <c r="E384" s="200">
        <v>1.2096</v>
      </c>
      <c r="F384" s="163"/>
      <c r="G384" s="163"/>
      <c r="H384" s="163"/>
      <c r="I384" s="163"/>
      <c r="J384" s="163"/>
      <c r="K384" s="163"/>
      <c r="L384" s="163"/>
      <c r="M384" s="163"/>
      <c r="N384" s="162"/>
      <c r="O384" s="162"/>
      <c r="P384" s="162"/>
      <c r="Q384" s="162"/>
      <c r="R384" s="163"/>
      <c r="S384" s="163"/>
      <c r="T384" s="163"/>
      <c r="U384" s="163"/>
      <c r="V384" s="163"/>
      <c r="W384" s="163"/>
      <c r="X384" s="163"/>
      <c r="Y384" s="152"/>
      <c r="Z384" s="152"/>
      <c r="AA384" s="152"/>
      <c r="AB384" s="152"/>
      <c r="AC384" s="152"/>
      <c r="AD384" s="152"/>
      <c r="AE384" s="152"/>
      <c r="AF384" s="152"/>
      <c r="AG384" s="152" t="s">
        <v>2390</v>
      </c>
      <c r="AH384" s="152">
        <v>0</v>
      </c>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c r="BD384" s="152"/>
      <c r="BE384" s="152"/>
      <c r="BF384" s="152"/>
      <c r="BG384" s="152"/>
      <c r="BH384" s="152"/>
    </row>
    <row r="385" spans="1:60" outlineLevel="1">
      <c r="A385" s="159"/>
      <c r="B385" s="160"/>
      <c r="C385" s="203" t="s">
        <v>3224</v>
      </c>
      <c r="D385" s="199"/>
      <c r="E385" s="200">
        <v>-3</v>
      </c>
      <c r="F385" s="163"/>
      <c r="G385" s="163"/>
      <c r="H385" s="163"/>
      <c r="I385" s="163"/>
      <c r="J385" s="163"/>
      <c r="K385" s="163"/>
      <c r="L385" s="163"/>
      <c r="M385" s="163"/>
      <c r="N385" s="162"/>
      <c r="O385" s="162"/>
      <c r="P385" s="162"/>
      <c r="Q385" s="162"/>
      <c r="R385" s="163"/>
      <c r="S385" s="163"/>
      <c r="T385" s="163"/>
      <c r="U385" s="163"/>
      <c r="V385" s="163"/>
      <c r="W385" s="163"/>
      <c r="X385" s="163"/>
      <c r="Y385" s="152"/>
      <c r="Z385" s="152"/>
      <c r="AA385" s="152"/>
      <c r="AB385" s="152"/>
      <c r="AC385" s="152"/>
      <c r="AD385" s="152"/>
      <c r="AE385" s="152"/>
      <c r="AF385" s="152"/>
      <c r="AG385" s="152" t="s">
        <v>2390</v>
      </c>
      <c r="AH385" s="152">
        <v>0</v>
      </c>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152"/>
      <c r="BE385" s="152"/>
      <c r="BF385" s="152"/>
      <c r="BG385" s="152"/>
      <c r="BH385" s="152"/>
    </row>
    <row r="386" spans="1:60" outlineLevel="1">
      <c r="A386" s="159"/>
      <c r="B386" s="160"/>
      <c r="C386" s="203" t="s">
        <v>3221</v>
      </c>
      <c r="D386" s="199"/>
      <c r="E386" s="200">
        <v>-5.0599999999999996</v>
      </c>
      <c r="F386" s="163"/>
      <c r="G386" s="163"/>
      <c r="H386" s="163"/>
      <c r="I386" s="163"/>
      <c r="J386" s="163"/>
      <c r="K386" s="163"/>
      <c r="L386" s="163"/>
      <c r="M386" s="163"/>
      <c r="N386" s="162"/>
      <c r="O386" s="162"/>
      <c r="P386" s="162"/>
      <c r="Q386" s="162"/>
      <c r="R386" s="163"/>
      <c r="S386" s="163"/>
      <c r="T386" s="163"/>
      <c r="U386" s="163"/>
      <c r="V386" s="163"/>
      <c r="W386" s="163"/>
      <c r="X386" s="163"/>
      <c r="Y386" s="152"/>
      <c r="Z386" s="152"/>
      <c r="AA386" s="152"/>
      <c r="AB386" s="152"/>
      <c r="AC386" s="152"/>
      <c r="AD386" s="152"/>
      <c r="AE386" s="152"/>
      <c r="AF386" s="152"/>
      <c r="AG386" s="152" t="s">
        <v>2390</v>
      </c>
      <c r="AH386" s="152">
        <v>0</v>
      </c>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c r="BE386" s="152"/>
      <c r="BF386" s="152"/>
      <c r="BG386" s="152"/>
      <c r="BH386" s="152"/>
    </row>
    <row r="387" spans="1:60" outlineLevel="1">
      <c r="A387" s="159"/>
      <c r="B387" s="160"/>
      <c r="C387" s="203" t="s">
        <v>3222</v>
      </c>
      <c r="D387" s="199"/>
      <c r="E387" s="200">
        <v>-6.976</v>
      </c>
      <c r="F387" s="163"/>
      <c r="G387" s="163"/>
      <c r="H387" s="163"/>
      <c r="I387" s="163"/>
      <c r="J387" s="163"/>
      <c r="K387" s="163"/>
      <c r="L387" s="163"/>
      <c r="M387" s="163"/>
      <c r="N387" s="162"/>
      <c r="O387" s="162"/>
      <c r="P387" s="162"/>
      <c r="Q387" s="162"/>
      <c r="R387" s="163"/>
      <c r="S387" s="163"/>
      <c r="T387" s="163"/>
      <c r="U387" s="163"/>
      <c r="V387" s="163"/>
      <c r="W387" s="163"/>
      <c r="X387" s="163"/>
      <c r="Y387" s="152"/>
      <c r="Z387" s="152"/>
      <c r="AA387" s="152"/>
      <c r="AB387" s="152"/>
      <c r="AC387" s="152"/>
      <c r="AD387" s="152"/>
      <c r="AE387" s="152"/>
      <c r="AF387" s="152"/>
      <c r="AG387" s="152" t="s">
        <v>2390</v>
      </c>
      <c r="AH387" s="152">
        <v>0</v>
      </c>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c r="BD387" s="152"/>
      <c r="BE387" s="152"/>
      <c r="BF387" s="152"/>
      <c r="BG387" s="152"/>
      <c r="BH387" s="152"/>
    </row>
    <row r="388" spans="1:60" outlineLevel="1">
      <c r="A388" s="159"/>
      <c r="B388" s="160"/>
      <c r="C388" s="203" t="s">
        <v>3028</v>
      </c>
      <c r="D388" s="199"/>
      <c r="E388" s="200"/>
      <c r="F388" s="163"/>
      <c r="G388" s="163"/>
      <c r="H388" s="163"/>
      <c r="I388" s="163"/>
      <c r="J388" s="163"/>
      <c r="K388" s="163"/>
      <c r="L388" s="163"/>
      <c r="M388" s="163"/>
      <c r="N388" s="162"/>
      <c r="O388" s="162"/>
      <c r="P388" s="162"/>
      <c r="Q388" s="162"/>
      <c r="R388" s="163"/>
      <c r="S388" s="163"/>
      <c r="T388" s="163"/>
      <c r="U388" s="163"/>
      <c r="V388" s="163"/>
      <c r="W388" s="163"/>
      <c r="X388" s="163"/>
      <c r="Y388" s="152"/>
      <c r="Z388" s="152"/>
      <c r="AA388" s="152"/>
      <c r="AB388" s="152"/>
      <c r="AC388" s="152"/>
      <c r="AD388" s="152"/>
      <c r="AE388" s="152"/>
      <c r="AF388" s="152"/>
      <c r="AG388" s="152" t="s">
        <v>2390</v>
      </c>
      <c r="AH388" s="152">
        <v>0</v>
      </c>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c r="BH388" s="152"/>
    </row>
    <row r="389" spans="1:60" outlineLevel="1">
      <c r="A389" s="159"/>
      <c r="B389" s="160"/>
      <c r="C389" s="203" t="s">
        <v>3225</v>
      </c>
      <c r="D389" s="199"/>
      <c r="E389" s="200">
        <v>14.4396</v>
      </c>
      <c r="F389" s="163"/>
      <c r="G389" s="163"/>
      <c r="H389" s="163"/>
      <c r="I389" s="163"/>
      <c r="J389" s="163"/>
      <c r="K389" s="163"/>
      <c r="L389" s="163"/>
      <c r="M389" s="163"/>
      <c r="N389" s="162"/>
      <c r="O389" s="162"/>
      <c r="P389" s="162"/>
      <c r="Q389" s="162"/>
      <c r="R389" s="163"/>
      <c r="S389" s="163"/>
      <c r="T389" s="163"/>
      <c r="U389" s="163"/>
      <c r="V389" s="163"/>
      <c r="W389" s="163"/>
      <c r="X389" s="163"/>
      <c r="Y389" s="152"/>
      <c r="Z389" s="152"/>
      <c r="AA389" s="152"/>
      <c r="AB389" s="152"/>
      <c r="AC389" s="152"/>
      <c r="AD389" s="152"/>
      <c r="AE389" s="152"/>
      <c r="AF389" s="152"/>
      <c r="AG389" s="152" t="s">
        <v>2390</v>
      </c>
      <c r="AH389" s="152">
        <v>0</v>
      </c>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c r="BE389" s="152"/>
      <c r="BF389" s="152"/>
      <c r="BG389" s="152"/>
      <c r="BH389" s="152"/>
    </row>
    <row r="390" spans="1:60" outlineLevel="1">
      <c r="A390" s="159"/>
      <c r="B390" s="160"/>
      <c r="C390" s="203" t="s">
        <v>3206</v>
      </c>
      <c r="D390" s="199"/>
      <c r="E390" s="200">
        <v>-0.12</v>
      </c>
      <c r="F390" s="163"/>
      <c r="G390" s="163"/>
      <c r="H390" s="163"/>
      <c r="I390" s="163"/>
      <c r="J390" s="163"/>
      <c r="K390" s="163"/>
      <c r="L390" s="163"/>
      <c r="M390" s="163"/>
      <c r="N390" s="162"/>
      <c r="O390" s="162"/>
      <c r="P390" s="162"/>
      <c r="Q390" s="162"/>
      <c r="R390" s="163"/>
      <c r="S390" s="163"/>
      <c r="T390" s="163"/>
      <c r="U390" s="163"/>
      <c r="V390" s="163"/>
      <c r="W390" s="163"/>
      <c r="X390" s="163"/>
      <c r="Y390" s="152"/>
      <c r="Z390" s="152"/>
      <c r="AA390" s="152"/>
      <c r="AB390" s="152"/>
      <c r="AC390" s="152"/>
      <c r="AD390" s="152"/>
      <c r="AE390" s="152"/>
      <c r="AF390" s="152"/>
      <c r="AG390" s="152" t="s">
        <v>2390</v>
      </c>
      <c r="AH390" s="152">
        <v>0</v>
      </c>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c r="BE390" s="152"/>
      <c r="BF390" s="152"/>
      <c r="BG390" s="152"/>
      <c r="BH390" s="152"/>
    </row>
    <row r="391" spans="1:60" outlineLevel="1">
      <c r="A391" s="159"/>
      <c r="B391" s="160"/>
      <c r="C391" s="203" t="s">
        <v>3226</v>
      </c>
      <c r="D391" s="199"/>
      <c r="E391" s="200"/>
      <c r="F391" s="163"/>
      <c r="G391" s="163"/>
      <c r="H391" s="163"/>
      <c r="I391" s="163"/>
      <c r="J391" s="163"/>
      <c r="K391" s="163"/>
      <c r="L391" s="163"/>
      <c r="M391" s="163"/>
      <c r="N391" s="162"/>
      <c r="O391" s="162"/>
      <c r="P391" s="162"/>
      <c r="Q391" s="162"/>
      <c r="R391" s="163"/>
      <c r="S391" s="163"/>
      <c r="T391" s="163"/>
      <c r="U391" s="163"/>
      <c r="V391" s="163"/>
      <c r="W391" s="163"/>
      <c r="X391" s="163"/>
      <c r="Y391" s="152"/>
      <c r="Z391" s="152"/>
      <c r="AA391" s="152"/>
      <c r="AB391" s="152"/>
      <c r="AC391" s="152"/>
      <c r="AD391" s="152"/>
      <c r="AE391" s="152"/>
      <c r="AF391" s="152"/>
      <c r="AG391" s="152" t="s">
        <v>2390</v>
      </c>
      <c r="AH391" s="152">
        <v>0</v>
      </c>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c r="BD391" s="152"/>
      <c r="BE391" s="152"/>
      <c r="BF391" s="152"/>
      <c r="BG391" s="152"/>
      <c r="BH391" s="152"/>
    </row>
    <row r="392" spans="1:60" outlineLevel="1">
      <c r="A392" s="159"/>
      <c r="B392" s="160"/>
      <c r="C392" s="203" t="s">
        <v>3227</v>
      </c>
      <c r="D392" s="199"/>
      <c r="E392" s="200">
        <v>34.249600000000001</v>
      </c>
      <c r="F392" s="163"/>
      <c r="G392" s="163"/>
      <c r="H392" s="163"/>
      <c r="I392" s="163"/>
      <c r="J392" s="163"/>
      <c r="K392" s="163"/>
      <c r="L392" s="163"/>
      <c r="M392" s="163"/>
      <c r="N392" s="162"/>
      <c r="O392" s="162"/>
      <c r="P392" s="162"/>
      <c r="Q392" s="162"/>
      <c r="R392" s="163"/>
      <c r="S392" s="163"/>
      <c r="T392" s="163"/>
      <c r="U392" s="163"/>
      <c r="V392" s="163"/>
      <c r="W392" s="163"/>
      <c r="X392" s="163"/>
      <c r="Y392" s="152"/>
      <c r="Z392" s="152"/>
      <c r="AA392" s="152"/>
      <c r="AB392" s="152"/>
      <c r="AC392" s="152"/>
      <c r="AD392" s="152"/>
      <c r="AE392" s="152"/>
      <c r="AF392" s="152"/>
      <c r="AG392" s="152" t="s">
        <v>2390</v>
      </c>
      <c r="AH392" s="152">
        <v>0</v>
      </c>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c r="BD392" s="152"/>
      <c r="BE392" s="152"/>
      <c r="BF392" s="152"/>
      <c r="BG392" s="152"/>
      <c r="BH392" s="152"/>
    </row>
    <row r="393" spans="1:60" outlineLevel="1">
      <c r="A393" s="159"/>
      <c r="B393" s="160"/>
      <c r="C393" s="203" t="s">
        <v>2833</v>
      </c>
      <c r="D393" s="199"/>
      <c r="E393" s="200">
        <v>-1.72</v>
      </c>
      <c r="F393" s="163"/>
      <c r="G393" s="163"/>
      <c r="H393" s="163"/>
      <c r="I393" s="163"/>
      <c r="J393" s="163"/>
      <c r="K393" s="163"/>
      <c r="L393" s="163"/>
      <c r="M393" s="163"/>
      <c r="N393" s="162"/>
      <c r="O393" s="162"/>
      <c r="P393" s="162"/>
      <c r="Q393" s="162"/>
      <c r="R393" s="163"/>
      <c r="S393" s="163"/>
      <c r="T393" s="163"/>
      <c r="U393" s="163"/>
      <c r="V393" s="163"/>
      <c r="W393" s="163"/>
      <c r="X393" s="163"/>
      <c r="Y393" s="152"/>
      <c r="Z393" s="152"/>
      <c r="AA393" s="152"/>
      <c r="AB393" s="152"/>
      <c r="AC393" s="152"/>
      <c r="AD393" s="152"/>
      <c r="AE393" s="152"/>
      <c r="AF393" s="152"/>
      <c r="AG393" s="152" t="s">
        <v>2390</v>
      </c>
      <c r="AH393" s="152">
        <v>0</v>
      </c>
      <c r="AI393" s="152"/>
      <c r="AJ393" s="152"/>
      <c r="AK393" s="152"/>
      <c r="AL393" s="152"/>
      <c r="AM393" s="152"/>
      <c r="AN393" s="152"/>
      <c r="AO393" s="152"/>
      <c r="AP393" s="152"/>
      <c r="AQ393" s="152"/>
      <c r="AR393" s="152"/>
      <c r="AS393" s="152"/>
      <c r="AT393" s="152"/>
      <c r="AU393" s="152"/>
      <c r="AV393" s="152"/>
      <c r="AW393" s="152"/>
      <c r="AX393" s="152"/>
      <c r="AY393" s="152"/>
      <c r="AZ393" s="152"/>
      <c r="BA393" s="152"/>
      <c r="BB393" s="152"/>
      <c r="BC393" s="152"/>
      <c r="BD393" s="152"/>
      <c r="BE393" s="152"/>
      <c r="BF393" s="152"/>
      <c r="BG393" s="152"/>
      <c r="BH393" s="152"/>
    </row>
    <row r="394" spans="1:60" outlineLevel="1">
      <c r="A394" s="159"/>
      <c r="B394" s="160"/>
      <c r="C394" s="203" t="s">
        <v>3204</v>
      </c>
      <c r="D394" s="199"/>
      <c r="E394" s="200">
        <v>-1.72</v>
      </c>
      <c r="F394" s="163"/>
      <c r="G394" s="163"/>
      <c r="H394" s="163"/>
      <c r="I394" s="163"/>
      <c r="J394" s="163"/>
      <c r="K394" s="163"/>
      <c r="L394" s="163"/>
      <c r="M394" s="163"/>
      <c r="N394" s="162"/>
      <c r="O394" s="162"/>
      <c r="P394" s="162"/>
      <c r="Q394" s="162"/>
      <c r="R394" s="163"/>
      <c r="S394" s="163"/>
      <c r="T394" s="163"/>
      <c r="U394" s="163"/>
      <c r="V394" s="163"/>
      <c r="W394" s="163"/>
      <c r="X394" s="163"/>
      <c r="Y394" s="152"/>
      <c r="Z394" s="152"/>
      <c r="AA394" s="152"/>
      <c r="AB394" s="152"/>
      <c r="AC394" s="152"/>
      <c r="AD394" s="152"/>
      <c r="AE394" s="152"/>
      <c r="AF394" s="152"/>
      <c r="AG394" s="152" t="s">
        <v>2390</v>
      </c>
      <c r="AH394" s="152">
        <v>0</v>
      </c>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c r="BD394" s="152"/>
      <c r="BE394" s="152"/>
      <c r="BF394" s="152"/>
      <c r="BG394" s="152"/>
      <c r="BH394" s="152"/>
    </row>
    <row r="395" spans="1:60" outlineLevel="1">
      <c r="A395" s="159"/>
      <c r="B395" s="160"/>
      <c r="C395" s="203" t="s">
        <v>3031</v>
      </c>
      <c r="D395" s="199"/>
      <c r="E395" s="200"/>
      <c r="F395" s="163"/>
      <c r="G395" s="163"/>
      <c r="H395" s="163"/>
      <c r="I395" s="163"/>
      <c r="J395" s="163"/>
      <c r="K395" s="163"/>
      <c r="L395" s="163"/>
      <c r="M395" s="163"/>
      <c r="N395" s="162"/>
      <c r="O395" s="162"/>
      <c r="P395" s="162"/>
      <c r="Q395" s="162"/>
      <c r="R395" s="163"/>
      <c r="S395" s="163"/>
      <c r="T395" s="163"/>
      <c r="U395" s="163"/>
      <c r="V395" s="163"/>
      <c r="W395" s="163"/>
      <c r="X395" s="163"/>
      <c r="Y395" s="152"/>
      <c r="Z395" s="152"/>
      <c r="AA395" s="152"/>
      <c r="AB395" s="152"/>
      <c r="AC395" s="152"/>
      <c r="AD395" s="152"/>
      <c r="AE395" s="152"/>
      <c r="AF395" s="152"/>
      <c r="AG395" s="152" t="s">
        <v>2390</v>
      </c>
      <c r="AH395" s="152">
        <v>0</v>
      </c>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c r="BD395" s="152"/>
      <c r="BE395" s="152"/>
      <c r="BF395" s="152"/>
      <c r="BG395" s="152"/>
      <c r="BH395" s="152"/>
    </row>
    <row r="396" spans="1:60" outlineLevel="1">
      <c r="A396" s="159"/>
      <c r="B396" s="160"/>
      <c r="C396" s="203" t="s">
        <v>3228</v>
      </c>
      <c r="D396" s="199"/>
      <c r="E396" s="200">
        <v>5.9939999999999998</v>
      </c>
      <c r="F396" s="163"/>
      <c r="G396" s="163"/>
      <c r="H396" s="163"/>
      <c r="I396" s="163"/>
      <c r="J396" s="163"/>
      <c r="K396" s="163"/>
      <c r="L396" s="163"/>
      <c r="M396" s="163"/>
      <c r="N396" s="162"/>
      <c r="O396" s="162"/>
      <c r="P396" s="162"/>
      <c r="Q396" s="162"/>
      <c r="R396" s="163"/>
      <c r="S396" s="163"/>
      <c r="T396" s="163"/>
      <c r="U396" s="163"/>
      <c r="V396" s="163"/>
      <c r="W396" s="163"/>
      <c r="X396" s="163"/>
      <c r="Y396" s="152"/>
      <c r="Z396" s="152"/>
      <c r="AA396" s="152"/>
      <c r="AB396" s="152"/>
      <c r="AC396" s="152"/>
      <c r="AD396" s="152"/>
      <c r="AE396" s="152"/>
      <c r="AF396" s="152"/>
      <c r="AG396" s="152" t="s">
        <v>2390</v>
      </c>
      <c r="AH396" s="152">
        <v>0</v>
      </c>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c r="BD396" s="152"/>
      <c r="BE396" s="152"/>
      <c r="BF396" s="152"/>
      <c r="BG396" s="152"/>
      <c r="BH396" s="152"/>
    </row>
    <row r="397" spans="1:60" outlineLevel="1">
      <c r="A397" s="159"/>
      <c r="B397" s="160"/>
      <c r="C397" s="203" t="s">
        <v>3206</v>
      </c>
      <c r="D397" s="199"/>
      <c r="E397" s="200">
        <v>-0.12</v>
      </c>
      <c r="F397" s="163"/>
      <c r="G397" s="163"/>
      <c r="H397" s="163"/>
      <c r="I397" s="163"/>
      <c r="J397" s="163"/>
      <c r="K397" s="163"/>
      <c r="L397" s="163"/>
      <c r="M397" s="163"/>
      <c r="N397" s="162"/>
      <c r="O397" s="162"/>
      <c r="P397" s="162"/>
      <c r="Q397" s="162"/>
      <c r="R397" s="163"/>
      <c r="S397" s="163"/>
      <c r="T397" s="163"/>
      <c r="U397" s="163"/>
      <c r="V397" s="163"/>
      <c r="W397" s="163"/>
      <c r="X397" s="163"/>
      <c r="Y397" s="152"/>
      <c r="Z397" s="152"/>
      <c r="AA397" s="152"/>
      <c r="AB397" s="152"/>
      <c r="AC397" s="152"/>
      <c r="AD397" s="152"/>
      <c r="AE397" s="152"/>
      <c r="AF397" s="152"/>
      <c r="AG397" s="152" t="s">
        <v>2390</v>
      </c>
      <c r="AH397" s="152">
        <v>0</v>
      </c>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c r="BD397" s="152"/>
      <c r="BE397" s="152"/>
      <c r="BF397" s="152"/>
      <c r="BG397" s="152"/>
      <c r="BH397" s="152"/>
    </row>
    <row r="398" spans="1:60" outlineLevel="1">
      <c r="A398" s="159"/>
      <c r="B398" s="160"/>
      <c r="C398" s="203" t="s">
        <v>3034</v>
      </c>
      <c r="D398" s="199"/>
      <c r="E398" s="200"/>
      <c r="F398" s="163"/>
      <c r="G398" s="163"/>
      <c r="H398" s="163"/>
      <c r="I398" s="163"/>
      <c r="J398" s="163"/>
      <c r="K398" s="163"/>
      <c r="L398" s="163"/>
      <c r="M398" s="163"/>
      <c r="N398" s="162"/>
      <c r="O398" s="162"/>
      <c r="P398" s="162"/>
      <c r="Q398" s="162"/>
      <c r="R398" s="163"/>
      <c r="S398" s="163"/>
      <c r="T398" s="163"/>
      <c r="U398" s="163"/>
      <c r="V398" s="163"/>
      <c r="W398" s="163"/>
      <c r="X398" s="163"/>
      <c r="Y398" s="152"/>
      <c r="Z398" s="152"/>
      <c r="AA398" s="152"/>
      <c r="AB398" s="152"/>
      <c r="AC398" s="152"/>
      <c r="AD398" s="152"/>
      <c r="AE398" s="152"/>
      <c r="AF398" s="152"/>
      <c r="AG398" s="152" t="s">
        <v>2390</v>
      </c>
      <c r="AH398" s="152">
        <v>0</v>
      </c>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c r="BD398" s="152"/>
      <c r="BE398" s="152"/>
      <c r="BF398" s="152"/>
      <c r="BG398" s="152"/>
      <c r="BH398" s="152"/>
    </row>
    <row r="399" spans="1:60" outlineLevel="1">
      <c r="A399" s="159"/>
      <c r="B399" s="160"/>
      <c r="C399" s="203" t="s">
        <v>3229</v>
      </c>
      <c r="D399" s="199"/>
      <c r="E399" s="200">
        <v>15.751799999999999</v>
      </c>
      <c r="F399" s="163"/>
      <c r="G399" s="163"/>
      <c r="H399" s="163"/>
      <c r="I399" s="163"/>
      <c r="J399" s="163"/>
      <c r="K399" s="163"/>
      <c r="L399" s="163"/>
      <c r="M399" s="163"/>
      <c r="N399" s="162"/>
      <c r="O399" s="162"/>
      <c r="P399" s="162"/>
      <c r="Q399" s="162"/>
      <c r="R399" s="163"/>
      <c r="S399" s="163"/>
      <c r="T399" s="163"/>
      <c r="U399" s="163"/>
      <c r="V399" s="163"/>
      <c r="W399" s="163"/>
      <c r="X399" s="163"/>
      <c r="Y399" s="152"/>
      <c r="Z399" s="152"/>
      <c r="AA399" s="152"/>
      <c r="AB399" s="152"/>
      <c r="AC399" s="152"/>
      <c r="AD399" s="152"/>
      <c r="AE399" s="152"/>
      <c r="AF399" s="152"/>
      <c r="AG399" s="152" t="s">
        <v>2390</v>
      </c>
      <c r="AH399" s="152">
        <v>0</v>
      </c>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c r="BD399" s="152"/>
      <c r="BE399" s="152"/>
      <c r="BF399" s="152"/>
      <c r="BG399" s="152"/>
      <c r="BH399" s="152"/>
    </row>
    <row r="400" spans="1:60" outlineLevel="1">
      <c r="A400" s="159"/>
      <c r="B400" s="160"/>
      <c r="C400" s="203" t="s">
        <v>3230</v>
      </c>
      <c r="D400" s="199"/>
      <c r="E400" s="200">
        <v>11.8</v>
      </c>
      <c r="F400" s="163"/>
      <c r="G400" s="163"/>
      <c r="H400" s="163"/>
      <c r="I400" s="163"/>
      <c r="J400" s="163"/>
      <c r="K400" s="163"/>
      <c r="L400" s="163"/>
      <c r="M400" s="163"/>
      <c r="N400" s="162"/>
      <c r="O400" s="162"/>
      <c r="P400" s="162"/>
      <c r="Q400" s="162"/>
      <c r="R400" s="163"/>
      <c r="S400" s="163"/>
      <c r="T400" s="163"/>
      <c r="U400" s="163"/>
      <c r="V400" s="163"/>
      <c r="W400" s="163"/>
      <c r="X400" s="163"/>
      <c r="Y400" s="152"/>
      <c r="Z400" s="152"/>
      <c r="AA400" s="152"/>
      <c r="AB400" s="152"/>
      <c r="AC400" s="152"/>
      <c r="AD400" s="152"/>
      <c r="AE400" s="152"/>
      <c r="AF400" s="152"/>
      <c r="AG400" s="152" t="s">
        <v>2390</v>
      </c>
      <c r="AH400" s="152">
        <v>0</v>
      </c>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c r="BD400" s="152"/>
      <c r="BE400" s="152"/>
      <c r="BF400" s="152"/>
      <c r="BG400" s="152"/>
      <c r="BH400" s="152"/>
    </row>
    <row r="401" spans="1:60" outlineLevel="1">
      <c r="A401" s="159"/>
      <c r="B401" s="160"/>
      <c r="C401" s="203" t="s">
        <v>3231</v>
      </c>
      <c r="D401" s="199"/>
      <c r="E401" s="200">
        <v>-0.12</v>
      </c>
      <c r="F401" s="163"/>
      <c r="G401" s="163"/>
      <c r="H401" s="163"/>
      <c r="I401" s="163"/>
      <c r="J401" s="163"/>
      <c r="K401" s="163"/>
      <c r="L401" s="163"/>
      <c r="M401" s="163"/>
      <c r="N401" s="162"/>
      <c r="O401" s="162"/>
      <c r="P401" s="162"/>
      <c r="Q401" s="162"/>
      <c r="R401" s="163"/>
      <c r="S401" s="163"/>
      <c r="T401" s="163"/>
      <c r="U401" s="163"/>
      <c r="V401" s="163"/>
      <c r="W401" s="163"/>
      <c r="X401" s="163"/>
      <c r="Y401" s="152"/>
      <c r="Z401" s="152"/>
      <c r="AA401" s="152"/>
      <c r="AB401" s="152"/>
      <c r="AC401" s="152"/>
      <c r="AD401" s="152"/>
      <c r="AE401" s="152"/>
      <c r="AF401" s="152"/>
      <c r="AG401" s="152" t="s">
        <v>2390</v>
      </c>
      <c r="AH401" s="152">
        <v>0</v>
      </c>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c r="BD401" s="152"/>
      <c r="BE401" s="152"/>
      <c r="BF401" s="152"/>
      <c r="BG401" s="152"/>
      <c r="BH401" s="152"/>
    </row>
    <row r="402" spans="1:60" outlineLevel="1">
      <c r="A402" s="159"/>
      <c r="B402" s="160"/>
      <c r="C402" s="203" t="s">
        <v>3038</v>
      </c>
      <c r="D402" s="199"/>
      <c r="E402" s="200"/>
      <c r="F402" s="163"/>
      <c r="G402" s="163"/>
      <c r="H402" s="163"/>
      <c r="I402" s="163"/>
      <c r="J402" s="163"/>
      <c r="K402" s="163"/>
      <c r="L402" s="163"/>
      <c r="M402" s="163"/>
      <c r="N402" s="162"/>
      <c r="O402" s="162"/>
      <c r="P402" s="162"/>
      <c r="Q402" s="162"/>
      <c r="R402" s="163"/>
      <c r="S402" s="163"/>
      <c r="T402" s="163"/>
      <c r="U402" s="163"/>
      <c r="V402" s="163"/>
      <c r="W402" s="163"/>
      <c r="X402" s="163"/>
      <c r="Y402" s="152"/>
      <c r="Z402" s="152"/>
      <c r="AA402" s="152"/>
      <c r="AB402" s="152"/>
      <c r="AC402" s="152"/>
      <c r="AD402" s="152"/>
      <c r="AE402" s="152"/>
      <c r="AF402" s="152"/>
      <c r="AG402" s="152" t="s">
        <v>2390</v>
      </c>
      <c r="AH402" s="152">
        <v>0</v>
      </c>
      <c r="AI402" s="152"/>
      <c r="AJ402" s="152"/>
      <c r="AK402" s="152"/>
      <c r="AL402" s="152"/>
      <c r="AM402" s="152"/>
      <c r="AN402" s="152"/>
      <c r="AO402" s="152"/>
      <c r="AP402" s="152"/>
      <c r="AQ402" s="152"/>
      <c r="AR402" s="152"/>
      <c r="AS402" s="152"/>
      <c r="AT402" s="152"/>
      <c r="AU402" s="152"/>
      <c r="AV402" s="152"/>
      <c r="AW402" s="152"/>
      <c r="AX402" s="152"/>
      <c r="AY402" s="152"/>
      <c r="AZ402" s="152"/>
      <c r="BA402" s="152"/>
      <c r="BB402" s="152"/>
      <c r="BC402" s="152"/>
      <c r="BD402" s="152"/>
      <c r="BE402" s="152"/>
      <c r="BF402" s="152"/>
      <c r="BG402" s="152"/>
      <c r="BH402" s="152"/>
    </row>
    <row r="403" spans="1:60" outlineLevel="1">
      <c r="A403" s="159"/>
      <c r="B403" s="160"/>
      <c r="C403" s="203" t="s">
        <v>3232</v>
      </c>
      <c r="D403" s="199"/>
      <c r="E403" s="200">
        <v>4.1040000000000001</v>
      </c>
      <c r="F403" s="163"/>
      <c r="G403" s="163"/>
      <c r="H403" s="163"/>
      <c r="I403" s="163"/>
      <c r="J403" s="163"/>
      <c r="K403" s="163"/>
      <c r="L403" s="163"/>
      <c r="M403" s="163"/>
      <c r="N403" s="162"/>
      <c r="O403" s="162"/>
      <c r="P403" s="162"/>
      <c r="Q403" s="162"/>
      <c r="R403" s="163"/>
      <c r="S403" s="163"/>
      <c r="T403" s="163"/>
      <c r="U403" s="163"/>
      <c r="V403" s="163"/>
      <c r="W403" s="163"/>
      <c r="X403" s="163"/>
      <c r="Y403" s="152"/>
      <c r="Z403" s="152"/>
      <c r="AA403" s="152"/>
      <c r="AB403" s="152"/>
      <c r="AC403" s="152"/>
      <c r="AD403" s="152"/>
      <c r="AE403" s="152"/>
      <c r="AF403" s="152"/>
      <c r="AG403" s="152" t="s">
        <v>2390</v>
      </c>
      <c r="AH403" s="152">
        <v>0</v>
      </c>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c r="BD403" s="152"/>
      <c r="BE403" s="152"/>
      <c r="BF403" s="152"/>
      <c r="BG403" s="152"/>
      <c r="BH403" s="152"/>
    </row>
    <row r="404" spans="1:60" outlineLevel="1">
      <c r="A404" s="159"/>
      <c r="B404" s="160"/>
      <c r="C404" s="203" t="s">
        <v>3233</v>
      </c>
      <c r="D404" s="199"/>
      <c r="E404" s="200">
        <v>6.18</v>
      </c>
      <c r="F404" s="163"/>
      <c r="G404" s="163"/>
      <c r="H404" s="163"/>
      <c r="I404" s="163"/>
      <c r="J404" s="163"/>
      <c r="K404" s="163"/>
      <c r="L404" s="163"/>
      <c r="M404" s="163"/>
      <c r="N404" s="162"/>
      <c r="O404" s="162"/>
      <c r="P404" s="162"/>
      <c r="Q404" s="162"/>
      <c r="R404" s="163"/>
      <c r="S404" s="163"/>
      <c r="T404" s="163"/>
      <c r="U404" s="163"/>
      <c r="V404" s="163"/>
      <c r="W404" s="163"/>
      <c r="X404" s="163"/>
      <c r="Y404" s="152"/>
      <c r="Z404" s="152"/>
      <c r="AA404" s="152"/>
      <c r="AB404" s="152"/>
      <c r="AC404" s="152"/>
      <c r="AD404" s="152"/>
      <c r="AE404" s="152"/>
      <c r="AF404" s="152"/>
      <c r="AG404" s="152" t="s">
        <v>2390</v>
      </c>
      <c r="AH404" s="152">
        <v>0</v>
      </c>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c r="BD404" s="152"/>
      <c r="BE404" s="152"/>
      <c r="BF404" s="152"/>
      <c r="BG404" s="152"/>
      <c r="BH404" s="152"/>
    </row>
    <row r="405" spans="1:60" outlineLevel="1">
      <c r="A405" s="159"/>
      <c r="B405" s="160"/>
      <c r="C405" s="203" t="s">
        <v>3234</v>
      </c>
      <c r="D405" s="199"/>
      <c r="E405" s="200">
        <v>0.83199999999999996</v>
      </c>
      <c r="F405" s="163"/>
      <c r="G405" s="163"/>
      <c r="H405" s="163"/>
      <c r="I405" s="163"/>
      <c r="J405" s="163"/>
      <c r="K405" s="163"/>
      <c r="L405" s="163"/>
      <c r="M405" s="163"/>
      <c r="N405" s="162"/>
      <c r="O405" s="162"/>
      <c r="P405" s="162"/>
      <c r="Q405" s="162"/>
      <c r="R405" s="163"/>
      <c r="S405" s="163"/>
      <c r="T405" s="163"/>
      <c r="U405" s="163"/>
      <c r="V405" s="163"/>
      <c r="W405" s="163"/>
      <c r="X405" s="163"/>
      <c r="Y405" s="152"/>
      <c r="Z405" s="152"/>
      <c r="AA405" s="152"/>
      <c r="AB405" s="152"/>
      <c r="AC405" s="152"/>
      <c r="AD405" s="152"/>
      <c r="AE405" s="152"/>
      <c r="AF405" s="152"/>
      <c r="AG405" s="152" t="s">
        <v>2390</v>
      </c>
      <c r="AH405" s="152">
        <v>0</v>
      </c>
      <c r="AI405" s="152"/>
      <c r="AJ405" s="152"/>
      <c r="AK405" s="152"/>
      <c r="AL405" s="152"/>
      <c r="AM405" s="152"/>
      <c r="AN405" s="152"/>
      <c r="AO405" s="152"/>
      <c r="AP405" s="152"/>
      <c r="AQ405" s="152"/>
      <c r="AR405" s="152"/>
      <c r="AS405" s="152"/>
      <c r="AT405" s="152"/>
      <c r="AU405" s="152"/>
      <c r="AV405" s="152"/>
      <c r="AW405" s="152"/>
      <c r="AX405" s="152"/>
      <c r="AY405" s="152"/>
      <c r="AZ405" s="152"/>
      <c r="BA405" s="152"/>
      <c r="BB405" s="152"/>
      <c r="BC405" s="152"/>
      <c r="BD405" s="152"/>
      <c r="BE405" s="152"/>
      <c r="BF405" s="152"/>
      <c r="BG405" s="152"/>
      <c r="BH405" s="152"/>
    </row>
    <row r="406" spans="1:60" outlineLevel="1">
      <c r="A406" s="159"/>
      <c r="B406" s="160"/>
      <c r="C406" s="203" t="s">
        <v>3235</v>
      </c>
      <c r="D406" s="199"/>
      <c r="E406" s="200">
        <v>-0.1</v>
      </c>
      <c r="F406" s="163"/>
      <c r="G406" s="163"/>
      <c r="H406" s="163"/>
      <c r="I406" s="163"/>
      <c r="J406" s="163"/>
      <c r="K406" s="163"/>
      <c r="L406" s="163"/>
      <c r="M406" s="163"/>
      <c r="N406" s="162"/>
      <c r="O406" s="162"/>
      <c r="P406" s="162"/>
      <c r="Q406" s="162"/>
      <c r="R406" s="163"/>
      <c r="S406" s="163"/>
      <c r="T406" s="163"/>
      <c r="U406" s="163"/>
      <c r="V406" s="163"/>
      <c r="W406" s="163"/>
      <c r="X406" s="163"/>
      <c r="Y406" s="152"/>
      <c r="Z406" s="152"/>
      <c r="AA406" s="152"/>
      <c r="AB406" s="152"/>
      <c r="AC406" s="152"/>
      <c r="AD406" s="152"/>
      <c r="AE406" s="152"/>
      <c r="AF406" s="152"/>
      <c r="AG406" s="152" t="s">
        <v>2390</v>
      </c>
      <c r="AH406" s="152">
        <v>0</v>
      </c>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c r="BD406" s="152"/>
      <c r="BE406" s="152"/>
      <c r="BF406" s="152"/>
      <c r="BG406" s="152"/>
      <c r="BH406" s="152"/>
    </row>
    <row r="407" spans="1:60" outlineLevel="1">
      <c r="A407" s="159"/>
      <c r="B407" s="160"/>
      <c r="C407" s="203" t="s">
        <v>3236</v>
      </c>
      <c r="D407" s="199"/>
      <c r="E407" s="200"/>
      <c r="F407" s="163"/>
      <c r="G407" s="163"/>
      <c r="H407" s="163"/>
      <c r="I407" s="163"/>
      <c r="J407" s="163"/>
      <c r="K407" s="163"/>
      <c r="L407" s="163"/>
      <c r="M407" s="163"/>
      <c r="N407" s="162"/>
      <c r="O407" s="162"/>
      <c r="P407" s="162"/>
      <c r="Q407" s="162"/>
      <c r="R407" s="163"/>
      <c r="S407" s="163"/>
      <c r="T407" s="163"/>
      <c r="U407" s="163"/>
      <c r="V407" s="163"/>
      <c r="W407" s="163"/>
      <c r="X407" s="163"/>
      <c r="Y407" s="152"/>
      <c r="Z407" s="152"/>
      <c r="AA407" s="152"/>
      <c r="AB407" s="152"/>
      <c r="AC407" s="152"/>
      <c r="AD407" s="152"/>
      <c r="AE407" s="152"/>
      <c r="AF407" s="152"/>
      <c r="AG407" s="152" t="s">
        <v>2390</v>
      </c>
      <c r="AH407" s="152">
        <v>0</v>
      </c>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c r="BD407" s="152"/>
      <c r="BE407" s="152"/>
      <c r="BF407" s="152"/>
      <c r="BG407" s="152"/>
      <c r="BH407" s="152"/>
    </row>
    <row r="408" spans="1:60" outlineLevel="1">
      <c r="A408" s="159"/>
      <c r="B408" s="160"/>
      <c r="C408" s="203" t="s">
        <v>3237</v>
      </c>
      <c r="D408" s="199"/>
      <c r="E408" s="200">
        <v>4.8600000000000003</v>
      </c>
      <c r="F408" s="163"/>
      <c r="G408" s="163"/>
      <c r="H408" s="163"/>
      <c r="I408" s="163"/>
      <c r="J408" s="163"/>
      <c r="K408" s="163"/>
      <c r="L408" s="163"/>
      <c r="M408" s="163"/>
      <c r="N408" s="162"/>
      <c r="O408" s="162"/>
      <c r="P408" s="162"/>
      <c r="Q408" s="162"/>
      <c r="R408" s="163"/>
      <c r="S408" s="163"/>
      <c r="T408" s="163"/>
      <c r="U408" s="163"/>
      <c r="V408" s="163"/>
      <c r="W408" s="163"/>
      <c r="X408" s="163"/>
      <c r="Y408" s="152"/>
      <c r="Z408" s="152"/>
      <c r="AA408" s="152"/>
      <c r="AB408" s="152"/>
      <c r="AC408" s="152"/>
      <c r="AD408" s="152"/>
      <c r="AE408" s="152"/>
      <c r="AF408" s="152"/>
      <c r="AG408" s="152" t="s">
        <v>2390</v>
      </c>
      <c r="AH408" s="152">
        <v>0</v>
      </c>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c r="BD408" s="152"/>
      <c r="BE408" s="152"/>
      <c r="BF408" s="152"/>
      <c r="BG408" s="152"/>
      <c r="BH408" s="152"/>
    </row>
    <row r="409" spans="1:60" outlineLevel="1">
      <c r="A409" s="159"/>
      <c r="B409" s="160"/>
      <c r="C409" s="203" t="s">
        <v>3238</v>
      </c>
      <c r="D409" s="199"/>
      <c r="E409" s="200">
        <v>3.91</v>
      </c>
      <c r="F409" s="163"/>
      <c r="G409" s="163"/>
      <c r="H409" s="163"/>
      <c r="I409" s="163"/>
      <c r="J409" s="163"/>
      <c r="K409" s="163"/>
      <c r="L409" s="163"/>
      <c r="M409" s="163"/>
      <c r="N409" s="162"/>
      <c r="O409" s="162"/>
      <c r="P409" s="162"/>
      <c r="Q409" s="162"/>
      <c r="R409" s="163"/>
      <c r="S409" s="163"/>
      <c r="T409" s="163"/>
      <c r="U409" s="163"/>
      <c r="V409" s="163"/>
      <c r="W409" s="163"/>
      <c r="X409" s="163"/>
      <c r="Y409" s="152"/>
      <c r="Z409" s="152"/>
      <c r="AA409" s="152"/>
      <c r="AB409" s="152"/>
      <c r="AC409" s="152"/>
      <c r="AD409" s="152"/>
      <c r="AE409" s="152"/>
      <c r="AF409" s="152"/>
      <c r="AG409" s="152" t="s">
        <v>2390</v>
      </c>
      <c r="AH409" s="152">
        <v>0</v>
      </c>
      <c r="AI409" s="152"/>
      <c r="AJ409" s="152"/>
      <c r="AK409" s="152"/>
      <c r="AL409" s="152"/>
      <c r="AM409" s="152"/>
      <c r="AN409" s="152"/>
      <c r="AO409" s="152"/>
      <c r="AP409" s="152"/>
      <c r="AQ409" s="152"/>
      <c r="AR409" s="152"/>
      <c r="AS409" s="152"/>
      <c r="AT409" s="152"/>
      <c r="AU409" s="152"/>
      <c r="AV409" s="152"/>
      <c r="AW409" s="152"/>
      <c r="AX409" s="152"/>
      <c r="AY409" s="152"/>
      <c r="AZ409" s="152"/>
      <c r="BA409" s="152"/>
      <c r="BB409" s="152"/>
      <c r="BC409" s="152"/>
      <c r="BD409" s="152"/>
      <c r="BE409" s="152"/>
      <c r="BF409" s="152"/>
      <c r="BG409" s="152"/>
      <c r="BH409" s="152"/>
    </row>
    <row r="410" spans="1:60" outlineLevel="1">
      <c r="A410" s="159"/>
      <c r="B410" s="160"/>
      <c r="C410" s="203" t="s">
        <v>3239</v>
      </c>
      <c r="D410" s="199"/>
      <c r="E410" s="200">
        <v>-2.2000000000000002</v>
      </c>
      <c r="F410" s="163"/>
      <c r="G410" s="163"/>
      <c r="H410" s="163"/>
      <c r="I410" s="163"/>
      <c r="J410" s="163"/>
      <c r="K410" s="163"/>
      <c r="L410" s="163"/>
      <c r="M410" s="163"/>
      <c r="N410" s="162"/>
      <c r="O410" s="162"/>
      <c r="P410" s="162"/>
      <c r="Q410" s="162"/>
      <c r="R410" s="163"/>
      <c r="S410" s="163"/>
      <c r="T410" s="163"/>
      <c r="U410" s="163"/>
      <c r="V410" s="163"/>
      <c r="W410" s="163"/>
      <c r="X410" s="163"/>
      <c r="Y410" s="152"/>
      <c r="Z410" s="152"/>
      <c r="AA410" s="152"/>
      <c r="AB410" s="152"/>
      <c r="AC410" s="152"/>
      <c r="AD410" s="152"/>
      <c r="AE410" s="152"/>
      <c r="AF410" s="152"/>
      <c r="AG410" s="152" t="s">
        <v>2390</v>
      </c>
      <c r="AH410" s="152">
        <v>0</v>
      </c>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c r="BH410" s="152"/>
    </row>
    <row r="411" spans="1:60" outlineLevel="1">
      <c r="A411" s="159"/>
      <c r="B411" s="160"/>
      <c r="C411" s="203" t="s">
        <v>3240</v>
      </c>
      <c r="D411" s="199"/>
      <c r="E411" s="200"/>
      <c r="F411" s="163"/>
      <c r="G411" s="163"/>
      <c r="H411" s="163"/>
      <c r="I411" s="163"/>
      <c r="J411" s="163"/>
      <c r="K411" s="163"/>
      <c r="L411" s="163"/>
      <c r="M411" s="163"/>
      <c r="N411" s="162"/>
      <c r="O411" s="162"/>
      <c r="P411" s="162"/>
      <c r="Q411" s="162"/>
      <c r="R411" s="163"/>
      <c r="S411" s="163"/>
      <c r="T411" s="163"/>
      <c r="U411" s="163"/>
      <c r="V411" s="163"/>
      <c r="W411" s="163"/>
      <c r="X411" s="163"/>
      <c r="Y411" s="152"/>
      <c r="Z411" s="152"/>
      <c r="AA411" s="152"/>
      <c r="AB411" s="152"/>
      <c r="AC411" s="152"/>
      <c r="AD411" s="152"/>
      <c r="AE411" s="152"/>
      <c r="AF411" s="152"/>
      <c r="AG411" s="152" t="s">
        <v>2390</v>
      </c>
      <c r="AH411" s="152">
        <v>0</v>
      </c>
      <c r="AI411" s="152"/>
      <c r="AJ411" s="152"/>
      <c r="AK411" s="152"/>
      <c r="AL411" s="152"/>
      <c r="AM411" s="152"/>
      <c r="AN411" s="152"/>
      <c r="AO411" s="152"/>
      <c r="AP411" s="152"/>
      <c r="AQ411" s="152"/>
      <c r="AR411" s="152"/>
      <c r="AS411" s="152"/>
      <c r="AT411" s="152"/>
      <c r="AU411" s="152"/>
      <c r="AV411" s="152"/>
      <c r="AW411" s="152"/>
      <c r="AX411" s="152"/>
      <c r="AY411" s="152"/>
      <c r="AZ411" s="152"/>
      <c r="BA411" s="152"/>
      <c r="BB411" s="152"/>
      <c r="BC411" s="152"/>
      <c r="BD411" s="152"/>
      <c r="BE411" s="152"/>
      <c r="BF411" s="152"/>
      <c r="BG411" s="152"/>
      <c r="BH411" s="152"/>
    </row>
    <row r="412" spans="1:60" outlineLevel="1">
      <c r="A412" s="159"/>
      <c r="B412" s="160"/>
      <c r="C412" s="203" t="s">
        <v>3241</v>
      </c>
      <c r="D412" s="199"/>
      <c r="E412" s="200">
        <v>43.107999999999997</v>
      </c>
      <c r="F412" s="163"/>
      <c r="G412" s="163"/>
      <c r="H412" s="163"/>
      <c r="I412" s="163"/>
      <c r="J412" s="163"/>
      <c r="K412" s="163"/>
      <c r="L412" s="163"/>
      <c r="M412" s="163"/>
      <c r="N412" s="162"/>
      <c r="O412" s="162"/>
      <c r="P412" s="162"/>
      <c r="Q412" s="162"/>
      <c r="R412" s="163"/>
      <c r="S412" s="163"/>
      <c r="T412" s="163"/>
      <c r="U412" s="163"/>
      <c r="V412" s="163"/>
      <c r="W412" s="163"/>
      <c r="X412" s="163"/>
      <c r="Y412" s="152"/>
      <c r="Z412" s="152"/>
      <c r="AA412" s="152"/>
      <c r="AB412" s="152"/>
      <c r="AC412" s="152"/>
      <c r="AD412" s="152"/>
      <c r="AE412" s="152"/>
      <c r="AF412" s="152"/>
      <c r="AG412" s="152" t="s">
        <v>2390</v>
      </c>
      <c r="AH412" s="152">
        <v>0</v>
      </c>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c r="BD412" s="152"/>
      <c r="BE412" s="152"/>
      <c r="BF412" s="152"/>
      <c r="BG412" s="152"/>
      <c r="BH412" s="152"/>
    </row>
    <row r="413" spans="1:60" outlineLevel="1">
      <c r="A413" s="159"/>
      <c r="B413" s="160"/>
      <c r="C413" s="203" t="s">
        <v>3242</v>
      </c>
      <c r="D413" s="199"/>
      <c r="E413" s="200">
        <v>11.12</v>
      </c>
      <c r="F413" s="163"/>
      <c r="G413" s="163"/>
      <c r="H413" s="163"/>
      <c r="I413" s="163"/>
      <c r="J413" s="163"/>
      <c r="K413" s="163"/>
      <c r="L413" s="163"/>
      <c r="M413" s="163"/>
      <c r="N413" s="162"/>
      <c r="O413" s="162"/>
      <c r="P413" s="162"/>
      <c r="Q413" s="162"/>
      <c r="R413" s="163"/>
      <c r="S413" s="163"/>
      <c r="T413" s="163"/>
      <c r="U413" s="163"/>
      <c r="V413" s="163"/>
      <c r="W413" s="163"/>
      <c r="X413" s="163"/>
      <c r="Y413" s="152"/>
      <c r="Z413" s="152"/>
      <c r="AA413" s="152"/>
      <c r="AB413" s="152"/>
      <c r="AC413" s="152"/>
      <c r="AD413" s="152"/>
      <c r="AE413" s="152"/>
      <c r="AF413" s="152"/>
      <c r="AG413" s="152" t="s">
        <v>2390</v>
      </c>
      <c r="AH413" s="152">
        <v>0</v>
      </c>
      <c r="AI413" s="152"/>
      <c r="AJ413" s="152"/>
      <c r="AK413" s="152"/>
      <c r="AL413" s="152"/>
      <c r="AM413" s="152"/>
      <c r="AN413" s="152"/>
      <c r="AO413" s="152"/>
      <c r="AP413" s="152"/>
      <c r="AQ413" s="152"/>
      <c r="AR413" s="152"/>
      <c r="AS413" s="152"/>
      <c r="AT413" s="152"/>
      <c r="AU413" s="152"/>
      <c r="AV413" s="152"/>
      <c r="AW413" s="152"/>
      <c r="AX413" s="152"/>
      <c r="AY413" s="152"/>
      <c r="AZ413" s="152"/>
      <c r="BA413" s="152"/>
      <c r="BB413" s="152"/>
      <c r="BC413" s="152"/>
      <c r="BD413" s="152"/>
      <c r="BE413" s="152"/>
      <c r="BF413" s="152"/>
      <c r="BG413" s="152"/>
      <c r="BH413" s="152"/>
    </row>
    <row r="414" spans="1:60" outlineLevel="1">
      <c r="A414" s="159"/>
      <c r="B414" s="160"/>
      <c r="C414" s="203" t="s">
        <v>3243</v>
      </c>
      <c r="D414" s="199"/>
      <c r="E414" s="200">
        <v>1.1135999999999999</v>
      </c>
      <c r="F414" s="163"/>
      <c r="G414" s="163"/>
      <c r="H414" s="163"/>
      <c r="I414" s="163"/>
      <c r="J414" s="163"/>
      <c r="K414" s="163"/>
      <c r="L414" s="163"/>
      <c r="M414" s="163"/>
      <c r="N414" s="162"/>
      <c r="O414" s="162"/>
      <c r="P414" s="162"/>
      <c r="Q414" s="162"/>
      <c r="R414" s="163"/>
      <c r="S414" s="163"/>
      <c r="T414" s="163"/>
      <c r="U414" s="163"/>
      <c r="V414" s="163"/>
      <c r="W414" s="163"/>
      <c r="X414" s="163"/>
      <c r="Y414" s="152"/>
      <c r="Z414" s="152"/>
      <c r="AA414" s="152"/>
      <c r="AB414" s="152"/>
      <c r="AC414" s="152"/>
      <c r="AD414" s="152"/>
      <c r="AE414" s="152"/>
      <c r="AF414" s="152"/>
      <c r="AG414" s="152" t="s">
        <v>2390</v>
      </c>
      <c r="AH414" s="152">
        <v>0</v>
      </c>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c r="BD414" s="152"/>
      <c r="BE414" s="152"/>
      <c r="BF414" s="152"/>
      <c r="BG414" s="152"/>
      <c r="BH414" s="152"/>
    </row>
    <row r="415" spans="1:60" outlineLevel="1">
      <c r="A415" s="159"/>
      <c r="B415" s="160"/>
      <c r="C415" s="203" t="s">
        <v>3244</v>
      </c>
      <c r="D415" s="199"/>
      <c r="E415" s="200">
        <v>-2.99</v>
      </c>
      <c r="F415" s="163"/>
      <c r="G415" s="163"/>
      <c r="H415" s="163"/>
      <c r="I415" s="163"/>
      <c r="J415" s="163"/>
      <c r="K415" s="163"/>
      <c r="L415" s="163"/>
      <c r="M415" s="163"/>
      <c r="N415" s="162"/>
      <c r="O415" s="162"/>
      <c r="P415" s="162"/>
      <c r="Q415" s="162"/>
      <c r="R415" s="163"/>
      <c r="S415" s="163"/>
      <c r="T415" s="163"/>
      <c r="U415" s="163"/>
      <c r="V415" s="163"/>
      <c r="W415" s="163"/>
      <c r="X415" s="163"/>
      <c r="Y415" s="152"/>
      <c r="Z415" s="152"/>
      <c r="AA415" s="152"/>
      <c r="AB415" s="152"/>
      <c r="AC415" s="152"/>
      <c r="AD415" s="152"/>
      <c r="AE415" s="152"/>
      <c r="AF415" s="152"/>
      <c r="AG415" s="152" t="s">
        <v>2390</v>
      </c>
      <c r="AH415" s="152">
        <v>0</v>
      </c>
      <c r="AI415" s="152"/>
      <c r="AJ415" s="152"/>
      <c r="AK415" s="152"/>
      <c r="AL415" s="152"/>
      <c r="AM415" s="152"/>
      <c r="AN415" s="152"/>
      <c r="AO415" s="152"/>
      <c r="AP415" s="152"/>
      <c r="AQ415" s="152"/>
      <c r="AR415" s="152"/>
      <c r="AS415" s="152"/>
      <c r="AT415" s="152"/>
      <c r="AU415" s="152"/>
      <c r="AV415" s="152"/>
      <c r="AW415" s="152"/>
      <c r="AX415" s="152"/>
      <c r="AY415" s="152"/>
      <c r="AZ415" s="152"/>
      <c r="BA415" s="152"/>
      <c r="BB415" s="152"/>
      <c r="BC415" s="152"/>
      <c r="BD415" s="152"/>
      <c r="BE415" s="152"/>
      <c r="BF415" s="152"/>
      <c r="BG415" s="152"/>
      <c r="BH415" s="152"/>
    </row>
    <row r="416" spans="1:60" outlineLevel="1">
      <c r="A416" s="159"/>
      <c r="B416" s="160"/>
      <c r="C416" s="203" t="s">
        <v>3245</v>
      </c>
      <c r="D416" s="199"/>
      <c r="E416" s="200">
        <v>-4.7815899999999996</v>
      </c>
      <c r="F416" s="163"/>
      <c r="G416" s="163"/>
      <c r="H416" s="163"/>
      <c r="I416" s="163"/>
      <c r="J416" s="163"/>
      <c r="K416" s="163"/>
      <c r="L416" s="163"/>
      <c r="M416" s="163"/>
      <c r="N416" s="162"/>
      <c r="O416" s="162"/>
      <c r="P416" s="162"/>
      <c r="Q416" s="162"/>
      <c r="R416" s="163"/>
      <c r="S416" s="163"/>
      <c r="T416" s="163"/>
      <c r="U416" s="163"/>
      <c r="V416" s="163"/>
      <c r="W416" s="163"/>
      <c r="X416" s="163"/>
      <c r="Y416" s="152"/>
      <c r="Z416" s="152"/>
      <c r="AA416" s="152"/>
      <c r="AB416" s="152"/>
      <c r="AC416" s="152"/>
      <c r="AD416" s="152"/>
      <c r="AE416" s="152"/>
      <c r="AF416" s="152"/>
      <c r="AG416" s="152" t="s">
        <v>2390</v>
      </c>
      <c r="AH416" s="152">
        <v>0</v>
      </c>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row>
    <row r="417" spans="1:60" outlineLevel="1">
      <c r="A417" s="159"/>
      <c r="B417" s="160"/>
      <c r="C417" s="203" t="s">
        <v>3246</v>
      </c>
      <c r="D417" s="199"/>
      <c r="E417" s="200">
        <v>-2.2000000000000002</v>
      </c>
      <c r="F417" s="163"/>
      <c r="G417" s="163"/>
      <c r="H417" s="163"/>
      <c r="I417" s="163"/>
      <c r="J417" s="163"/>
      <c r="K417" s="163"/>
      <c r="L417" s="163"/>
      <c r="M417" s="163"/>
      <c r="N417" s="162"/>
      <c r="O417" s="162"/>
      <c r="P417" s="162"/>
      <c r="Q417" s="162"/>
      <c r="R417" s="163"/>
      <c r="S417" s="163"/>
      <c r="T417" s="163"/>
      <c r="U417" s="163"/>
      <c r="V417" s="163"/>
      <c r="W417" s="163"/>
      <c r="X417" s="163"/>
      <c r="Y417" s="152"/>
      <c r="Z417" s="152"/>
      <c r="AA417" s="152"/>
      <c r="AB417" s="152"/>
      <c r="AC417" s="152"/>
      <c r="AD417" s="152"/>
      <c r="AE417" s="152"/>
      <c r="AF417" s="152"/>
      <c r="AG417" s="152" t="s">
        <v>2390</v>
      </c>
      <c r="AH417" s="152">
        <v>0</v>
      </c>
      <c r="AI417" s="152"/>
      <c r="AJ417" s="152"/>
      <c r="AK417" s="152"/>
      <c r="AL417" s="152"/>
      <c r="AM417" s="152"/>
      <c r="AN417" s="152"/>
      <c r="AO417" s="152"/>
      <c r="AP417" s="152"/>
      <c r="AQ417" s="152"/>
      <c r="AR417" s="152"/>
      <c r="AS417" s="152"/>
      <c r="AT417" s="152"/>
      <c r="AU417" s="152"/>
      <c r="AV417" s="152"/>
      <c r="AW417" s="152"/>
      <c r="AX417" s="152"/>
      <c r="AY417" s="152"/>
      <c r="AZ417" s="152"/>
      <c r="BA417" s="152"/>
      <c r="BB417" s="152"/>
      <c r="BC417" s="152"/>
      <c r="BD417" s="152"/>
      <c r="BE417" s="152"/>
      <c r="BF417" s="152"/>
      <c r="BG417" s="152"/>
      <c r="BH417" s="152"/>
    </row>
    <row r="418" spans="1:60" outlineLevel="1">
      <c r="A418" s="175">
        <v>67</v>
      </c>
      <c r="B418" s="176" t="s">
        <v>3247</v>
      </c>
      <c r="C418" s="185" t="s">
        <v>3248</v>
      </c>
      <c r="D418" s="177" t="s">
        <v>439</v>
      </c>
      <c r="E418" s="178">
        <v>368.83341000000001</v>
      </c>
      <c r="F418" s="179"/>
      <c r="G418" s="180">
        <f>ROUND(E418*F418,2)</f>
        <v>0</v>
      </c>
      <c r="H418" s="179"/>
      <c r="I418" s="180">
        <f>ROUND(E418*H418,2)</f>
        <v>0</v>
      </c>
      <c r="J418" s="179"/>
      <c r="K418" s="180">
        <f>ROUND(E418*J418,2)</f>
        <v>0</v>
      </c>
      <c r="L418" s="180">
        <v>21</v>
      </c>
      <c r="M418" s="180">
        <f>G418*(1+L418/100)</f>
        <v>0</v>
      </c>
      <c r="N418" s="178">
        <v>2.2000000000000001E-4</v>
      </c>
      <c r="O418" s="178">
        <f>ROUND(E418*N418,2)</f>
        <v>0.08</v>
      </c>
      <c r="P418" s="178">
        <v>0</v>
      </c>
      <c r="Q418" s="178">
        <f>ROUND(E418*P418,2)</f>
        <v>0</v>
      </c>
      <c r="R418" s="180" t="s">
        <v>3199</v>
      </c>
      <c r="S418" s="180" t="s">
        <v>371</v>
      </c>
      <c r="T418" s="181" t="s">
        <v>2386</v>
      </c>
      <c r="U418" s="163">
        <v>0.10191</v>
      </c>
      <c r="V418" s="163">
        <f>ROUND(E418*U418,2)</f>
        <v>37.590000000000003</v>
      </c>
      <c r="W418" s="163"/>
      <c r="X418" s="163" t="s">
        <v>431</v>
      </c>
      <c r="Y418" s="152"/>
      <c r="Z418" s="152"/>
      <c r="AA418" s="152"/>
      <c r="AB418" s="152"/>
      <c r="AC418" s="152"/>
      <c r="AD418" s="152"/>
      <c r="AE418" s="152"/>
      <c r="AF418" s="152"/>
      <c r="AG418" s="152" t="s">
        <v>2387</v>
      </c>
      <c r="AH418" s="152"/>
      <c r="AI418" s="152"/>
      <c r="AJ418" s="152"/>
      <c r="AK418" s="152"/>
      <c r="AL418" s="152"/>
      <c r="AM418" s="152"/>
      <c r="AN418" s="152"/>
      <c r="AO418" s="152"/>
      <c r="AP418" s="152"/>
      <c r="AQ418" s="152"/>
      <c r="AR418" s="152"/>
      <c r="AS418" s="152"/>
      <c r="AT418" s="152"/>
      <c r="AU418" s="152"/>
      <c r="AV418" s="152"/>
      <c r="AW418" s="152"/>
      <c r="AX418" s="152"/>
      <c r="AY418" s="152"/>
      <c r="AZ418" s="152"/>
      <c r="BA418" s="152"/>
      <c r="BB418" s="152"/>
      <c r="BC418" s="152"/>
      <c r="BD418" s="152"/>
      <c r="BE418" s="152"/>
      <c r="BF418" s="152"/>
      <c r="BG418" s="152"/>
      <c r="BH418" s="152"/>
    </row>
    <row r="419" spans="1:60" outlineLevel="1">
      <c r="A419" s="159"/>
      <c r="B419" s="160"/>
      <c r="C419" s="203" t="s">
        <v>3249</v>
      </c>
      <c r="D419" s="199"/>
      <c r="E419" s="200">
        <v>368.83341000000001</v>
      </c>
      <c r="F419" s="163"/>
      <c r="G419" s="163"/>
      <c r="H419" s="163"/>
      <c r="I419" s="163"/>
      <c r="J419" s="163"/>
      <c r="K419" s="163"/>
      <c r="L419" s="163"/>
      <c r="M419" s="163"/>
      <c r="N419" s="162"/>
      <c r="O419" s="162"/>
      <c r="P419" s="162"/>
      <c r="Q419" s="162"/>
      <c r="R419" s="163"/>
      <c r="S419" s="163"/>
      <c r="T419" s="163"/>
      <c r="U419" s="163"/>
      <c r="V419" s="163"/>
      <c r="W419" s="163"/>
      <c r="X419" s="163"/>
      <c r="Y419" s="152"/>
      <c r="Z419" s="152"/>
      <c r="AA419" s="152"/>
      <c r="AB419" s="152"/>
      <c r="AC419" s="152"/>
      <c r="AD419" s="152"/>
      <c r="AE419" s="152"/>
      <c r="AF419" s="152"/>
      <c r="AG419" s="152" t="s">
        <v>2390</v>
      </c>
      <c r="AH419" s="152">
        <v>5</v>
      </c>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c r="BD419" s="152"/>
      <c r="BE419" s="152"/>
      <c r="BF419" s="152"/>
      <c r="BG419" s="152"/>
      <c r="BH419" s="152"/>
    </row>
    <row r="420" spans="1:60">
      <c r="A420" s="169" t="s">
        <v>366</v>
      </c>
      <c r="B420" s="170" t="s">
        <v>321</v>
      </c>
      <c r="C420" s="184" t="s">
        <v>323</v>
      </c>
      <c r="D420" s="171"/>
      <c r="E420" s="172"/>
      <c r="F420" s="173"/>
      <c r="G420" s="173">
        <f>SUMIF(AG421:AG425,"&lt;&gt;NOR",G421:G425)</f>
        <v>0</v>
      </c>
      <c r="H420" s="173"/>
      <c r="I420" s="173">
        <f>SUM(I421:I425)</f>
        <v>0</v>
      </c>
      <c r="J420" s="173"/>
      <c r="K420" s="173">
        <f>SUM(K421:K425)</f>
        <v>0</v>
      </c>
      <c r="L420" s="173"/>
      <c r="M420" s="173">
        <f>SUM(M421:M425)</f>
        <v>0</v>
      </c>
      <c r="N420" s="172"/>
      <c r="O420" s="172">
        <f>SUM(O421:O425)</f>
        <v>0</v>
      </c>
      <c r="P420" s="172"/>
      <c r="Q420" s="172">
        <f>SUM(Q421:Q425)</f>
        <v>0</v>
      </c>
      <c r="R420" s="173"/>
      <c r="S420" s="173"/>
      <c r="T420" s="174"/>
      <c r="U420" s="168"/>
      <c r="V420" s="168">
        <f>SUM(V421:V425)</f>
        <v>0</v>
      </c>
      <c r="W420" s="168"/>
      <c r="X420" s="168"/>
      <c r="AG420" t="s">
        <v>367</v>
      </c>
    </row>
    <row r="421" spans="1:60" outlineLevel="1">
      <c r="A421" s="175">
        <v>68</v>
      </c>
      <c r="B421" s="176" t="s">
        <v>3250</v>
      </c>
      <c r="C421" s="185" t="s">
        <v>3251</v>
      </c>
      <c r="D421" s="177" t="s">
        <v>2902</v>
      </c>
      <c r="E421" s="178">
        <v>1</v>
      </c>
      <c r="F421" s="179"/>
      <c r="G421" s="180">
        <f>ROUND(E421*F421,2)</f>
        <v>0</v>
      </c>
      <c r="H421" s="179"/>
      <c r="I421" s="180">
        <f>ROUND(E421*H421,2)</f>
        <v>0</v>
      </c>
      <c r="J421" s="179"/>
      <c r="K421" s="180">
        <f>ROUND(E421*J421,2)</f>
        <v>0</v>
      </c>
      <c r="L421" s="180">
        <v>21</v>
      </c>
      <c r="M421" s="180">
        <f>G421*(1+L421/100)</f>
        <v>0</v>
      </c>
      <c r="N421" s="178">
        <v>0</v>
      </c>
      <c r="O421" s="178">
        <f>ROUND(E421*N421,2)</f>
        <v>0</v>
      </c>
      <c r="P421" s="178">
        <v>0</v>
      </c>
      <c r="Q421" s="178">
        <f>ROUND(E421*P421,2)</f>
        <v>0</v>
      </c>
      <c r="R421" s="180"/>
      <c r="S421" s="180" t="s">
        <v>430</v>
      </c>
      <c r="T421" s="181" t="s">
        <v>372</v>
      </c>
      <c r="U421" s="163">
        <v>0</v>
      </c>
      <c r="V421" s="163">
        <f>ROUND(E421*U421,2)</f>
        <v>0</v>
      </c>
      <c r="W421" s="163"/>
      <c r="X421" s="163" t="s">
        <v>431</v>
      </c>
      <c r="Y421" s="152"/>
      <c r="Z421" s="152"/>
      <c r="AA421" s="152"/>
      <c r="AB421" s="152"/>
      <c r="AC421" s="152"/>
      <c r="AD421" s="152"/>
      <c r="AE421" s="152"/>
      <c r="AF421" s="152"/>
      <c r="AG421" s="152" t="s">
        <v>432</v>
      </c>
      <c r="AH421" s="152"/>
      <c r="AI421" s="152"/>
      <c r="AJ421" s="152"/>
      <c r="AK421" s="152"/>
      <c r="AL421" s="152"/>
      <c r="AM421" s="152"/>
      <c r="AN421" s="152"/>
      <c r="AO421" s="152"/>
      <c r="AP421" s="152"/>
      <c r="AQ421" s="152"/>
      <c r="AR421" s="152"/>
      <c r="AS421" s="152"/>
      <c r="AT421" s="152"/>
      <c r="AU421" s="152"/>
      <c r="AV421" s="152"/>
      <c r="AW421" s="152"/>
      <c r="AX421" s="152"/>
      <c r="AY421" s="152"/>
      <c r="AZ421" s="152"/>
      <c r="BA421" s="152"/>
      <c r="BB421" s="152"/>
      <c r="BC421" s="152"/>
      <c r="BD421" s="152"/>
      <c r="BE421" s="152"/>
      <c r="BF421" s="152"/>
      <c r="BG421" s="152"/>
      <c r="BH421" s="152"/>
    </row>
    <row r="422" spans="1:60" outlineLevel="1">
      <c r="A422" s="159"/>
      <c r="B422" s="160"/>
      <c r="C422" s="262" t="s">
        <v>3252</v>
      </c>
      <c r="D422" s="263"/>
      <c r="E422" s="263"/>
      <c r="F422" s="263"/>
      <c r="G422" s="263"/>
      <c r="H422" s="163"/>
      <c r="I422" s="163"/>
      <c r="J422" s="163"/>
      <c r="K422" s="163"/>
      <c r="L422" s="163"/>
      <c r="M422" s="163"/>
      <c r="N422" s="162"/>
      <c r="O422" s="162"/>
      <c r="P422" s="162"/>
      <c r="Q422" s="162"/>
      <c r="R422" s="163"/>
      <c r="S422" s="163"/>
      <c r="T422" s="163"/>
      <c r="U422" s="163"/>
      <c r="V422" s="163"/>
      <c r="W422" s="163"/>
      <c r="X422" s="163"/>
      <c r="Y422" s="152"/>
      <c r="Z422" s="152"/>
      <c r="AA422" s="152"/>
      <c r="AB422" s="152"/>
      <c r="AC422" s="152"/>
      <c r="AD422" s="152"/>
      <c r="AE422" s="152"/>
      <c r="AF422" s="152"/>
      <c r="AG422" s="152" t="s">
        <v>375</v>
      </c>
      <c r="AH422" s="152"/>
      <c r="AI422" s="152"/>
      <c r="AJ422" s="152"/>
      <c r="AK422" s="152"/>
      <c r="AL422" s="152"/>
      <c r="AM422" s="152"/>
      <c r="AN422" s="152"/>
      <c r="AO422" s="152"/>
      <c r="AP422" s="152"/>
      <c r="AQ422" s="152"/>
      <c r="AR422" s="152"/>
      <c r="AS422" s="152"/>
      <c r="AT422" s="152"/>
      <c r="AU422" s="152"/>
      <c r="AV422" s="152"/>
      <c r="AW422" s="152"/>
      <c r="AX422" s="152"/>
      <c r="AY422" s="152"/>
      <c r="AZ422" s="152"/>
      <c r="BA422" s="182" t="str">
        <f>C422</f>
        <v>• Dveřní zvedací závěsy sklo-zeď, sklo-sklo, magnetické těsněnídveří, dveřní madélko, stěnový U profil vč. koncovek.</v>
      </c>
      <c r="BB422" s="152"/>
      <c r="BC422" s="152"/>
      <c r="BD422" s="152"/>
      <c r="BE422" s="152"/>
      <c r="BF422" s="152"/>
      <c r="BG422" s="152"/>
      <c r="BH422" s="152"/>
    </row>
    <row r="423" spans="1:60" outlineLevel="1">
      <c r="A423" s="159"/>
      <c r="B423" s="160"/>
      <c r="C423" s="271" t="s">
        <v>3253</v>
      </c>
      <c r="D423" s="272"/>
      <c r="E423" s="272"/>
      <c r="F423" s="272"/>
      <c r="G423" s="272"/>
      <c r="H423" s="163"/>
      <c r="I423" s="163"/>
      <c r="J423" s="163"/>
      <c r="K423" s="163"/>
      <c r="L423" s="163"/>
      <c r="M423" s="163"/>
      <c r="N423" s="162"/>
      <c r="O423" s="162"/>
      <c r="P423" s="162"/>
      <c r="Q423" s="162"/>
      <c r="R423" s="163"/>
      <c r="S423" s="163"/>
      <c r="T423" s="163"/>
      <c r="U423" s="163"/>
      <c r="V423" s="163"/>
      <c r="W423" s="163"/>
      <c r="X423" s="163"/>
      <c r="Y423" s="152"/>
      <c r="Z423" s="152"/>
      <c r="AA423" s="152"/>
      <c r="AB423" s="152"/>
      <c r="AC423" s="152"/>
      <c r="AD423" s="152"/>
      <c r="AE423" s="152"/>
      <c r="AF423" s="152"/>
      <c r="AG423" s="152" t="s">
        <v>375</v>
      </c>
      <c r="AH423" s="152"/>
      <c r="AI423" s="152"/>
      <c r="AJ423" s="152"/>
      <c r="AK423" s="152"/>
      <c r="AL423" s="152"/>
      <c r="AM423" s="152"/>
      <c r="AN423" s="152"/>
      <c r="AO423" s="152"/>
      <c r="AP423" s="152"/>
      <c r="AQ423" s="152"/>
      <c r="AR423" s="152"/>
      <c r="AS423" s="152"/>
      <c r="AT423" s="152"/>
      <c r="AU423" s="152"/>
      <c r="AV423" s="152"/>
      <c r="AW423" s="152"/>
      <c r="AX423" s="152"/>
      <c r="AY423" s="152"/>
      <c r="AZ423" s="152"/>
      <c r="BA423" s="152"/>
      <c r="BB423" s="152"/>
      <c r="BC423" s="152"/>
      <c r="BD423" s="152"/>
      <c r="BE423" s="152"/>
      <c r="BF423" s="152"/>
      <c r="BG423" s="152"/>
      <c r="BH423" s="152"/>
    </row>
    <row r="424" spans="1:60" outlineLevel="1">
      <c r="A424" s="159"/>
      <c r="B424" s="160"/>
      <c r="C424" s="271" t="s">
        <v>3254</v>
      </c>
      <c r="D424" s="272"/>
      <c r="E424" s="272"/>
      <c r="F424" s="272"/>
      <c r="G424" s="272"/>
      <c r="H424" s="163"/>
      <c r="I424" s="163"/>
      <c r="J424" s="163"/>
      <c r="K424" s="163"/>
      <c r="L424" s="163"/>
      <c r="M424" s="163"/>
      <c r="N424" s="162"/>
      <c r="O424" s="162"/>
      <c r="P424" s="162"/>
      <c r="Q424" s="162"/>
      <c r="R424" s="163"/>
      <c r="S424" s="163"/>
      <c r="T424" s="163"/>
      <c r="U424" s="163"/>
      <c r="V424" s="163"/>
      <c r="W424" s="163"/>
      <c r="X424" s="163"/>
      <c r="Y424" s="152"/>
      <c r="Z424" s="152"/>
      <c r="AA424" s="152"/>
      <c r="AB424" s="152"/>
      <c r="AC424" s="152"/>
      <c r="AD424" s="152"/>
      <c r="AE424" s="152"/>
      <c r="AF424" s="152"/>
      <c r="AG424" s="152" t="s">
        <v>375</v>
      </c>
      <c r="AH424" s="152"/>
      <c r="AI424" s="152"/>
      <c r="AJ424" s="152"/>
      <c r="AK424" s="152"/>
      <c r="AL424" s="152"/>
      <c r="AM424" s="152"/>
      <c r="AN424" s="152"/>
      <c r="AO424" s="152"/>
      <c r="AP424" s="152"/>
      <c r="AQ424" s="152"/>
      <c r="AR424" s="152"/>
      <c r="AS424" s="152"/>
      <c r="AT424" s="152"/>
      <c r="AU424" s="152"/>
      <c r="AV424" s="152"/>
      <c r="AW424" s="152"/>
      <c r="AX424" s="152"/>
      <c r="AY424" s="152"/>
      <c r="AZ424" s="152"/>
      <c r="BA424" s="182" t="str">
        <f>C424</f>
        <v>• instalace těsnění, usazení skel, uchycení přítlačné lišty s těsněním, instalace krycí lišty a záslepky</v>
      </c>
      <c r="BB424" s="152"/>
      <c r="BC424" s="152"/>
      <c r="BD424" s="152"/>
      <c r="BE424" s="152"/>
      <c r="BF424" s="152"/>
      <c r="BG424" s="152"/>
      <c r="BH424" s="152"/>
    </row>
    <row r="425" spans="1:60" outlineLevel="1">
      <c r="A425" s="159"/>
      <c r="B425" s="160"/>
      <c r="C425" s="271" t="s">
        <v>3255</v>
      </c>
      <c r="D425" s="272"/>
      <c r="E425" s="272"/>
      <c r="F425" s="272"/>
      <c r="G425" s="272"/>
      <c r="H425" s="163"/>
      <c r="I425" s="163"/>
      <c r="J425" s="163"/>
      <c r="K425" s="163"/>
      <c r="L425" s="163"/>
      <c r="M425" s="163"/>
      <c r="N425" s="162"/>
      <c r="O425" s="162"/>
      <c r="P425" s="162"/>
      <c r="Q425" s="162"/>
      <c r="R425" s="163"/>
      <c r="S425" s="163"/>
      <c r="T425" s="163"/>
      <c r="U425" s="163"/>
      <c r="V425" s="163"/>
      <c r="W425" s="163"/>
      <c r="X425" s="163"/>
      <c r="Y425" s="152"/>
      <c r="Z425" s="152"/>
      <c r="AA425" s="152"/>
      <c r="AB425" s="152"/>
      <c r="AC425" s="152"/>
      <c r="AD425" s="152"/>
      <c r="AE425" s="152"/>
      <c r="AF425" s="152"/>
      <c r="AG425" s="152" t="s">
        <v>375</v>
      </c>
      <c r="AH425" s="152"/>
      <c r="AI425" s="152"/>
      <c r="AJ425" s="152"/>
      <c r="AK425" s="152"/>
      <c r="AL425" s="152"/>
      <c r="AM425" s="152"/>
      <c r="AN425" s="152"/>
      <c r="AO425" s="152"/>
      <c r="AP425" s="152"/>
      <c r="AQ425" s="152"/>
      <c r="AR425" s="152"/>
      <c r="AS425" s="152"/>
      <c r="AT425" s="152"/>
      <c r="AU425" s="152"/>
      <c r="AV425" s="152"/>
      <c r="AW425" s="152"/>
      <c r="AX425" s="152"/>
      <c r="AY425" s="152"/>
      <c r="AZ425" s="152"/>
      <c r="BA425" s="152"/>
      <c r="BB425" s="152"/>
      <c r="BC425" s="152"/>
      <c r="BD425" s="152"/>
      <c r="BE425" s="152"/>
      <c r="BF425" s="152"/>
      <c r="BG425" s="152"/>
      <c r="BH425" s="152"/>
    </row>
    <row r="426" spans="1:60">
      <c r="A426" s="3"/>
      <c r="B426" s="4"/>
      <c r="C426" s="186"/>
      <c r="D426" s="6"/>
      <c r="E426" s="3"/>
      <c r="F426" s="3"/>
      <c r="G426" s="3"/>
      <c r="H426" s="3"/>
      <c r="I426" s="3"/>
      <c r="J426" s="3"/>
      <c r="K426" s="3"/>
      <c r="L426" s="3"/>
      <c r="M426" s="3"/>
      <c r="N426" s="3"/>
      <c r="O426" s="3"/>
      <c r="P426" s="3"/>
      <c r="Q426" s="3"/>
      <c r="R426" s="3"/>
      <c r="S426" s="3"/>
      <c r="T426" s="3"/>
      <c r="U426" s="3"/>
      <c r="V426" s="3"/>
      <c r="W426" s="3"/>
      <c r="X426" s="3"/>
      <c r="AE426">
        <v>15</v>
      </c>
      <c r="AF426">
        <v>21</v>
      </c>
      <c r="AG426" t="s">
        <v>353</v>
      </c>
    </row>
    <row r="427" spans="1:60">
      <c r="A427" s="155"/>
      <c r="B427" s="156" t="s">
        <v>29</v>
      </c>
      <c r="C427" s="187"/>
      <c r="D427" s="157"/>
      <c r="E427" s="158"/>
      <c r="F427" s="158"/>
      <c r="G427" s="183">
        <f>G8+G24+G56+G64+G81+G114+G117+G131+G134+G178+G186+G226+G266+G343+G420</f>
        <v>0</v>
      </c>
      <c r="H427" s="3"/>
      <c r="I427" s="3"/>
      <c r="J427" s="3"/>
      <c r="K427" s="3"/>
      <c r="L427" s="3"/>
      <c r="M427" s="3"/>
      <c r="N427" s="3"/>
      <c r="O427" s="3"/>
      <c r="P427" s="3"/>
      <c r="Q427" s="3"/>
      <c r="R427" s="3"/>
      <c r="S427" s="3"/>
      <c r="T427" s="3"/>
      <c r="U427" s="3"/>
      <c r="V427" s="3"/>
      <c r="W427" s="3"/>
      <c r="X427" s="3"/>
      <c r="AE427">
        <f>SUMIF(L7:L425,AE426,G7:G425)</f>
        <v>0</v>
      </c>
      <c r="AF427">
        <f>SUMIF(L7:L425,AF426,G7:G425)</f>
        <v>0</v>
      </c>
      <c r="AG427" t="s">
        <v>423</v>
      </c>
    </row>
    <row r="428" spans="1:60">
      <c r="C428" s="188"/>
      <c r="D428" s="10"/>
      <c r="AG428" t="s">
        <v>425</v>
      </c>
    </row>
    <row r="429" spans="1:60">
      <c r="D429" s="10"/>
    </row>
    <row r="430" spans="1:60">
      <c r="D430" s="10"/>
    </row>
    <row r="431" spans="1:60">
      <c r="D431" s="10"/>
    </row>
    <row r="432" spans="1:60">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YJ5UxBvXYLruvmnF6hEmWbUwlbaxTsI/iSOTjMwigFMNn1N3SqHSRZO8Ytcp/I5EJk652YEXWZlqzXxJRAA1rA==" saltValue="0A5iECA7fCskVyO41jaRAw==" spinCount="100000" sheet="1"/>
  <mergeCells count="50">
    <mergeCell ref="C424:G424"/>
    <mergeCell ref="C425:G425"/>
    <mergeCell ref="C332:G332"/>
    <mergeCell ref="C335:G335"/>
    <mergeCell ref="C338:G338"/>
    <mergeCell ref="C339:G339"/>
    <mergeCell ref="C422:G422"/>
    <mergeCell ref="C423:G423"/>
    <mergeCell ref="C320:G320"/>
    <mergeCell ref="C185:G185"/>
    <mergeCell ref="C204:G204"/>
    <mergeCell ref="C214:G214"/>
    <mergeCell ref="C217:G217"/>
    <mergeCell ref="C220:G220"/>
    <mergeCell ref="C221:G221"/>
    <mergeCell ref="C225:G225"/>
    <mergeCell ref="C228:G228"/>
    <mergeCell ref="C250:G250"/>
    <mergeCell ref="C256:G256"/>
    <mergeCell ref="C260:G260"/>
    <mergeCell ref="C183:G183"/>
    <mergeCell ref="C103:G103"/>
    <mergeCell ref="C105:G105"/>
    <mergeCell ref="C107:G107"/>
    <mergeCell ref="C109:G109"/>
    <mergeCell ref="C111:G111"/>
    <mergeCell ref="C113:G113"/>
    <mergeCell ref="C133:G133"/>
    <mergeCell ref="C153:G153"/>
    <mergeCell ref="C177:G177"/>
    <mergeCell ref="C180:G180"/>
    <mergeCell ref="C181:G181"/>
    <mergeCell ref="C101:G101"/>
    <mergeCell ref="C18:G18"/>
    <mergeCell ref="C26:G26"/>
    <mergeCell ref="C66:G66"/>
    <mergeCell ref="C67:G67"/>
    <mergeCell ref="C83:G83"/>
    <mergeCell ref="C88:G88"/>
    <mergeCell ref="C91:G91"/>
    <mergeCell ref="C93:G93"/>
    <mergeCell ref="C95:G95"/>
    <mergeCell ref="C97:G97"/>
    <mergeCell ref="C99:G99"/>
    <mergeCell ref="C15:G15"/>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75</v>
      </c>
      <c r="C3" s="265" t="s">
        <v>81</v>
      </c>
      <c r="D3" s="266"/>
      <c r="E3" s="266"/>
      <c r="F3" s="266"/>
      <c r="G3" s="267"/>
      <c r="AC3" s="126" t="s">
        <v>339</v>
      </c>
      <c r="AG3" t="s">
        <v>343</v>
      </c>
    </row>
    <row r="4" spans="1:60" ht="24.95" customHeight="1">
      <c r="A4" s="145" t="s">
        <v>9</v>
      </c>
      <c r="B4" s="146" t="s">
        <v>71</v>
      </c>
      <c r="C4" s="268" t="s">
        <v>83</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55</v>
      </c>
      <c r="C8" s="184" t="s">
        <v>226</v>
      </c>
      <c r="D8" s="171"/>
      <c r="E8" s="172"/>
      <c r="F8" s="173"/>
      <c r="G8" s="173">
        <f>SUMIF(AG9:AG17,"&lt;&gt;NOR",G9:G17)</f>
        <v>0</v>
      </c>
      <c r="H8" s="173"/>
      <c r="I8" s="173">
        <f>SUM(I9:I17)</f>
        <v>0</v>
      </c>
      <c r="J8" s="173"/>
      <c r="K8" s="173">
        <f>SUM(K9:K17)</f>
        <v>0</v>
      </c>
      <c r="L8" s="173"/>
      <c r="M8" s="173">
        <f>SUM(M9:M17)</f>
        <v>0</v>
      </c>
      <c r="N8" s="172"/>
      <c r="O8" s="172">
        <f>SUM(O9:O17)</f>
        <v>0</v>
      </c>
      <c r="P8" s="172"/>
      <c r="Q8" s="172">
        <f>SUM(Q9:Q17)</f>
        <v>0</v>
      </c>
      <c r="R8" s="173"/>
      <c r="S8" s="173"/>
      <c r="T8" s="174"/>
      <c r="U8" s="168"/>
      <c r="V8" s="168">
        <f>SUM(V9:V17)</f>
        <v>0</v>
      </c>
      <c r="W8" s="168"/>
      <c r="X8" s="168"/>
      <c r="AG8" t="s">
        <v>367</v>
      </c>
    </row>
    <row r="9" spans="1:60" outlineLevel="1">
      <c r="A9" s="175">
        <v>1</v>
      </c>
      <c r="B9" s="176" t="s">
        <v>3256</v>
      </c>
      <c r="C9" s="185" t="s">
        <v>3257</v>
      </c>
      <c r="D9" s="177" t="s">
        <v>439</v>
      </c>
      <c r="E9" s="178">
        <v>31.27</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430</v>
      </c>
      <c r="T9" s="181" t="s">
        <v>372</v>
      </c>
      <c r="U9" s="163">
        <v>0</v>
      </c>
      <c r="V9" s="163">
        <f>ROUND(E9*U9,2)</f>
        <v>0</v>
      </c>
      <c r="W9" s="163"/>
      <c r="X9" s="163" t="s">
        <v>464</v>
      </c>
      <c r="Y9" s="152"/>
      <c r="Z9" s="152"/>
      <c r="AA9" s="152"/>
      <c r="AB9" s="152"/>
      <c r="AC9" s="152"/>
      <c r="AD9" s="152"/>
      <c r="AE9" s="152"/>
      <c r="AF9" s="152"/>
      <c r="AG9" s="152" t="s">
        <v>465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59"/>
      <c r="B10" s="160"/>
      <c r="C10" s="262" t="s">
        <v>2911</v>
      </c>
      <c r="D10" s="263"/>
      <c r="E10" s="263"/>
      <c r="F10" s="263"/>
      <c r="G10" s="263"/>
      <c r="H10" s="163"/>
      <c r="I10" s="163"/>
      <c r="J10" s="163"/>
      <c r="K10" s="163"/>
      <c r="L10" s="163"/>
      <c r="M10" s="163"/>
      <c r="N10" s="162"/>
      <c r="O10" s="162"/>
      <c r="P10" s="162"/>
      <c r="Q10" s="162"/>
      <c r="R10" s="163"/>
      <c r="S10" s="163"/>
      <c r="T10" s="163"/>
      <c r="U10" s="163"/>
      <c r="V10" s="163"/>
      <c r="W10" s="163"/>
      <c r="X10" s="163"/>
      <c r="Y10" s="152"/>
      <c r="Z10" s="152"/>
      <c r="AA10" s="152"/>
      <c r="AB10" s="152"/>
      <c r="AC10" s="152"/>
      <c r="AD10" s="152"/>
      <c r="AE10" s="152"/>
      <c r="AF10" s="152"/>
      <c r="AG10" s="152" t="s">
        <v>375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59"/>
      <c r="B11" s="160"/>
      <c r="C11" s="203" t="s">
        <v>3258</v>
      </c>
      <c r="D11" s="199"/>
      <c r="E11" s="200">
        <v>31.27</v>
      </c>
      <c r="F11" s="163"/>
      <c r="G11" s="163"/>
      <c r="H11" s="163"/>
      <c r="I11" s="163"/>
      <c r="J11" s="163"/>
      <c r="K11" s="163"/>
      <c r="L11" s="163"/>
      <c r="M11" s="163"/>
      <c r="N11" s="162"/>
      <c r="O11" s="162"/>
      <c r="P11" s="162"/>
      <c r="Q11" s="162"/>
      <c r="R11" s="163"/>
      <c r="S11" s="163"/>
      <c r="T11" s="163"/>
      <c r="U11" s="163"/>
      <c r="V11" s="163"/>
      <c r="W11" s="163"/>
      <c r="X11" s="163"/>
      <c r="Y11" s="152"/>
      <c r="Z11" s="152"/>
      <c r="AA11" s="152"/>
      <c r="AB11" s="152"/>
      <c r="AC11" s="152"/>
      <c r="AD11" s="152"/>
      <c r="AE11" s="152"/>
      <c r="AF11" s="152"/>
      <c r="AG11" s="152" t="s">
        <v>2390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c r="A12" s="175">
        <v>2</v>
      </c>
      <c r="B12" s="176" t="s">
        <v>3259</v>
      </c>
      <c r="C12" s="185" t="s">
        <v>3260</v>
      </c>
      <c r="D12" s="177" t="s">
        <v>439</v>
      </c>
      <c r="E12" s="178">
        <v>18.3</v>
      </c>
      <c r="F12" s="179"/>
      <c r="G12" s="180">
        <f>ROUND(E12*F12,2)</f>
        <v>0</v>
      </c>
      <c r="H12" s="179"/>
      <c r="I12" s="180">
        <f>ROUND(E12*H12,2)</f>
        <v>0</v>
      </c>
      <c r="J12" s="179"/>
      <c r="K12" s="180">
        <f>ROUND(E12*J12,2)</f>
        <v>0</v>
      </c>
      <c r="L12" s="180">
        <v>21</v>
      </c>
      <c r="M12" s="180">
        <f>G12*(1+L12/100)</f>
        <v>0</v>
      </c>
      <c r="N12" s="178">
        <v>0</v>
      </c>
      <c r="O12" s="178">
        <f>ROUND(E12*N12,2)</f>
        <v>0</v>
      </c>
      <c r="P12" s="178">
        <v>0</v>
      </c>
      <c r="Q12" s="178">
        <f>ROUND(E12*P12,2)</f>
        <v>0</v>
      </c>
      <c r="R12" s="180"/>
      <c r="S12" s="180" t="s">
        <v>430</v>
      </c>
      <c r="T12" s="181" t="s">
        <v>372</v>
      </c>
      <c r="U12" s="163">
        <v>0</v>
      </c>
      <c r="V12" s="163">
        <f>ROUND(E12*U12,2)</f>
        <v>0</v>
      </c>
      <c r="W12" s="163"/>
      <c r="X12" s="163" t="s">
        <v>464</v>
      </c>
      <c r="Y12" s="152"/>
      <c r="Z12" s="152"/>
      <c r="AA12" s="152"/>
      <c r="AB12" s="152"/>
      <c r="AC12" s="152"/>
      <c r="AD12" s="152"/>
      <c r="AE12" s="152"/>
      <c r="AF12" s="152"/>
      <c r="AG12" s="152" t="s">
        <v>465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59"/>
      <c r="B13" s="160"/>
      <c r="C13" s="262" t="s">
        <v>2911</v>
      </c>
      <c r="D13" s="263"/>
      <c r="E13" s="263"/>
      <c r="F13" s="263"/>
      <c r="G13" s="263"/>
      <c r="H13" s="163"/>
      <c r="I13" s="163"/>
      <c r="J13" s="163"/>
      <c r="K13" s="163"/>
      <c r="L13" s="163"/>
      <c r="M13" s="163"/>
      <c r="N13" s="162"/>
      <c r="O13" s="162"/>
      <c r="P13" s="162"/>
      <c r="Q13" s="162"/>
      <c r="R13" s="163"/>
      <c r="S13" s="163"/>
      <c r="T13" s="163"/>
      <c r="U13" s="163"/>
      <c r="V13" s="163"/>
      <c r="W13" s="163"/>
      <c r="X13" s="163"/>
      <c r="Y13" s="152"/>
      <c r="Z13" s="152"/>
      <c r="AA13" s="152"/>
      <c r="AB13" s="152"/>
      <c r="AC13" s="152"/>
      <c r="AD13" s="152"/>
      <c r="AE13" s="152"/>
      <c r="AF13" s="152"/>
      <c r="AG13" s="152" t="s">
        <v>375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59"/>
      <c r="B14" s="160"/>
      <c r="C14" s="203" t="s">
        <v>3261</v>
      </c>
      <c r="D14" s="199"/>
      <c r="E14" s="200">
        <v>1.77</v>
      </c>
      <c r="F14" s="163"/>
      <c r="G14" s="163"/>
      <c r="H14" s="163"/>
      <c r="I14" s="163"/>
      <c r="J14" s="163"/>
      <c r="K14" s="163"/>
      <c r="L14" s="163"/>
      <c r="M14" s="163"/>
      <c r="N14" s="162"/>
      <c r="O14" s="162"/>
      <c r="P14" s="162"/>
      <c r="Q14" s="162"/>
      <c r="R14" s="163"/>
      <c r="S14" s="163"/>
      <c r="T14" s="163"/>
      <c r="U14" s="163"/>
      <c r="V14" s="163"/>
      <c r="W14" s="163"/>
      <c r="X14" s="163"/>
      <c r="Y14" s="152"/>
      <c r="Z14" s="152"/>
      <c r="AA14" s="152"/>
      <c r="AB14" s="152"/>
      <c r="AC14" s="152"/>
      <c r="AD14" s="152"/>
      <c r="AE14" s="152"/>
      <c r="AF14" s="152"/>
      <c r="AG14" s="152" t="s">
        <v>2390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59"/>
      <c r="B15" s="160"/>
      <c r="C15" s="203" t="s">
        <v>3262</v>
      </c>
      <c r="D15" s="199"/>
      <c r="E15" s="200">
        <v>5.73</v>
      </c>
      <c r="F15" s="163"/>
      <c r="G15" s="163"/>
      <c r="H15" s="163"/>
      <c r="I15" s="163"/>
      <c r="J15" s="163"/>
      <c r="K15" s="163"/>
      <c r="L15" s="163"/>
      <c r="M15" s="163"/>
      <c r="N15" s="162"/>
      <c r="O15" s="162"/>
      <c r="P15" s="162"/>
      <c r="Q15" s="162"/>
      <c r="R15" s="163"/>
      <c r="S15" s="163"/>
      <c r="T15" s="163"/>
      <c r="U15" s="163"/>
      <c r="V15" s="163"/>
      <c r="W15" s="163"/>
      <c r="X15" s="163"/>
      <c r="Y15" s="152"/>
      <c r="Z15" s="152"/>
      <c r="AA15" s="152"/>
      <c r="AB15" s="152"/>
      <c r="AC15" s="152"/>
      <c r="AD15" s="152"/>
      <c r="AE15" s="152"/>
      <c r="AF15" s="152"/>
      <c r="AG15" s="152" t="s">
        <v>2390</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59"/>
      <c r="B16" s="160"/>
      <c r="C16" s="203" t="s">
        <v>3263</v>
      </c>
      <c r="D16" s="199"/>
      <c r="E16" s="200">
        <v>5.13</v>
      </c>
      <c r="F16" s="163"/>
      <c r="G16" s="163"/>
      <c r="H16" s="163"/>
      <c r="I16" s="163"/>
      <c r="J16" s="163"/>
      <c r="K16" s="163"/>
      <c r="L16" s="163"/>
      <c r="M16" s="163"/>
      <c r="N16" s="162"/>
      <c r="O16" s="162"/>
      <c r="P16" s="162"/>
      <c r="Q16" s="162"/>
      <c r="R16" s="163"/>
      <c r="S16" s="163"/>
      <c r="T16" s="163"/>
      <c r="U16" s="163"/>
      <c r="V16" s="163"/>
      <c r="W16" s="163"/>
      <c r="X16" s="163"/>
      <c r="Y16" s="152"/>
      <c r="Z16" s="152"/>
      <c r="AA16" s="152"/>
      <c r="AB16" s="152"/>
      <c r="AC16" s="152"/>
      <c r="AD16" s="152"/>
      <c r="AE16" s="152"/>
      <c r="AF16" s="152"/>
      <c r="AG16" s="152" t="s">
        <v>2390</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59"/>
      <c r="B17" s="160"/>
      <c r="C17" s="203" t="s">
        <v>3264</v>
      </c>
      <c r="D17" s="199"/>
      <c r="E17" s="200">
        <v>5.67</v>
      </c>
      <c r="F17" s="163"/>
      <c r="G17" s="163"/>
      <c r="H17" s="163"/>
      <c r="I17" s="163"/>
      <c r="J17" s="163"/>
      <c r="K17" s="163"/>
      <c r="L17" s="163"/>
      <c r="M17" s="163"/>
      <c r="N17" s="162"/>
      <c r="O17" s="162"/>
      <c r="P17" s="162"/>
      <c r="Q17" s="162"/>
      <c r="R17" s="163"/>
      <c r="S17" s="163"/>
      <c r="T17" s="163"/>
      <c r="U17" s="163"/>
      <c r="V17" s="163"/>
      <c r="W17" s="163"/>
      <c r="X17" s="163"/>
      <c r="Y17" s="152"/>
      <c r="Z17" s="152"/>
      <c r="AA17" s="152"/>
      <c r="AB17" s="152"/>
      <c r="AC17" s="152"/>
      <c r="AD17" s="152"/>
      <c r="AE17" s="152"/>
      <c r="AF17" s="152"/>
      <c r="AG17" s="152" t="s">
        <v>2390</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c r="A18" s="169" t="s">
        <v>366</v>
      </c>
      <c r="B18" s="170" t="s">
        <v>233</v>
      </c>
      <c r="C18" s="184" t="s">
        <v>234</v>
      </c>
      <c r="D18" s="171"/>
      <c r="E18" s="172"/>
      <c r="F18" s="173"/>
      <c r="G18" s="173">
        <f>SUMIF(AG19:AG37,"&lt;&gt;NOR",G19:G37)</f>
        <v>0</v>
      </c>
      <c r="H18" s="173"/>
      <c r="I18" s="173">
        <f>SUM(I19:I37)</f>
        <v>0</v>
      </c>
      <c r="J18" s="173"/>
      <c r="K18" s="173">
        <f>SUM(K19:K37)</f>
        <v>0</v>
      </c>
      <c r="L18" s="173"/>
      <c r="M18" s="173">
        <f>SUM(M19:M37)</f>
        <v>0</v>
      </c>
      <c r="N18" s="172"/>
      <c r="O18" s="172">
        <f>SUM(O19:O37)</f>
        <v>0</v>
      </c>
      <c r="P18" s="172"/>
      <c r="Q18" s="172">
        <f>SUM(Q19:Q37)</f>
        <v>0</v>
      </c>
      <c r="R18" s="173"/>
      <c r="S18" s="173"/>
      <c r="T18" s="174"/>
      <c r="U18" s="168"/>
      <c r="V18" s="168">
        <f>SUM(V19:V37)</f>
        <v>5.03</v>
      </c>
      <c r="W18" s="168"/>
      <c r="X18" s="168"/>
      <c r="AG18" t="s">
        <v>367</v>
      </c>
    </row>
    <row r="19" spans="1:60" outlineLevel="1">
      <c r="A19" s="175">
        <v>3</v>
      </c>
      <c r="B19" s="176" t="s">
        <v>2925</v>
      </c>
      <c r="C19" s="185" t="s">
        <v>2926</v>
      </c>
      <c r="D19" s="177" t="s">
        <v>439</v>
      </c>
      <c r="E19" s="178">
        <v>62.866</v>
      </c>
      <c r="F19" s="179"/>
      <c r="G19" s="180">
        <f>ROUND(E19*F19,2)</f>
        <v>0</v>
      </c>
      <c r="H19" s="179"/>
      <c r="I19" s="180">
        <f>ROUND(E19*H19,2)</f>
        <v>0</v>
      </c>
      <c r="J19" s="179"/>
      <c r="K19" s="180">
        <f>ROUND(E19*J19,2)</f>
        <v>0</v>
      </c>
      <c r="L19" s="180">
        <v>21</v>
      </c>
      <c r="M19" s="180">
        <f>G19*(1+L19/100)</f>
        <v>0</v>
      </c>
      <c r="N19" s="178">
        <v>4.0000000000000003E-5</v>
      </c>
      <c r="O19" s="178">
        <f>ROUND(E19*N19,2)</f>
        <v>0</v>
      </c>
      <c r="P19" s="178">
        <v>0</v>
      </c>
      <c r="Q19" s="178">
        <f>ROUND(E19*P19,2)</f>
        <v>0</v>
      </c>
      <c r="R19" s="180" t="s">
        <v>470</v>
      </c>
      <c r="S19" s="180" t="s">
        <v>371</v>
      </c>
      <c r="T19" s="181" t="s">
        <v>2386</v>
      </c>
      <c r="U19" s="163">
        <v>0.08</v>
      </c>
      <c r="V19" s="163">
        <f>ROUND(E19*U19,2)</f>
        <v>5.03</v>
      </c>
      <c r="W19" s="163"/>
      <c r="X19" s="163" t="s">
        <v>431</v>
      </c>
      <c r="Y19" s="152"/>
      <c r="Z19" s="152"/>
      <c r="AA19" s="152"/>
      <c r="AB19" s="152"/>
      <c r="AC19" s="152"/>
      <c r="AD19" s="152"/>
      <c r="AE19" s="152"/>
      <c r="AF19" s="152"/>
      <c r="AG19" s="152" t="s">
        <v>2387</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2.5" outlineLevel="1">
      <c r="A20" s="159"/>
      <c r="B20" s="160"/>
      <c r="C20" s="273" t="s">
        <v>2927</v>
      </c>
      <c r="D20" s="274"/>
      <c r="E20" s="274"/>
      <c r="F20" s="274"/>
      <c r="G20" s="274"/>
      <c r="H20" s="163"/>
      <c r="I20" s="163"/>
      <c r="J20" s="163"/>
      <c r="K20" s="163"/>
      <c r="L20" s="163"/>
      <c r="M20" s="163"/>
      <c r="N20" s="162"/>
      <c r="O20" s="162"/>
      <c r="P20" s="162"/>
      <c r="Q20" s="162"/>
      <c r="R20" s="163"/>
      <c r="S20" s="163"/>
      <c r="T20" s="163"/>
      <c r="U20" s="163"/>
      <c r="V20" s="163"/>
      <c r="W20" s="163"/>
      <c r="X20" s="163"/>
      <c r="Y20" s="152"/>
      <c r="Z20" s="152"/>
      <c r="AA20" s="152"/>
      <c r="AB20" s="152"/>
      <c r="AC20" s="152"/>
      <c r="AD20" s="152"/>
      <c r="AE20" s="152"/>
      <c r="AF20" s="152"/>
      <c r="AG20" s="152" t="s">
        <v>444</v>
      </c>
      <c r="AH20" s="152"/>
      <c r="AI20" s="152"/>
      <c r="AJ20" s="152"/>
      <c r="AK20" s="152"/>
      <c r="AL20" s="152"/>
      <c r="AM20" s="152"/>
      <c r="AN20" s="152"/>
      <c r="AO20" s="152"/>
      <c r="AP20" s="152"/>
      <c r="AQ20" s="152"/>
      <c r="AR20" s="152"/>
      <c r="AS20" s="152"/>
      <c r="AT20" s="152"/>
      <c r="AU20" s="152"/>
      <c r="AV20" s="152"/>
      <c r="AW20" s="152"/>
      <c r="AX20" s="152"/>
      <c r="AY20" s="152"/>
      <c r="AZ20" s="152"/>
      <c r="BA20" s="182" t="str">
        <f>C20</f>
        <v>které se zřizují před úpravami povrchu, a obalení osazených dveřních zárubní před znečištěním při úpravách povrchu nástřikem plastických maltovin včetně pozdějšího odkrytí,</v>
      </c>
      <c r="BB20" s="152"/>
      <c r="BC20" s="152"/>
      <c r="BD20" s="152"/>
      <c r="BE20" s="152"/>
      <c r="BF20" s="152"/>
      <c r="BG20" s="152"/>
      <c r="BH20" s="152"/>
    </row>
    <row r="21" spans="1:60" outlineLevel="1">
      <c r="A21" s="159"/>
      <c r="B21" s="160"/>
      <c r="C21" s="203" t="s">
        <v>3265</v>
      </c>
      <c r="D21" s="199"/>
      <c r="E21" s="200">
        <v>4.7960000000000003</v>
      </c>
      <c r="F21" s="163"/>
      <c r="G21" s="163"/>
      <c r="H21" s="163"/>
      <c r="I21" s="163"/>
      <c r="J21" s="163"/>
      <c r="K21" s="163"/>
      <c r="L21" s="163"/>
      <c r="M21" s="163"/>
      <c r="N21" s="162"/>
      <c r="O21" s="162"/>
      <c r="P21" s="162"/>
      <c r="Q21" s="162"/>
      <c r="R21" s="163"/>
      <c r="S21" s="163"/>
      <c r="T21" s="163"/>
      <c r="U21" s="163"/>
      <c r="V21" s="163"/>
      <c r="W21" s="163"/>
      <c r="X21" s="163"/>
      <c r="Y21" s="152"/>
      <c r="Z21" s="152"/>
      <c r="AA21" s="152"/>
      <c r="AB21" s="152"/>
      <c r="AC21" s="152"/>
      <c r="AD21" s="152"/>
      <c r="AE21" s="152"/>
      <c r="AF21" s="152"/>
      <c r="AG21" s="152" t="s">
        <v>2390</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c r="A22" s="159"/>
      <c r="B22" s="160"/>
      <c r="C22" s="203" t="s">
        <v>3266</v>
      </c>
      <c r="D22" s="199"/>
      <c r="E22" s="200">
        <v>1.72</v>
      </c>
      <c r="F22" s="163"/>
      <c r="G22" s="163"/>
      <c r="H22" s="163"/>
      <c r="I22" s="163"/>
      <c r="J22" s="163"/>
      <c r="K22" s="163"/>
      <c r="L22" s="163"/>
      <c r="M22" s="163"/>
      <c r="N22" s="162"/>
      <c r="O22" s="162"/>
      <c r="P22" s="162"/>
      <c r="Q22" s="162"/>
      <c r="R22" s="163"/>
      <c r="S22" s="163"/>
      <c r="T22" s="163"/>
      <c r="U22" s="163"/>
      <c r="V22" s="163"/>
      <c r="W22" s="163"/>
      <c r="X22" s="163"/>
      <c r="Y22" s="152"/>
      <c r="Z22" s="152"/>
      <c r="AA22" s="152"/>
      <c r="AB22" s="152"/>
      <c r="AC22" s="152"/>
      <c r="AD22" s="152"/>
      <c r="AE22" s="152"/>
      <c r="AF22" s="152"/>
      <c r="AG22" s="152" t="s">
        <v>2390</v>
      </c>
      <c r="AH22" s="152">
        <v>0</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59"/>
      <c r="B23" s="160"/>
      <c r="C23" s="203" t="s">
        <v>3267</v>
      </c>
      <c r="D23" s="199"/>
      <c r="E23" s="200">
        <v>8.3849999999999998</v>
      </c>
      <c r="F23" s="163"/>
      <c r="G23" s="163"/>
      <c r="H23" s="163"/>
      <c r="I23" s="163"/>
      <c r="J23" s="163"/>
      <c r="K23" s="163"/>
      <c r="L23" s="163"/>
      <c r="M23" s="163"/>
      <c r="N23" s="162"/>
      <c r="O23" s="162"/>
      <c r="P23" s="162"/>
      <c r="Q23" s="162"/>
      <c r="R23" s="163"/>
      <c r="S23" s="163"/>
      <c r="T23" s="163"/>
      <c r="U23" s="163"/>
      <c r="V23" s="163"/>
      <c r="W23" s="163"/>
      <c r="X23" s="163"/>
      <c r="Y23" s="152"/>
      <c r="Z23" s="152"/>
      <c r="AA23" s="152"/>
      <c r="AB23" s="152"/>
      <c r="AC23" s="152"/>
      <c r="AD23" s="152"/>
      <c r="AE23" s="152"/>
      <c r="AF23" s="152"/>
      <c r="AG23" s="152" t="s">
        <v>2390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59"/>
      <c r="B24" s="160"/>
      <c r="C24" s="203" t="s">
        <v>3268</v>
      </c>
      <c r="D24" s="199"/>
      <c r="E24" s="200">
        <v>1.72</v>
      </c>
      <c r="F24" s="163"/>
      <c r="G24" s="163"/>
      <c r="H24" s="163"/>
      <c r="I24" s="163"/>
      <c r="J24" s="163"/>
      <c r="K24" s="163"/>
      <c r="L24" s="163"/>
      <c r="M24" s="163"/>
      <c r="N24" s="162"/>
      <c r="O24" s="162"/>
      <c r="P24" s="162"/>
      <c r="Q24" s="162"/>
      <c r="R24" s="163"/>
      <c r="S24" s="163"/>
      <c r="T24" s="163"/>
      <c r="U24" s="163"/>
      <c r="V24" s="163"/>
      <c r="W24" s="163"/>
      <c r="X24" s="163"/>
      <c r="Y24" s="152"/>
      <c r="Z24" s="152"/>
      <c r="AA24" s="152"/>
      <c r="AB24" s="152"/>
      <c r="AC24" s="152"/>
      <c r="AD24" s="152"/>
      <c r="AE24" s="152"/>
      <c r="AF24" s="152"/>
      <c r="AG24" s="152" t="s">
        <v>2390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59"/>
      <c r="B25" s="160"/>
      <c r="C25" s="203" t="s">
        <v>3269</v>
      </c>
      <c r="D25" s="199"/>
      <c r="E25" s="200">
        <v>8.32</v>
      </c>
      <c r="F25" s="163"/>
      <c r="G25" s="163"/>
      <c r="H25" s="163"/>
      <c r="I25" s="163"/>
      <c r="J25" s="163"/>
      <c r="K25" s="163"/>
      <c r="L25" s="163"/>
      <c r="M25" s="163"/>
      <c r="N25" s="162"/>
      <c r="O25" s="162"/>
      <c r="P25" s="162"/>
      <c r="Q25" s="162"/>
      <c r="R25" s="163"/>
      <c r="S25" s="163"/>
      <c r="T25" s="163"/>
      <c r="U25" s="163"/>
      <c r="V25" s="163"/>
      <c r="W25" s="163"/>
      <c r="X25" s="163"/>
      <c r="Y25" s="152"/>
      <c r="Z25" s="152"/>
      <c r="AA25" s="152"/>
      <c r="AB25" s="152"/>
      <c r="AC25" s="152"/>
      <c r="AD25" s="152"/>
      <c r="AE25" s="152"/>
      <c r="AF25" s="152"/>
      <c r="AG25" s="152" t="s">
        <v>2390</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59"/>
      <c r="B26" s="160"/>
      <c r="C26" s="203" t="s">
        <v>3270</v>
      </c>
      <c r="D26" s="199"/>
      <c r="E26" s="200">
        <v>2.7949999999999999</v>
      </c>
      <c r="F26" s="163"/>
      <c r="G26" s="163"/>
      <c r="H26" s="163"/>
      <c r="I26" s="163"/>
      <c r="J26" s="163"/>
      <c r="K26" s="163"/>
      <c r="L26" s="163"/>
      <c r="M26" s="163"/>
      <c r="N26" s="162"/>
      <c r="O26" s="162"/>
      <c r="P26" s="162"/>
      <c r="Q26" s="162"/>
      <c r="R26" s="163"/>
      <c r="S26" s="163"/>
      <c r="T26" s="163"/>
      <c r="U26" s="163"/>
      <c r="V26" s="163"/>
      <c r="W26" s="163"/>
      <c r="X26" s="163"/>
      <c r="Y26" s="152"/>
      <c r="Z26" s="152"/>
      <c r="AA26" s="152"/>
      <c r="AB26" s="152"/>
      <c r="AC26" s="152"/>
      <c r="AD26" s="152"/>
      <c r="AE26" s="152"/>
      <c r="AF26" s="152"/>
      <c r="AG26" s="152" t="s">
        <v>2390</v>
      </c>
      <c r="AH26" s="152">
        <v>0</v>
      </c>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59"/>
      <c r="B27" s="160"/>
      <c r="C27" s="203" t="s">
        <v>3271</v>
      </c>
      <c r="D27" s="199"/>
      <c r="E27" s="200">
        <v>2.15</v>
      </c>
      <c r="F27" s="163"/>
      <c r="G27" s="163"/>
      <c r="H27" s="163"/>
      <c r="I27" s="163"/>
      <c r="J27" s="163"/>
      <c r="K27" s="163"/>
      <c r="L27" s="163"/>
      <c r="M27" s="163"/>
      <c r="N27" s="162"/>
      <c r="O27" s="162"/>
      <c r="P27" s="162"/>
      <c r="Q27" s="162"/>
      <c r="R27" s="163"/>
      <c r="S27" s="163"/>
      <c r="T27" s="163"/>
      <c r="U27" s="163"/>
      <c r="V27" s="163"/>
      <c r="W27" s="163"/>
      <c r="X27" s="163"/>
      <c r="Y27" s="152"/>
      <c r="Z27" s="152"/>
      <c r="AA27" s="152"/>
      <c r="AB27" s="152"/>
      <c r="AC27" s="152"/>
      <c r="AD27" s="152"/>
      <c r="AE27" s="152"/>
      <c r="AF27" s="152"/>
      <c r="AG27" s="152" t="s">
        <v>2390</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59"/>
      <c r="B28" s="160"/>
      <c r="C28" s="203" t="s">
        <v>3272</v>
      </c>
      <c r="D28" s="199"/>
      <c r="E28" s="200">
        <v>2.15</v>
      </c>
      <c r="F28" s="163"/>
      <c r="G28" s="163"/>
      <c r="H28" s="163"/>
      <c r="I28" s="163"/>
      <c r="J28" s="163"/>
      <c r="K28" s="163"/>
      <c r="L28" s="163"/>
      <c r="M28" s="163"/>
      <c r="N28" s="162"/>
      <c r="O28" s="162"/>
      <c r="P28" s="162"/>
      <c r="Q28" s="162"/>
      <c r="R28" s="163"/>
      <c r="S28" s="163"/>
      <c r="T28" s="163"/>
      <c r="U28" s="163"/>
      <c r="V28" s="163"/>
      <c r="W28" s="163"/>
      <c r="X28" s="163"/>
      <c r="Y28" s="152"/>
      <c r="Z28" s="152"/>
      <c r="AA28" s="152"/>
      <c r="AB28" s="152"/>
      <c r="AC28" s="152"/>
      <c r="AD28" s="152"/>
      <c r="AE28" s="152"/>
      <c r="AF28" s="152"/>
      <c r="AG28" s="152" t="s">
        <v>2390</v>
      </c>
      <c r="AH28" s="152">
        <v>0</v>
      </c>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59"/>
      <c r="B29" s="160"/>
      <c r="C29" s="203" t="s">
        <v>3273</v>
      </c>
      <c r="D29" s="199"/>
      <c r="E29" s="200">
        <v>2.7949999999999999</v>
      </c>
      <c r="F29" s="163"/>
      <c r="G29" s="163"/>
      <c r="H29" s="163"/>
      <c r="I29" s="163"/>
      <c r="J29" s="163"/>
      <c r="K29" s="163"/>
      <c r="L29" s="163"/>
      <c r="M29" s="163"/>
      <c r="N29" s="162"/>
      <c r="O29" s="162"/>
      <c r="P29" s="162"/>
      <c r="Q29" s="162"/>
      <c r="R29" s="163"/>
      <c r="S29" s="163"/>
      <c r="T29" s="163"/>
      <c r="U29" s="163"/>
      <c r="V29" s="163"/>
      <c r="W29" s="163"/>
      <c r="X29" s="163"/>
      <c r="Y29" s="152"/>
      <c r="Z29" s="152"/>
      <c r="AA29" s="152"/>
      <c r="AB29" s="152"/>
      <c r="AC29" s="152"/>
      <c r="AD29" s="152"/>
      <c r="AE29" s="152"/>
      <c r="AF29" s="152"/>
      <c r="AG29" s="152" t="s">
        <v>2390</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c r="A30" s="159"/>
      <c r="B30" s="160"/>
      <c r="C30" s="203" t="s">
        <v>3271</v>
      </c>
      <c r="D30" s="199"/>
      <c r="E30" s="200">
        <v>2.15</v>
      </c>
      <c r="F30" s="163"/>
      <c r="G30" s="163"/>
      <c r="H30" s="163"/>
      <c r="I30" s="163"/>
      <c r="J30" s="163"/>
      <c r="K30" s="163"/>
      <c r="L30" s="163"/>
      <c r="M30" s="163"/>
      <c r="N30" s="162"/>
      <c r="O30" s="162"/>
      <c r="P30" s="162"/>
      <c r="Q30" s="162"/>
      <c r="R30" s="163"/>
      <c r="S30" s="163"/>
      <c r="T30" s="163"/>
      <c r="U30" s="163"/>
      <c r="V30" s="163"/>
      <c r="W30" s="163"/>
      <c r="X30" s="163"/>
      <c r="Y30" s="152"/>
      <c r="Z30" s="152"/>
      <c r="AA30" s="152"/>
      <c r="AB30" s="152"/>
      <c r="AC30" s="152"/>
      <c r="AD30" s="152"/>
      <c r="AE30" s="152"/>
      <c r="AF30" s="152"/>
      <c r="AG30" s="152" t="s">
        <v>2390</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59"/>
      <c r="B31" s="160"/>
      <c r="C31" s="203" t="s">
        <v>3274</v>
      </c>
      <c r="D31" s="199"/>
      <c r="E31" s="200">
        <v>5.5510000000000002</v>
      </c>
      <c r="F31" s="163"/>
      <c r="G31" s="163"/>
      <c r="H31" s="163"/>
      <c r="I31" s="163"/>
      <c r="J31" s="163"/>
      <c r="K31" s="163"/>
      <c r="L31" s="163"/>
      <c r="M31" s="163"/>
      <c r="N31" s="162"/>
      <c r="O31" s="162"/>
      <c r="P31" s="162"/>
      <c r="Q31" s="162"/>
      <c r="R31" s="163"/>
      <c r="S31" s="163"/>
      <c r="T31" s="163"/>
      <c r="U31" s="163"/>
      <c r="V31" s="163"/>
      <c r="W31" s="163"/>
      <c r="X31" s="163"/>
      <c r="Y31" s="152"/>
      <c r="Z31" s="152"/>
      <c r="AA31" s="152"/>
      <c r="AB31" s="152"/>
      <c r="AC31" s="152"/>
      <c r="AD31" s="152"/>
      <c r="AE31" s="152"/>
      <c r="AF31" s="152"/>
      <c r="AG31" s="152" t="s">
        <v>2390</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59"/>
      <c r="B32" s="160"/>
      <c r="C32" s="203" t="s">
        <v>3275</v>
      </c>
      <c r="D32" s="199"/>
      <c r="E32" s="200">
        <v>2.7690000000000001</v>
      </c>
      <c r="F32" s="163"/>
      <c r="G32" s="163"/>
      <c r="H32" s="163"/>
      <c r="I32" s="163"/>
      <c r="J32" s="163"/>
      <c r="K32" s="163"/>
      <c r="L32" s="163"/>
      <c r="M32" s="163"/>
      <c r="N32" s="162"/>
      <c r="O32" s="162"/>
      <c r="P32" s="162"/>
      <c r="Q32" s="162"/>
      <c r="R32" s="163"/>
      <c r="S32" s="163"/>
      <c r="T32" s="163"/>
      <c r="U32" s="163"/>
      <c r="V32" s="163"/>
      <c r="W32" s="163"/>
      <c r="X32" s="163"/>
      <c r="Y32" s="152"/>
      <c r="Z32" s="152"/>
      <c r="AA32" s="152"/>
      <c r="AB32" s="152"/>
      <c r="AC32" s="152"/>
      <c r="AD32" s="152"/>
      <c r="AE32" s="152"/>
      <c r="AF32" s="152"/>
      <c r="AG32" s="152" t="s">
        <v>2390</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59"/>
      <c r="B33" s="160"/>
      <c r="C33" s="203" t="s">
        <v>3276</v>
      </c>
      <c r="D33" s="199"/>
      <c r="E33" s="200">
        <v>2.15</v>
      </c>
      <c r="F33" s="163"/>
      <c r="G33" s="163"/>
      <c r="H33" s="163"/>
      <c r="I33" s="163"/>
      <c r="J33" s="163"/>
      <c r="K33" s="163"/>
      <c r="L33" s="163"/>
      <c r="M33" s="163"/>
      <c r="N33" s="162"/>
      <c r="O33" s="162"/>
      <c r="P33" s="162"/>
      <c r="Q33" s="162"/>
      <c r="R33" s="163"/>
      <c r="S33" s="163"/>
      <c r="T33" s="163"/>
      <c r="U33" s="163"/>
      <c r="V33" s="163"/>
      <c r="W33" s="163"/>
      <c r="X33" s="163"/>
      <c r="Y33" s="152"/>
      <c r="Z33" s="152"/>
      <c r="AA33" s="152"/>
      <c r="AB33" s="152"/>
      <c r="AC33" s="152"/>
      <c r="AD33" s="152"/>
      <c r="AE33" s="152"/>
      <c r="AF33" s="152"/>
      <c r="AG33" s="152" t="s">
        <v>2390</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59"/>
      <c r="B34" s="160"/>
      <c r="C34" s="203" t="s">
        <v>3277</v>
      </c>
      <c r="D34" s="199"/>
      <c r="E34" s="200">
        <v>2.7949999999999999</v>
      </c>
      <c r="F34" s="163"/>
      <c r="G34" s="163"/>
      <c r="H34" s="163"/>
      <c r="I34" s="163"/>
      <c r="J34" s="163"/>
      <c r="K34" s="163"/>
      <c r="L34" s="163"/>
      <c r="M34" s="163"/>
      <c r="N34" s="162"/>
      <c r="O34" s="162"/>
      <c r="P34" s="162"/>
      <c r="Q34" s="162"/>
      <c r="R34" s="163"/>
      <c r="S34" s="163"/>
      <c r="T34" s="163"/>
      <c r="U34" s="163"/>
      <c r="V34" s="163"/>
      <c r="W34" s="163"/>
      <c r="X34" s="163"/>
      <c r="Y34" s="152"/>
      <c r="Z34" s="152"/>
      <c r="AA34" s="152"/>
      <c r="AB34" s="152"/>
      <c r="AC34" s="152"/>
      <c r="AD34" s="152"/>
      <c r="AE34" s="152"/>
      <c r="AF34" s="152"/>
      <c r="AG34" s="152" t="s">
        <v>2390</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59"/>
      <c r="B35" s="160"/>
      <c r="C35" s="203" t="s">
        <v>3271</v>
      </c>
      <c r="D35" s="199"/>
      <c r="E35" s="200">
        <v>2.15</v>
      </c>
      <c r="F35" s="163"/>
      <c r="G35" s="163"/>
      <c r="H35" s="163"/>
      <c r="I35" s="163"/>
      <c r="J35" s="163"/>
      <c r="K35" s="163"/>
      <c r="L35" s="163"/>
      <c r="M35" s="163"/>
      <c r="N35" s="162"/>
      <c r="O35" s="162"/>
      <c r="P35" s="162"/>
      <c r="Q35" s="162"/>
      <c r="R35" s="163"/>
      <c r="S35" s="163"/>
      <c r="T35" s="163"/>
      <c r="U35" s="163"/>
      <c r="V35" s="163"/>
      <c r="W35" s="163"/>
      <c r="X35" s="163"/>
      <c r="Y35" s="152"/>
      <c r="Z35" s="152"/>
      <c r="AA35" s="152"/>
      <c r="AB35" s="152"/>
      <c r="AC35" s="152"/>
      <c r="AD35" s="152"/>
      <c r="AE35" s="152"/>
      <c r="AF35" s="152"/>
      <c r="AG35" s="152" t="s">
        <v>2390</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c r="A36" s="159"/>
      <c r="B36" s="160"/>
      <c r="C36" s="203" t="s">
        <v>3278</v>
      </c>
      <c r="D36" s="199"/>
      <c r="E36" s="200">
        <v>8.32</v>
      </c>
      <c r="F36" s="163"/>
      <c r="G36" s="163"/>
      <c r="H36" s="163"/>
      <c r="I36" s="163"/>
      <c r="J36" s="163"/>
      <c r="K36" s="163"/>
      <c r="L36" s="163"/>
      <c r="M36" s="163"/>
      <c r="N36" s="162"/>
      <c r="O36" s="162"/>
      <c r="P36" s="162"/>
      <c r="Q36" s="162"/>
      <c r="R36" s="163"/>
      <c r="S36" s="163"/>
      <c r="T36" s="163"/>
      <c r="U36" s="163"/>
      <c r="V36" s="163"/>
      <c r="W36" s="163"/>
      <c r="X36" s="163"/>
      <c r="Y36" s="152"/>
      <c r="Z36" s="152"/>
      <c r="AA36" s="152"/>
      <c r="AB36" s="152"/>
      <c r="AC36" s="152"/>
      <c r="AD36" s="152"/>
      <c r="AE36" s="152"/>
      <c r="AF36" s="152"/>
      <c r="AG36" s="152" t="s">
        <v>2390</v>
      </c>
      <c r="AH36" s="152">
        <v>0</v>
      </c>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c r="A37" s="159"/>
      <c r="B37" s="160"/>
      <c r="C37" s="203" t="s">
        <v>3279</v>
      </c>
      <c r="D37" s="199"/>
      <c r="E37" s="200">
        <v>2.15</v>
      </c>
      <c r="F37" s="163"/>
      <c r="G37" s="163"/>
      <c r="H37" s="163"/>
      <c r="I37" s="163"/>
      <c r="J37" s="163"/>
      <c r="K37" s="163"/>
      <c r="L37" s="163"/>
      <c r="M37" s="163"/>
      <c r="N37" s="162"/>
      <c r="O37" s="162"/>
      <c r="P37" s="162"/>
      <c r="Q37" s="162"/>
      <c r="R37" s="163"/>
      <c r="S37" s="163"/>
      <c r="T37" s="163"/>
      <c r="U37" s="163"/>
      <c r="V37" s="163"/>
      <c r="W37" s="163"/>
      <c r="X37" s="163"/>
      <c r="Y37" s="152"/>
      <c r="Z37" s="152"/>
      <c r="AA37" s="152"/>
      <c r="AB37" s="152"/>
      <c r="AC37" s="152"/>
      <c r="AD37" s="152"/>
      <c r="AE37" s="152"/>
      <c r="AF37" s="152"/>
      <c r="AG37" s="152" t="s">
        <v>2390</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c r="A38" s="169" t="s">
        <v>366</v>
      </c>
      <c r="B38" s="170" t="s">
        <v>235</v>
      </c>
      <c r="C38" s="184" t="s">
        <v>236</v>
      </c>
      <c r="D38" s="171"/>
      <c r="E38" s="172"/>
      <c r="F38" s="173"/>
      <c r="G38" s="173">
        <f>SUMIF(AG39:AG42,"&lt;&gt;NOR",G39:G42)</f>
        <v>0</v>
      </c>
      <c r="H38" s="173"/>
      <c r="I38" s="173">
        <f>SUM(I39:I42)</f>
        <v>0</v>
      </c>
      <c r="J38" s="173"/>
      <c r="K38" s="173">
        <f>SUM(K39:K42)</f>
        <v>0</v>
      </c>
      <c r="L38" s="173"/>
      <c r="M38" s="173">
        <f>SUM(M39:M42)</f>
        <v>0</v>
      </c>
      <c r="N38" s="172"/>
      <c r="O38" s="172">
        <f>SUM(O39:O42)</f>
        <v>0</v>
      </c>
      <c r="P38" s="172"/>
      <c r="Q38" s="172">
        <f>SUM(Q39:Q42)</f>
        <v>0</v>
      </c>
      <c r="R38" s="173"/>
      <c r="S38" s="173"/>
      <c r="T38" s="174"/>
      <c r="U38" s="168"/>
      <c r="V38" s="168">
        <f>SUM(V39:V42)</f>
        <v>1.05</v>
      </c>
      <c r="W38" s="168"/>
      <c r="X38" s="168"/>
      <c r="AG38" t="s">
        <v>367</v>
      </c>
    </row>
    <row r="39" spans="1:60" outlineLevel="1">
      <c r="A39" s="175">
        <v>4</v>
      </c>
      <c r="B39" s="176" t="s">
        <v>2953</v>
      </c>
      <c r="C39" s="185" t="s">
        <v>2954</v>
      </c>
      <c r="D39" s="177" t="s">
        <v>524</v>
      </c>
      <c r="E39" s="178">
        <v>6.58</v>
      </c>
      <c r="F39" s="179"/>
      <c r="G39" s="180">
        <f>ROUND(E39*F39,2)</f>
        <v>0</v>
      </c>
      <c r="H39" s="179"/>
      <c r="I39" s="180">
        <f>ROUND(E39*H39,2)</f>
        <v>0</v>
      </c>
      <c r="J39" s="179"/>
      <c r="K39" s="180">
        <f>ROUND(E39*J39,2)</f>
        <v>0</v>
      </c>
      <c r="L39" s="180">
        <v>21</v>
      </c>
      <c r="M39" s="180">
        <f>G39*(1+L39/100)</f>
        <v>0</v>
      </c>
      <c r="N39" s="178">
        <v>0</v>
      </c>
      <c r="O39" s="178">
        <f>ROUND(E39*N39,2)</f>
        <v>0</v>
      </c>
      <c r="P39" s="178">
        <v>0</v>
      </c>
      <c r="Q39" s="178">
        <f>ROUND(E39*P39,2)</f>
        <v>0</v>
      </c>
      <c r="R39" s="180" t="s">
        <v>470</v>
      </c>
      <c r="S39" s="180" t="s">
        <v>371</v>
      </c>
      <c r="T39" s="181" t="s">
        <v>2386</v>
      </c>
      <c r="U39" s="163">
        <v>0.16</v>
      </c>
      <c r="V39" s="163">
        <f>ROUND(E39*U39,2)</f>
        <v>1.05</v>
      </c>
      <c r="W39" s="163"/>
      <c r="X39" s="163" t="s">
        <v>431</v>
      </c>
      <c r="Y39" s="152"/>
      <c r="Z39" s="152"/>
      <c r="AA39" s="152"/>
      <c r="AB39" s="152"/>
      <c r="AC39" s="152"/>
      <c r="AD39" s="152"/>
      <c r="AE39" s="152"/>
      <c r="AF39" s="152"/>
      <c r="AG39" s="152" t="s">
        <v>2387</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c r="A40" s="159"/>
      <c r="B40" s="160"/>
      <c r="C40" s="203" t="s">
        <v>3280</v>
      </c>
      <c r="D40" s="199"/>
      <c r="E40" s="200">
        <v>6.58</v>
      </c>
      <c r="F40" s="163"/>
      <c r="G40" s="163"/>
      <c r="H40" s="163"/>
      <c r="I40" s="163"/>
      <c r="J40" s="163"/>
      <c r="K40" s="163"/>
      <c r="L40" s="163"/>
      <c r="M40" s="163"/>
      <c r="N40" s="162"/>
      <c r="O40" s="162"/>
      <c r="P40" s="162"/>
      <c r="Q40" s="162"/>
      <c r="R40" s="163"/>
      <c r="S40" s="163"/>
      <c r="T40" s="163"/>
      <c r="U40" s="163"/>
      <c r="V40" s="163"/>
      <c r="W40" s="163"/>
      <c r="X40" s="163"/>
      <c r="Y40" s="152"/>
      <c r="Z40" s="152"/>
      <c r="AA40" s="152"/>
      <c r="AB40" s="152"/>
      <c r="AC40" s="152"/>
      <c r="AD40" s="152"/>
      <c r="AE40" s="152"/>
      <c r="AF40" s="152"/>
      <c r="AG40" s="152" t="s">
        <v>2390</v>
      </c>
      <c r="AH40" s="152">
        <v>5</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c r="A41" s="175">
        <v>5</v>
      </c>
      <c r="B41" s="176" t="s">
        <v>2959</v>
      </c>
      <c r="C41" s="185" t="s">
        <v>2960</v>
      </c>
      <c r="D41" s="177" t="s">
        <v>2961</v>
      </c>
      <c r="E41" s="178">
        <v>6.58</v>
      </c>
      <c r="F41" s="179"/>
      <c r="G41" s="180">
        <f>ROUND(E41*F41,2)</f>
        <v>0</v>
      </c>
      <c r="H41" s="179"/>
      <c r="I41" s="180">
        <f>ROUND(E41*H41,2)</f>
        <v>0</v>
      </c>
      <c r="J41" s="179"/>
      <c r="K41" s="180">
        <f>ROUND(E41*J41,2)</f>
        <v>0</v>
      </c>
      <c r="L41" s="180">
        <v>21</v>
      </c>
      <c r="M41" s="180">
        <f>G41*(1+L41/100)</f>
        <v>0</v>
      </c>
      <c r="N41" s="178">
        <v>0</v>
      </c>
      <c r="O41" s="178">
        <f>ROUND(E41*N41,2)</f>
        <v>0</v>
      </c>
      <c r="P41" s="178">
        <v>0</v>
      </c>
      <c r="Q41" s="178">
        <f>ROUND(E41*P41,2)</f>
        <v>0</v>
      </c>
      <c r="R41" s="180"/>
      <c r="S41" s="180" t="s">
        <v>430</v>
      </c>
      <c r="T41" s="181" t="s">
        <v>372</v>
      </c>
      <c r="U41" s="163">
        <v>0</v>
      </c>
      <c r="V41" s="163">
        <f>ROUND(E41*U41,2)</f>
        <v>0</v>
      </c>
      <c r="W41" s="163"/>
      <c r="X41" s="163" t="s">
        <v>431</v>
      </c>
      <c r="Y41" s="152"/>
      <c r="Z41" s="152"/>
      <c r="AA41" s="152"/>
      <c r="AB41" s="152"/>
      <c r="AC41" s="152"/>
      <c r="AD41" s="152"/>
      <c r="AE41" s="152"/>
      <c r="AF41" s="152"/>
      <c r="AG41" s="152" t="s">
        <v>2387</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c r="A42" s="159"/>
      <c r="B42" s="160"/>
      <c r="C42" s="203" t="s">
        <v>3281</v>
      </c>
      <c r="D42" s="199"/>
      <c r="E42" s="200">
        <v>6.58</v>
      </c>
      <c r="F42" s="163"/>
      <c r="G42" s="163"/>
      <c r="H42" s="163"/>
      <c r="I42" s="163"/>
      <c r="J42" s="163"/>
      <c r="K42" s="163"/>
      <c r="L42" s="163"/>
      <c r="M42" s="163"/>
      <c r="N42" s="162"/>
      <c r="O42" s="162"/>
      <c r="P42" s="162"/>
      <c r="Q42" s="162"/>
      <c r="R42" s="163"/>
      <c r="S42" s="163"/>
      <c r="T42" s="163"/>
      <c r="U42" s="163"/>
      <c r="V42" s="163"/>
      <c r="W42" s="163"/>
      <c r="X42" s="163"/>
      <c r="Y42" s="152"/>
      <c r="Z42" s="152"/>
      <c r="AA42" s="152"/>
      <c r="AB42" s="152"/>
      <c r="AC42" s="152"/>
      <c r="AD42" s="152"/>
      <c r="AE42" s="152"/>
      <c r="AF42" s="152"/>
      <c r="AG42" s="152" t="s">
        <v>2390</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c r="A43" s="169" t="s">
        <v>366</v>
      </c>
      <c r="B43" s="170" t="s">
        <v>237</v>
      </c>
      <c r="C43" s="184" t="s">
        <v>238</v>
      </c>
      <c r="D43" s="171"/>
      <c r="E43" s="172"/>
      <c r="F43" s="173"/>
      <c r="G43" s="173">
        <f>SUMIF(AG44:AG54,"&lt;&gt;NOR",G44:G54)</f>
        <v>0</v>
      </c>
      <c r="H43" s="173"/>
      <c r="I43" s="173">
        <f>SUM(I44:I54)</f>
        <v>0</v>
      </c>
      <c r="J43" s="173"/>
      <c r="K43" s="173">
        <f>SUM(K44:K54)</f>
        <v>0</v>
      </c>
      <c r="L43" s="173"/>
      <c r="M43" s="173">
        <f>SUM(M44:M54)</f>
        <v>0</v>
      </c>
      <c r="N43" s="172"/>
      <c r="O43" s="172">
        <f>SUM(O44:O54)</f>
        <v>0.81</v>
      </c>
      <c r="P43" s="172"/>
      <c r="Q43" s="172">
        <f>SUM(Q44:Q54)</f>
        <v>0</v>
      </c>
      <c r="R43" s="173"/>
      <c r="S43" s="173"/>
      <c r="T43" s="174"/>
      <c r="U43" s="168"/>
      <c r="V43" s="168">
        <f>SUM(V44:V54)</f>
        <v>49.88</v>
      </c>
      <c r="W43" s="168"/>
      <c r="X43" s="168"/>
      <c r="AG43" t="s">
        <v>367</v>
      </c>
    </row>
    <row r="44" spans="1:60" ht="22.5" outlineLevel="1">
      <c r="A44" s="175">
        <v>6</v>
      </c>
      <c r="B44" s="176" t="s">
        <v>2963</v>
      </c>
      <c r="C44" s="185" t="s">
        <v>2964</v>
      </c>
      <c r="D44" s="177" t="s">
        <v>439</v>
      </c>
      <c r="E44" s="178">
        <v>145.41</v>
      </c>
      <c r="F44" s="179"/>
      <c r="G44" s="180">
        <f>ROUND(E44*F44,2)</f>
        <v>0</v>
      </c>
      <c r="H44" s="179"/>
      <c r="I44" s="180">
        <f>ROUND(E44*H44,2)</f>
        <v>0</v>
      </c>
      <c r="J44" s="179"/>
      <c r="K44" s="180">
        <f>ROUND(E44*J44,2)</f>
        <v>0</v>
      </c>
      <c r="L44" s="180">
        <v>21</v>
      </c>
      <c r="M44" s="180">
        <f>G44*(1+L44/100)</f>
        <v>0</v>
      </c>
      <c r="N44" s="178">
        <v>5.5700000000000003E-3</v>
      </c>
      <c r="O44" s="178">
        <f>ROUND(E44*N44,2)</f>
        <v>0.81</v>
      </c>
      <c r="P44" s="178">
        <v>0</v>
      </c>
      <c r="Q44" s="178">
        <f>ROUND(E44*P44,2)</f>
        <v>0</v>
      </c>
      <c r="R44" s="180" t="s">
        <v>470</v>
      </c>
      <c r="S44" s="180" t="s">
        <v>371</v>
      </c>
      <c r="T44" s="181" t="s">
        <v>2386</v>
      </c>
      <c r="U44" s="163">
        <v>0.34300000000000003</v>
      </c>
      <c r="V44" s="163">
        <f>ROUND(E44*U44,2)</f>
        <v>49.88</v>
      </c>
      <c r="W44" s="163"/>
      <c r="X44" s="163" t="s">
        <v>431</v>
      </c>
      <c r="Y44" s="152"/>
      <c r="Z44" s="152"/>
      <c r="AA44" s="152"/>
      <c r="AB44" s="152"/>
      <c r="AC44" s="152"/>
      <c r="AD44" s="152"/>
      <c r="AE44" s="152"/>
      <c r="AF44" s="152"/>
      <c r="AG44" s="152" t="s">
        <v>2387</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c r="A45" s="159"/>
      <c r="B45" s="160"/>
      <c r="C45" s="273" t="s">
        <v>2965</v>
      </c>
      <c r="D45" s="274"/>
      <c r="E45" s="274"/>
      <c r="F45" s="274"/>
      <c r="G45" s="274"/>
      <c r="H45" s="163"/>
      <c r="I45" s="163"/>
      <c r="J45" s="163"/>
      <c r="K45" s="163"/>
      <c r="L45" s="163"/>
      <c r="M45" s="163"/>
      <c r="N45" s="162"/>
      <c r="O45" s="162"/>
      <c r="P45" s="162"/>
      <c r="Q45" s="162"/>
      <c r="R45" s="163"/>
      <c r="S45" s="163"/>
      <c r="T45" s="163"/>
      <c r="U45" s="163"/>
      <c r="V45" s="163"/>
      <c r="W45" s="163"/>
      <c r="X45" s="163"/>
      <c r="Y45" s="152"/>
      <c r="Z45" s="152"/>
      <c r="AA45" s="152"/>
      <c r="AB45" s="152"/>
      <c r="AC45" s="152"/>
      <c r="AD45" s="152"/>
      <c r="AE45" s="152"/>
      <c r="AF45" s="152"/>
      <c r="AG45" s="152" t="s">
        <v>444</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c r="A46" s="159"/>
      <c r="B46" s="160"/>
      <c r="C46" s="271" t="s">
        <v>2966</v>
      </c>
      <c r="D46" s="272"/>
      <c r="E46" s="272"/>
      <c r="F46" s="272"/>
      <c r="G46" s="272"/>
      <c r="H46" s="163"/>
      <c r="I46" s="163"/>
      <c r="J46" s="163"/>
      <c r="K46" s="163"/>
      <c r="L46" s="163"/>
      <c r="M46" s="163"/>
      <c r="N46" s="162"/>
      <c r="O46" s="162"/>
      <c r="P46" s="162"/>
      <c r="Q46" s="162"/>
      <c r="R46" s="163"/>
      <c r="S46" s="163"/>
      <c r="T46" s="163"/>
      <c r="U46" s="163"/>
      <c r="V46" s="163"/>
      <c r="W46" s="163"/>
      <c r="X46" s="163"/>
      <c r="Y46" s="152"/>
      <c r="Z46" s="152"/>
      <c r="AA46" s="152"/>
      <c r="AB46" s="152"/>
      <c r="AC46" s="152"/>
      <c r="AD46" s="152"/>
      <c r="AE46" s="152"/>
      <c r="AF46" s="152"/>
      <c r="AG46" s="152" t="s">
        <v>375</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c r="A47" s="159"/>
      <c r="B47" s="160"/>
      <c r="C47" s="203" t="s">
        <v>3282</v>
      </c>
      <c r="D47" s="199"/>
      <c r="E47" s="200">
        <v>31.03</v>
      </c>
      <c r="F47" s="163"/>
      <c r="G47" s="163"/>
      <c r="H47" s="163"/>
      <c r="I47" s="163"/>
      <c r="J47" s="163"/>
      <c r="K47" s="163"/>
      <c r="L47" s="163"/>
      <c r="M47" s="163"/>
      <c r="N47" s="162"/>
      <c r="O47" s="162"/>
      <c r="P47" s="162"/>
      <c r="Q47" s="162"/>
      <c r="R47" s="163"/>
      <c r="S47" s="163"/>
      <c r="T47" s="163"/>
      <c r="U47" s="163"/>
      <c r="V47" s="163"/>
      <c r="W47" s="163"/>
      <c r="X47" s="163"/>
      <c r="Y47" s="152"/>
      <c r="Z47" s="152"/>
      <c r="AA47" s="152"/>
      <c r="AB47" s="152"/>
      <c r="AC47" s="152"/>
      <c r="AD47" s="152"/>
      <c r="AE47" s="152"/>
      <c r="AF47" s="152"/>
      <c r="AG47" s="152" t="s">
        <v>2390</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c r="A48" s="159"/>
      <c r="B48" s="160"/>
      <c r="C48" s="203" t="s">
        <v>3261</v>
      </c>
      <c r="D48" s="199"/>
      <c r="E48" s="200">
        <v>1.77</v>
      </c>
      <c r="F48" s="163"/>
      <c r="G48" s="163"/>
      <c r="H48" s="163"/>
      <c r="I48" s="163"/>
      <c r="J48" s="163"/>
      <c r="K48" s="163"/>
      <c r="L48" s="163"/>
      <c r="M48" s="163"/>
      <c r="N48" s="162"/>
      <c r="O48" s="162"/>
      <c r="P48" s="162"/>
      <c r="Q48" s="162"/>
      <c r="R48" s="163"/>
      <c r="S48" s="163"/>
      <c r="T48" s="163"/>
      <c r="U48" s="163"/>
      <c r="V48" s="163"/>
      <c r="W48" s="163"/>
      <c r="X48" s="163"/>
      <c r="Y48" s="152"/>
      <c r="Z48" s="152"/>
      <c r="AA48" s="152"/>
      <c r="AB48" s="152"/>
      <c r="AC48" s="152"/>
      <c r="AD48" s="152"/>
      <c r="AE48" s="152"/>
      <c r="AF48" s="152"/>
      <c r="AG48" s="152" t="s">
        <v>2390</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c r="A49" s="159"/>
      <c r="B49" s="160"/>
      <c r="C49" s="203" t="s">
        <v>3283</v>
      </c>
      <c r="D49" s="199"/>
      <c r="E49" s="200">
        <v>30.51</v>
      </c>
      <c r="F49" s="163"/>
      <c r="G49" s="163"/>
      <c r="H49" s="163"/>
      <c r="I49" s="163"/>
      <c r="J49" s="163"/>
      <c r="K49" s="163"/>
      <c r="L49" s="163"/>
      <c r="M49" s="163"/>
      <c r="N49" s="162"/>
      <c r="O49" s="162"/>
      <c r="P49" s="162"/>
      <c r="Q49" s="162"/>
      <c r="R49" s="163"/>
      <c r="S49" s="163"/>
      <c r="T49" s="163"/>
      <c r="U49" s="163"/>
      <c r="V49" s="163"/>
      <c r="W49" s="163"/>
      <c r="X49" s="163"/>
      <c r="Y49" s="152"/>
      <c r="Z49" s="152"/>
      <c r="AA49" s="152"/>
      <c r="AB49" s="152"/>
      <c r="AC49" s="152"/>
      <c r="AD49" s="152"/>
      <c r="AE49" s="152"/>
      <c r="AF49" s="152"/>
      <c r="AG49" s="152" t="s">
        <v>2390</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c r="A50" s="159"/>
      <c r="B50" s="160"/>
      <c r="C50" s="203" t="s">
        <v>3262</v>
      </c>
      <c r="D50" s="199"/>
      <c r="E50" s="200">
        <v>5.73</v>
      </c>
      <c r="F50" s="163"/>
      <c r="G50" s="163"/>
      <c r="H50" s="163"/>
      <c r="I50" s="163"/>
      <c r="J50" s="163"/>
      <c r="K50" s="163"/>
      <c r="L50" s="163"/>
      <c r="M50" s="163"/>
      <c r="N50" s="162"/>
      <c r="O50" s="162"/>
      <c r="P50" s="162"/>
      <c r="Q50" s="162"/>
      <c r="R50" s="163"/>
      <c r="S50" s="163"/>
      <c r="T50" s="163"/>
      <c r="U50" s="163"/>
      <c r="V50" s="163"/>
      <c r="W50" s="163"/>
      <c r="X50" s="163"/>
      <c r="Y50" s="152"/>
      <c r="Z50" s="152"/>
      <c r="AA50" s="152"/>
      <c r="AB50" s="152"/>
      <c r="AC50" s="152"/>
      <c r="AD50" s="152"/>
      <c r="AE50" s="152"/>
      <c r="AF50" s="152"/>
      <c r="AG50" s="152" t="s">
        <v>2390</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c r="A51" s="159"/>
      <c r="B51" s="160"/>
      <c r="C51" s="203" t="s">
        <v>3284</v>
      </c>
      <c r="D51" s="199"/>
      <c r="E51" s="200">
        <v>28.56</v>
      </c>
      <c r="F51" s="163"/>
      <c r="G51" s="163"/>
      <c r="H51" s="163"/>
      <c r="I51" s="163"/>
      <c r="J51" s="163"/>
      <c r="K51" s="163"/>
      <c r="L51" s="163"/>
      <c r="M51" s="163"/>
      <c r="N51" s="162"/>
      <c r="O51" s="162"/>
      <c r="P51" s="162"/>
      <c r="Q51" s="162"/>
      <c r="R51" s="163"/>
      <c r="S51" s="163"/>
      <c r="T51" s="163"/>
      <c r="U51" s="163"/>
      <c r="V51" s="163"/>
      <c r="W51" s="163"/>
      <c r="X51" s="163"/>
      <c r="Y51" s="152"/>
      <c r="Z51" s="152"/>
      <c r="AA51" s="152"/>
      <c r="AB51" s="152"/>
      <c r="AC51" s="152"/>
      <c r="AD51" s="152"/>
      <c r="AE51" s="152"/>
      <c r="AF51" s="152"/>
      <c r="AG51" s="152" t="s">
        <v>2390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c r="A52" s="159"/>
      <c r="B52" s="160"/>
      <c r="C52" s="203" t="s">
        <v>3263</v>
      </c>
      <c r="D52" s="199"/>
      <c r="E52" s="200">
        <v>5.13</v>
      </c>
      <c r="F52" s="163"/>
      <c r="G52" s="163"/>
      <c r="H52" s="163"/>
      <c r="I52" s="163"/>
      <c r="J52" s="163"/>
      <c r="K52" s="163"/>
      <c r="L52" s="163"/>
      <c r="M52" s="163"/>
      <c r="N52" s="162"/>
      <c r="O52" s="162"/>
      <c r="P52" s="162"/>
      <c r="Q52" s="162"/>
      <c r="R52" s="163"/>
      <c r="S52" s="163"/>
      <c r="T52" s="163"/>
      <c r="U52" s="163"/>
      <c r="V52" s="163"/>
      <c r="W52" s="163"/>
      <c r="X52" s="163"/>
      <c r="Y52" s="152"/>
      <c r="Z52" s="152"/>
      <c r="AA52" s="152"/>
      <c r="AB52" s="152"/>
      <c r="AC52" s="152"/>
      <c r="AD52" s="152"/>
      <c r="AE52" s="152"/>
      <c r="AF52" s="152"/>
      <c r="AG52" s="152" t="s">
        <v>2390</v>
      </c>
      <c r="AH52" s="152">
        <v>0</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c r="A53" s="159"/>
      <c r="B53" s="160"/>
      <c r="C53" s="203" t="s">
        <v>3285</v>
      </c>
      <c r="D53" s="199"/>
      <c r="E53" s="200">
        <v>37.01</v>
      </c>
      <c r="F53" s="163"/>
      <c r="G53" s="163"/>
      <c r="H53" s="163"/>
      <c r="I53" s="163"/>
      <c r="J53" s="163"/>
      <c r="K53" s="163"/>
      <c r="L53" s="163"/>
      <c r="M53" s="163"/>
      <c r="N53" s="162"/>
      <c r="O53" s="162"/>
      <c r="P53" s="162"/>
      <c r="Q53" s="162"/>
      <c r="R53" s="163"/>
      <c r="S53" s="163"/>
      <c r="T53" s="163"/>
      <c r="U53" s="163"/>
      <c r="V53" s="163"/>
      <c r="W53" s="163"/>
      <c r="X53" s="163"/>
      <c r="Y53" s="152"/>
      <c r="Z53" s="152"/>
      <c r="AA53" s="152"/>
      <c r="AB53" s="152"/>
      <c r="AC53" s="152"/>
      <c r="AD53" s="152"/>
      <c r="AE53" s="152"/>
      <c r="AF53" s="152"/>
      <c r="AG53" s="152" t="s">
        <v>2390</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c r="A54" s="159"/>
      <c r="B54" s="160"/>
      <c r="C54" s="203" t="s">
        <v>3264</v>
      </c>
      <c r="D54" s="199"/>
      <c r="E54" s="200">
        <v>5.67</v>
      </c>
      <c r="F54" s="163"/>
      <c r="G54" s="163"/>
      <c r="H54" s="163"/>
      <c r="I54" s="163"/>
      <c r="J54" s="163"/>
      <c r="K54" s="163"/>
      <c r="L54" s="163"/>
      <c r="M54" s="163"/>
      <c r="N54" s="162"/>
      <c r="O54" s="162"/>
      <c r="P54" s="162"/>
      <c r="Q54" s="162"/>
      <c r="R54" s="163"/>
      <c r="S54" s="163"/>
      <c r="T54" s="163"/>
      <c r="U54" s="163"/>
      <c r="V54" s="163"/>
      <c r="W54" s="163"/>
      <c r="X54" s="163"/>
      <c r="Y54" s="152"/>
      <c r="Z54" s="152"/>
      <c r="AA54" s="152"/>
      <c r="AB54" s="152"/>
      <c r="AC54" s="152"/>
      <c r="AD54" s="152"/>
      <c r="AE54" s="152"/>
      <c r="AF54" s="152"/>
      <c r="AG54" s="152" t="s">
        <v>2390</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c r="A55" s="169" t="s">
        <v>366</v>
      </c>
      <c r="B55" s="170" t="s">
        <v>239</v>
      </c>
      <c r="C55" s="184" t="s">
        <v>86</v>
      </c>
      <c r="D55" s="171"/>
      <c r="E55" s="172"/>
      <c r="F55" s="173"/>
      <c r="G55" s="173">
        <f>SUMIF(AG56:AG70,"&lt;&gt;NOR",G56:G70)</f>
        <v>0</v>
      </c>
      <c r="H55" s="173"/>
      <c r="I55" s="173">
        <f>SUM(I56:I70)</f>
        <v>0</v>
      </c>
      <c r="J55" s="173"/>
      <c r="K55" s="173">
        <f>SUM(K56:K70)</f>
        <v>0</v>
      </c>
      <c r="L55" s="173"/>
      <c r="M55" s="173">
        <f>SUM(M56:M70)</f>
        <v>0</v>
      </c>
      <c r="N55" s="172"/>
      <c r="O55" s="172">
        <f>SUM(O56:O70)</f>
        <v>0.05</v>
      </c>
      <c r="P55" s="172"/>
      <c r="Q55" s="172">
        <f>SUM(Q56:Q70)</f>
        <v>0</v>
      </c>
      <c r="R55" s="173"/>
      <c r="S55" s="173"/>
      <c r="T55" s="174"/>
      <c r="U55" s="168"/>
      <c r="V55" s="168">
        <f>SUM(V56:V70)</f>
        <v>3.42</v>
      </c>
      <c r="W55" s="168"/>
      <c r="X55" s="168"/>
      <c r="AG55" t="s">
        <v>367</v>
      </c>
    </row>
    <row r="56" spans="1:60" ht="22.5" outlineLevel="1">
      <c r="A56" s="175">
        <v>7</v>
      </c>
      <c r="B56" s="176" t="s">
        <v>2967</v>
      </c>
      <c r="C56" s="185" t="s">
        <v>2968</v>
      </c>
      <c r="D56" s="177" t="s">
        <v>524</v>
      </c>
      <c r="E56" s="178">
        <v>9.6</v>
      </c>
      <c r="F56" s="179"/>
      <c r="G56" s="180">
        <f>ROUND(E56*F56,2)</f>
        <v>0</v>
      </c>
      <c r="H56" s="179"/>
      <c r="I56" s="180">
        <f>ROUND(E56*H56,2)</f>
        <v>0</v>
      </c>
      <c r="J56" s="179"/>
      <c r="K56" s="180">
        <f>ROUND(E56*J56,2)</f>
        <v>0</v>
      </c>
      <c r="L56" s="180">
        <v>21</v>
      </c>
      <c r="M56" s="180">
        <f>G56*(1+L56/100)</f>
        <v>0</v>
      </c>
      <c r="N56" s="178">
        <v>4.8599999999999997E-3</v>
      </c>
      <c r="O56" s="178">
        <f>ROUND(E56*N56,2)</f>
        <v>0.05</v>
      </c>
      <c r="P56" s="178">
        <v>0</v>
      </c>
      <c r="Q56" s="178">
        <f>ROUND(E56*P56,2)</f>
        <v>0</v>
      </c>
      <c r="R56" s="180" t="s">
        <v>470</v>
      </c>
      <c r="S56" s="180" t="s">
        <v>371</v>
      </c>
      <c r="T56" s="181" t="s">
        <v>2386</v>
      </c>
      <c r="U56" s="163">
        <v>0.35599999999999998</v>
      </c>
      <c r="V56" s="163">
        <f>ROUND(E56*U56,2)</f>
        <v>3.42</v>
      </c>
      <c r="W56" s="163"/>
      <c r="X56" s="163" t="s">
        <v>431</v>
      </c>
      <c r="Y56" s="152"/>
      <c r="Z56" s="152"/>
      <c r="AA56" s="152"/>
      <c r="AB56" s="152"/>
      <c r="AC56" s="152"/>
      <c r="AD56" s="152"/>
      <c r="AE56" s="152"/>
      <c r="AF56" s="152"/>
      <c r="AG56" s="152" t="s">
        <v>2387</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ht="22.5" outlineLevel="1">
      <c r="A57" s="159"/>
      <c r="B57" s="160"/>
      <c r="C57" s="273" t="s">
        <v>2969</v>
      </c>
      <c r="D57" s="274"/>
      <c r="E57" s="274"/>
      <c r="F57" s="274"/>
      <c r="G57" s="274"/>
      <c r="H57" s="163"/>
      <c r="I57" s="163"/>
      <c r="J57" s="163"/>
      <c r="K57" s="163"/>
      <c r="L57" s="163"/>
      <c r="M57" s="163"/>
      <c r="N57" s="162"/>
      <c r="O57" s="162"/>
      <c r="P57" s="162"/>
      <c r="Q57" s="162"/>
      <c r="R57" s="163"/>
      <c r="S57" s="163"/>
      <c r="T57" s="163"/>
      <c r="U57" s="163"/>
      <c r="V57" s="163"/>
      <c r="W57" s="163"/>
      <c r="X57" s="163"/>
      <c r="Y57" s="152"/>
      <c r="Z57" s="152"/>
      <c r="AA57" s="152"/>
      <c r="AB57" s="152"/>
      <c r="AC57" s="152"/>
      <c r="AD57" s="152"/>
      <c r="AE57" s="152"/>
      <c r="AF57" s="152"/>
      <c r="AG57" s="152" t="s">
        <v>444</v>
      </c>
      <c r="AH57" s="152"/>
      <c r="AI57" s="152"/>
      <c r="AJ57" s="152"/>
      <c r="AK57" s="152"/>
      <c r="AL57" s="152"/>
      <c r="AM57" s="152"/>
      <c r="AN57" s="152"/>
      <c r="AO57" s="152"/>
      <c r="AP57" s="152"/>
      <c r="AQ57" s="152"/>
      <c r="AR57" s="152"/>
      <c r="AS57" s="152"/>
      <c r="AT57" s="152"/>
      <c r="AU57" s="152"/>
      <c r="AV57" s="152"/>
      <c r="AW57" s="152"/>
      <c r="AX57" s="152"/>
      <c r="AY57" s="152"/>
      <c r="AZ57" s="152"/>
      <c r="BA57" s="182" t="str">
        <f>C57</f>
        <v>a poloplastických hmot na montážní pěnu, zapravení omítky pod parapetem, těsnění spáry mezi parapetem a rámem okna, dodávka silikonu.</v>
      </c>
      <c r="BB57" s="152"/>
      <c r="BC57" s="152"/>
      <c r="BD57" s="152"/>
      <c r="BE57" s="152"/>
      <c r="BF57" s="152"/>
      <c r="BG57" s="152"/>
      <c r="BH57" s="152"/>
    </row>
    <row r="58" spans="1:60" outlineLevel="1">
      <c r="A58" s="159"/>
      <c r="B58" s="160"/>
      <c r="C58" s="203" t="s">
        <v>3286</v>
      </c>
      <c r="D58" s="199"/>
      <c r="E58" s="200">
        <v>9.6</v>
      </c>
      <c r="F58" s="163"/>
      <c r="G58" s="163"/>
      <c r="H58" s="163"/>
      <c r="I58" s="163"/>
      <c r="J58" s="163"/>
      <c r="K58" s="163"/>
      <c r="L58" s="163"/>
      <c r="M58" s="163"/>
      <c r="N58" s="162"/>
      <c r="O58" s="162"/>
      <c r="P58" s="162"/>
      <c r="Q58" s="162"/>
      <c r="R58" s="163"/>
      <c r="S58" s="163"/>
      <c r="T58" s="163"/>
      <c r="U58" s="163"/>
      <c r="V58" s="163"/>
      <c r="W58" s="163"/>
      <c r="X58" s="163"/>
      <c r="Y58" s="152"/>
      <c r="Z58" s="152"/>
      <c r="AA58" s="152"/>
      <c r="AB58" s="152"/>
      <c r="AC58" s="152"/>
      <c r="AD58" s="152"/>
      <c r="AE58" s="152"/>
      <c r="AF58" s="152"/>
      <c r="AG58" s="152" t="s">
        <v>2390</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c r="A59" s="175">
        <v>8</v>
      </c>
      <c r="B59" s="176" t="s">
        <v>3287</v>
      </c>
      <c r="C59" s="185" t="s">
        <v>3288</v>
      </c>
      <c r="D59" s="177" t="s">
        <v>2761</v>
      </c>
      <c r="E59" s="178">
        <v>1</v>
      </c>
      <c r="F59" s="179"/>
      <c r="G59" s="180">
        <f>ROUND(E59*F59,2)</f>
        <v>0</v>
      </c>
      <c r="H59" s="179"/>
      <c r="I59" s="180">
        <f>ROUND(E59*H59,2)</f>
        <v>0</v>
      </c>
      <c r="J59" s="179"/>
      <c r="K59" s="180">
        <f>ROUND(E59*J59,2)</f>
        <v>0</v>
      </c>
      <c r="L59" s="180">
        <v>21</v>
      </c>
      <c r="M59" s="180">
        <f>G59*(1+L59/100)</f>
        <v>0</v>
      </c>
      <c r="N59" s="178">
        <v>0</v>
      </c>
      <c r="O59" s="178">
        <f>ROUND(E59*N59,2)</f>
        <v>0</v>
      </c>
      <c r="P59" s="178">
        <v>0</v>
      </c>
      <c r="Q59" s="178">
        <f>ROUND(E59*P59,2)</f>
        <v>0</v>
      </c>
      <c r="R59" s="180"/>
      <c r="S59" s="180" t="s">
        <v>430</v>
      </c>
      <c r="T59" s="181" t="s">
        <v>372</v>
      </c>
      <c r="U59" s="163">
        <v>0</v>
      </c>
      <c r="V59" s="163">
        <f>ROUND(E59*U59,2)</f>
        <v>0</v>
      </c>
      <c r="W59" s="163"/>
      <c r="X59" s="163" t="s">
        <v>431</v>
      </c>
      <c r="Y59" s="152"/>
      <c r="Z59" s="152"/>
      <c r="AA59" s="152"/>
      <c r="AB59" s="152"/>
      <c r="AC59" s="152"/>
      <c r="AD59" s="152"/>
      <c r="AE59" s="152"/>
      <c r="AF59" s="152"/>
      <c r="AG59" s="152" t="s">
        <v>432</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c r="A60" s="159"/>
      <c r="B60" s="160"/>
      <c r="C60" s="262" t="s">
        <v>2978</v>
      </c>
      <c r="D60" s="263"/>
      <c r="E60" s="263"/>
      <c r="F60" s="263"/>
      <c r="G60" s="263"/>
      <c r="H60" s="163"/>
      <c r="I60" s="163"/>
      <c r="J60" s="163"/>
      <c r="K60" s="163"/>
      <c r="L60" s="163"/>
      <c r="M60" s="163"/>
      <c r="N60" s="162"/>
      <c r="O60" s="162"/>
      <c r="P60" s="162"/>
      <c r="Q60" s="162"/>
      <c r="R60" s="163"/>
      <c r="S60" s="163"/>
      <c r="T60" s="163"/>
      <c r="U60" s="163"/>
      <c r="V60" s="163"/>
      <c r="W60" s="163"/>
      <c r="X60" s="163"/>
      <c r="Y60" s="152"/>
      <c r="Z60" s="152"/>
      <c r="AA60" s="152"/>
      <c r="AB60" s="152"/>
      <c r="AC60" s="152"/>
      <c r="AD60" s="152"/>
      <c r="AE60" s="152"/>
      <c r="AF60" s="152"/>
      <c r="AG60" s="152" t="s">
        <v>375</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c r="A61" s="175">
        <v>9</v>
      </c>
      <c r="B61" s="176" t="s">
        <v>2999</v>
      </c>
      <c r="C61" s="185" t="s">
        <v>3000</v>
      </c>
      <c r="D61" s="177" t="s">
        <v>2761</v>
      </c>
      <c r="E61" s="178">
        <v>1</v>
      </c>
      <c r="F61" s="179"/>
      <c r="G61" s="180">
        <f>ROUND(E61*F61,2)</f>
        <v>0</v>
      </c>
      <c r="H61" s="179"/>
      <c r="I61" s="180">
        <f>ROUND(E61*H61,2)</f>
        <v>0</v>
      </c>
      <c r="J61" s="179"/>
      <c r="K61" s="180">
        <f>ROUND(E61*J61,2)</f>
        <v>0</v>
      </c>
      <c r="L61" s="180">
        <v>21</v>
      </c>
      <c r="M61" s="180">
        <f>G61*(1+L61/100)</f>
        <v>0</v>
      </c>
      <c r="N61" s="178">
        <v>0</v>
      </c>
      <c r="O61" s="178">
        <f>ROUND(E61*N61,2)</f>
        <v>0</v>
      </c>
      <c r="P61" s="178">
        <v>0</v>
      </c>
      <c r="Q61" s="178">
        <f>ROUND(E61*P61,2)</f>
        <v>0</v>
      </c>
      <c r="R61" s="180"/>
      <c r="S61" s="180" t="s">
        <v>430</v>
      </c>
      <c r="T61" s="181" t="s">
        <v>372</v>
      </c>
      <c r="U61" s="163">
        <v>0</v>
      </c>
      <c r="V61" s="163">
        <f>ROUND(E61*U61,2)</f>
        <v>0</v>
      </c>
      <c r="W61" s="163"/>
      <c r="X61" s="163" t="s">
        <v>431</v>
      </c>
      <c r="Y61" s="152"/>
      <c r="Z61" s="152"/>
      <c r="AA61" s="152"/>
      <c r="AB61" s="152"/>
      <c r="AC61" s="152"/>
      <c r="AD61" s="152"/>
      <c r="AE61" s="152"/>
      <c r="AF61" s="152"/>
      <c r="AG61" s="152" t="s">
        <v>432</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c r="A62" s="159"/>
      <c r="B62" s="160"/>
      <c r="C62" s="262" t="s">
        <v>2978</v>
      </c>
      <c r="D62" s="263"/>
      <c r="E62" s="263"/>
      <c r="F62" s="263"/>
      <c r="G62" s="263"/>
      <c r="H62" s="163"/>
      <c r="I62" s="163"/>
      <c r="J62" s="163"/>
      <c r="K62" s="163"/>
      <c r="L62" s="163"/>
      <c r="M62" s="163"/>
      <c r="N62" s="162"/>
      <c r="O62" s="162"/>
      <c r="P62" s="162"/>
      <c r="Q62" s="162"/>
      <c r="R62" s="163"/>
      <c r="S62" s="163"/>
      <c r="T62" s="163"/>
      <c r="U62" s="163"/>
      <c r="V62" s="163"/>
      <c r="W62" s="163"/>
      <c r="X62" s="163"/>
      <c r="Y62" s="152"/>
      <c r="Z62" s="152"/>
      <c r="AA62" s="152"/>
      <c r="AB62" s="152"/>
      <c r="AC62" s="152"/>
      <c r="AD62" s="152"/>
      <c r="AE62" s="152"/>
      <c r="AF62" s="152"/>
      <c r="AG62" s="152" t="s">
        <v>375</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c r="A63" s="175">
        <v>10</v>
      </c>
      <c r="B63" s="176" t="s">
        <v>3289</v>
      </c>
      <c r="C63" s="185" t="s">
        <v>3290</v>
      </c>
      <c r="D63" s="177" t="s">
        <v>2761</v>
      </c>
      <c r="E63" s="178">
        <v>2</v>
      </c>
      <c r="F63" s="179"/>
      <c r="G63" s="180">
        <f>ROUND(E63*F63,2)</f>
        <v>0</v>
      </c>
      <c r="H63" s="179"/>
      <c r="I63" s="180">
        <f>ROUND(E63*H63,2)</f>
        <v>0</v>
      </c>
      <c r="J63" s="179"/>
      <c r="K63" s="180">
        <f>ROUND(E63*J63,2)</f>
        <v>0</v>
      </c>
      <c r="L63" s="180">
        <v>21</v>
      </c>
      <c r="M63" s="180">
        <f>G63*(1+L63/100)</f>
        <v>0</v>
      </c>
      <c r="N63" s="178">
        <v>0</v>
      </c>
      <c r="O63" s="178">
        <f>ROUND(E63*N63,2)</f>
        <v>0</v>
      </c>
      <c r="P63" s="178">
        <v>0</v>
      </c>
      <c r="Q63" s="178">
        <f>ROUND(E63*P63,2)</f>
        <v>0</v>
      </c>
      <c r="R63" s="180"/>
      <c r="S63" s="180" t="s">
        <v>430</v>
      </c>
      <c r="T63" s="181" t="s">
        <v>372</v>
      </c>
      <c r="U63" s="163">
        <v>0</v>
      </c>
      <c r="V63" s="163">
        <f>ROUND(E63*U63,2)</f>
        <v>0</v>
      </c>
      <c r="W63" s="163"/>
      <c r="X63" s="163" t="s">
        <v>431</v>
      </c>
      <c r="Y63" s="152"/>
      <c r="Z63" s="152"/>
      <c r="AA63" s="152"/>
      <c r="AB63" s="152"/>
      <c r="AC63" s="152"/>
      <c r="AD63" s="152"/>
      <c r="AE63" s="152"/>
      <c r="AF63" s="152"/>
      <c r="AG63" s="152" t="s">
        <v>432</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c r="A64" s="159"/>
      <c r="B64" s="160"/>
      <c r="C64" s="262" t="s">
        <v>2978</v>
      </c>
      <c r="D64" s="263"/>
      <c r="E64" s="263"/>
      <c r="F64" s="263"/>
      <c r="G64" s="263"/>
      <c r="H64" s="163"/>
      <c r="I64" s="163"/>
      <c r="J64" s="163"/>
      <c r="K64" s="163"/>
      <c r="L64" s="163"/>
      <c r="M64" s="163"/>
      <c r="N64" s="162"/>
      <c r="O64" s="162"/>
      <c r="P64" s="162"/>
      <c r="Q64" s="162"/>
      <c r="R64" s="163"/>
      <c r="S64" s="163"/>
      <c r="T64" s="163"/>
      <c r="U64" s="163"/>
      <c r="V64" s="163"/>
      <c r="W64" s="163"/>
      <c r="X64" s="163"/>
      <c r="Y64" s="152"/>
      <c r="Z64" s="152"/>
      <c r="AA64" s="152"/>
      <c r="AB64" s="152"/>
      <c r="AC64" s="152"/>
      <c r="AD64" s="152"/>
      <c r="AE64" s="152"/>
      <c r="AF64" s="152"/>
      <c r="AG64" s="152" t="s">
        <v>375</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c r="A65" s="175">
        <v>11</v>
      </c>
      <c r="B65" s="176" t="s">
        <v>3291</v>
      </c>
      <c r="C65" s="185" t="s">
        <v>3292</v>
      </c>
      <c r="D65" s="177" t="s">
        <v>2761</v>
      </c>
      <c r="E65" s="178">
        <v>1</v>
      </c>
      <c r="F65" s="179"/>
      <c r="G65" s="180">
        <f>ROUND(E65*F65,2)</f>
        <v>0</v>
      </c>
      <c r="H65" s="179"/>
      <c r="I65" s="180">
        <f>ROUND(E65*H65,2)</f>
        <v>0</v>
      </c>
      <c r="J65" s="179"/>
      <c r="K65" s="180">
        <f>ROUND(E65*J65,2)</f>
        <v>0</v>
      </c>
      <c r="L65" s="180">
        <v>21</v>
      </c>
      <c r="M65" s="180">
        <f>G65*(1+L65/100)</f>
        <v>0</v>
      </c>
      <c r="N65" s="178">
        <v>0</v>
      </c>
      <c r="O65" s="178">
        <f>ROUND(E65*N65,2)</f>
        <v>0</v>
      </c>
      <c r="P65" s="178">
        <v>0</v>
      </c>
      <c r="Q65" s="178">
        <f>ROUND(E65*P65,2)</f>
        <v>0</v>
      </c>
      <c r="R65" s="180"/>
      <c r="S65" s="180" t="s">
        <v>430</v>
      </c>
      <c r="T65" s="181" t="s">
        <v>372</v>
      </c>
      <c r="U65" s="163">
        <v>0</v>
      </c>
      <c r="V65" s="163">
        <f>ROUND(E65*U65,2)</f>
        <v>0</v>
      </c>
      <c r="W65" s="163"/>
      <c r="X65" s="163" t="s">
        <v>431</v>
      </c>
      <c r="Y65" s="152"/>
      <c r="Z65" s="152"/>
      <c r="AA65" s="152"/>
      <c r="AB65" s="152"/>
      <c r="AC65" s="152"/>
      <c r="AD65" s="152"/>
      <c r="AE65" s="152"/>
      <c r="AF65" s="152"/>
      <c r="AG65" s="152" t="s">
        <v>432</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c r="A66" s="159"/>
      <c r="B66" s="160"/>
      <c r="C66" s="262" t="s">
        <v>2978</v>
      </c>
      <c r="D66" s="263"/>
      <c r="E66" s="263"/>
      <c r="F66" s="263"/>
      <c r="G66" s="263"/>
      <c r="H66" s="163"/>
      <c r="I66" s="163"/>
      <c r="J66" s="163"/>
      <c r="K66" s="163"/>
      <c r="L66" s="163"/>
      <c r="M66" s="163"/>
      <c r="N66" s="162"/>
      <c r="O66" s="162"/>
      <c r="P66" s="162"/>
      <c r="Q66" s="162"/>
      <c r="R66" s="163"/>
      <c r="S66" s="163"/>
      <c r="T66" s="163"/>
      <c r="U66" s="163"/>
      <c r="V66" s="163"/>
      <c r="W66" s="163"/>
      <c r="X66" s="163"/>
      <c r="Y66" s="152"/>
      <c r="Z66" s="152"/>
      <c r="AA66" s="152"/>
      <c r="AB66" s="152"/>
      <c r="AC66" s="152"/>
      <c r="AD66" s="152"/>
      <c r="AE66" s="152"/>
      <c r="AF66" s="152"/>
      <c r="AG66" s="152" t="s">
        <v>375</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c r="A67" s="175">
        <v>12</v>
      </c>
      <c r="B67" s="176" t="s">
        <v>3293</v>
      </c>
      <c r="C67" s="185" t="s">
        <v>3294</v>
      </c>
      <c r="D67" s="177" t="s">
        <v>2761</v>
      </c>
      <c r="E67" s="178">
        <v>1</v>
      </c>
      <c r="F67" s="179"/>
      <c r="G67" s="180">
        <f>ROUND(E67*F67,2)</f>
        <v>0</v>
      </c>
      <c r="H67" s="179"/>
      <c r="I67" s="180">
        <f>ROUND(E67*H67,2)</f>
        <v>0</v>
      </c>
      <c r="J67" s="179"/>
      <c r="K67" s="180">
        <f>ROUND(E67*J67,2)</f>
        <v>0</v>
      </c>
      <c r="L67" s="180">
        <v>21</v>
      </c>
      <c r="M67" s="180">
        <f>G67*(1+L67/100)</f>
        <v>0</v>
      </c>
      <c r="N67" s="178">
        <v>0</v>
      </c>
      <c r="O67" s="178">
        <f>ROUND(E67*N67,2)</f>
        <v>0</v>
      </c>
      <c r="P67" s="178">
        <v>0</v>
      </c>
      <c r="Q67" s="178">
        <f>ROUND(E67*P67,2)</f>
        <v>0</v>
      </c>
      <c r="R67" s="180"/>
      <c r="S67" s="180" t="s">
        <v>430</v>
      </c>
      <c r="T67" s="181" t="s">
        <v>372</v>
      </c>
      <c r="U67" s="163">
        <v>0</v>
      </c>
      <c r="V67" s="163">
        <f>ROUND(E67*U67,2)</f>
        <v>0</v>
      </c>
      <c r="W67" s="163"/>
      <c r="X67" s="163" t="s">
        <v>431</v>
      </c>
      <c r="Y67" s="152"/>
      <c r="Z67" s="152"/>
      <c r="AA67" s="152"/>
      <c r="AB67" s="152"/>
      <c r="AC67" s="152"/>
      <c r="AD67" s="152"/>
      <c r="AE67" s="152"/>
      <c r="AF67" s="152"/>
      <c r="AG67" s="152" t="s">
        <v>432</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c r="A68" s="159"/>
      <c r="B68" s="160"/>
      <c r="C68" s="262" t="s">
        <v>2978</v>
      </c>
      <c r="D68" s="263"/>
      <c r="E68" s="263"/>
      <c r="F68" s="263"/>
      <c r="G68" s="263"/>
      <c r="H68" s="163"/>
      <c r="I68" s="163"/>
      <c r="J68" s="163"/>
      <c r="K68" s="163"/>
      <c r="L68" s="163"/>
      <c r="M68" s="163"/>
      <c r="N68" s="162"/>
      <c r="O68" s="162"/>
      <c r="P68" s="162"/>
      <c r="Q68" s="162"/>
      <c r="R68" s="163"/>
      <c r="S68" s="163"/>
      <c r="T68" s="163"/>
      <c r="U68" s="163"/>
      <c r="V68" s="163"/>
      <c r="W68" s="163"/>
      <c r="X68" s="163"/>
      <c r="Y68" s="152"/>
      <c r="Z68" s="152"/>
      <c r="AA68" s="152"/>
      <c r="AB68" s="152"/>
      <c r="AC68" s="152"/>
      <c r="AD68" s="152"/>
      <c r="AE68" s="152"/>
      <c r="AF68" s="152"/>
      <c r="AG68" s="152" t="s">
        <v>375</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c r="A69" s="175">
        <v>13</v>
      </c>
      <c r="B69" s="176" t="s">
        <v>3295</v>
      </c>
      <c r="C69" s="185" t="s">
        <v>3296</v>
      </c>
      <c r="D69" s="177" t="s">
        <v>2761</v>
      </c>
      <c r="E69" s="178">
        <v>1</v>
      </c>
      <c r="F69" s="179"/>
      <c r="G69" s="180">
        <f>ROUND(E69*F69,2)</f>
        <v>0</v>
      </c>
      <c r="H69" s="179"/>
      <c r="I69" s="180">
        <f>ROUND(E69*H69,2)</f>
        <v>0</v>
      </c>
      <c r="J69" s="179"/>
      <c r="K69" s="180">
        <f>ROUND(E69*J69,2)</f>
        <v>0</v>
      </c>
      <c r="L69" s="180">
        <v>21</v>
      </c>
      <c r="M69" s="180">
        <f>G69*(1+L69/100)</f>
        <v>0</v>
      </c>
      <c r="N69" s="178">
        <v>0</v>
      </c>
      <c r="O69" s="178">
        <f>ROUND(E69*N69,2)</f>
        <v>0</v>
      </c>
      <c r="P69" s="178">
        <v>0</v>
      </c>
      <c r="Q69" s="178">
        <f>ROUND(E69*P69,2)</f>
        <v>0</v>
      </c>
      <c r="R69" s="180"/>
      <c r="S69" s="180" t="s">
        <v>430</v>
      </c>
      <c r="T69" s="181" t="s">
        <v>372</v>
      </c>
      <c r="U69" s="163">
        <v>0</v>
      </c>
      <c r="V69" s="163">
        <f>ROUND(E69*U69,2)</f>
        <v>0</v>
      </c>
      <c r="W69" s="163"/>
      <c r="X69" s="163" t="s">
        <v>431</v>
      </c>
      <c r="Y69" s="152"/>
      <c r="Z69" s="152"/>
      <c r="AA69" s="152"/>
      <c r="AB69" s="152"/>
      <c r="AC69" s="152"/>
      <c r="AD69" s="152"/>
      <c r="AE69" s="152"/>
      <c r="AF69" s="152"/>
      <c r="AG69" s="152" t="s">
        <v>432</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c r="A70" s="159"/>
      <c r="B70" s="160"/>
      <c r="C70" s="262" t="s">
        <v>2978</v>
      </c>
      <c r="D70" s="263"/>
      <c r="E70" s="263"/>
      <c r="F70" s="263"/>
      <c r="G70" s="263"/>
      <c r="H70" s="163"/>
      <c r="I70" s="163"/>
      <c r="J70" s="163"/>
      <c r="K70" s="163"/>
      <c r="L70" s="163"/>
      <c r="M70" s="163"/>
      <c r="N70" s="162"/>
      <c r="O70" s="162"/>
      <c r="P70" s="162"/>
      <c r="Q70" s="162"/>
      <c r="R70" s="163"/>
      <c r="S70" s="163"/>
      <c r="T70" s="163"/>
      <c r="U70" s="163"/>
      <c r="V70" s="163"/>
      <c r="W70" s="163"/>
      <c r="X70" s="163"/>
      <c r="Y70" s="152"/>
      <c r="Z70" s="152"/>
      <c r="AA70" s="152"/>
      <c r="AB70" s="152"/>
      <c r="AC70" s="152"/>
      <c r="AD70" s="152"/>
      <c r="AE70" s="152"/>
      <c r="AF70" s="152"/>
      <c r="AG70" s="152" t="s">
        <v>375</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c r="A71" s="169" t="s">
        <v>366</v>
      </c>
      <c r="B71" s="170" t="s">
        <v>63</v>
      </c>
      <c r="C71" s="184" t="s">
        <v>245</v>
      </c>
      <c r="D71" s="171"/>
      <c r="E71" s="172"/>
      <c r="F71" s="173"/>
      <c r="G71" s="173">
        <f>SUMIF(AG72:AG73,"&lt;&gt;NOR",G72:G73)</f>
        <v>0</v>
      </c>
      <c r="H71" s="173"/>
      <c r="I71" s="173">
        <f>SUM(I72:I73)</f>
        <v>0</v>
      </c>
      <c r="J71" s="173"/>
      <c r="K71" s="173">
        <f>SUM(K72:K73)</f>
        <v>0</v>
      </c>
      <c r="L71" s="173"/>
      <c r="M71" s="173">
        <f>SUM(M72:M73)</f>
        <v>0</v>
      </c>
      <c r="N71" s="172"/>
      <c r="O71" s="172">
        <f>SUM(O72:O73)</f>
        <v>0.23</v>
      </c>
      <c r="P71" s="172"/>
      <c r="Q71" s="172">
        <f>SUM(Q72:Q73)</f>
        <v>0</v>
      </c>
      <c r="R71" s="173"/>
      <c r="S71" s="173"/>
      <c r="T71" s="174"/>
      <c r="U71" s="168"/>
      <c r="V71" s="168">
        <f>SUM(V72:V73)</f>
        <v>31.12</v>
      </c>
      <c r="W71" s="168"/>
      <c r="X71" s="168"/>
      <c r="AG71" t="s">
        <v>367</v>
      </c>
    </row>
    <row r="72" spans="1:60" outlineLevel="1">
      <c r="A72" s="175">
        <v>14</v>
      </c>
      <c r="B72" s="176" t="s">
        <v>3001</v>
      </c>
      <c r="C72" s="185" t="s">
        <v>3002</v>
      </c>
      <c r="D72" s="177" t="s">
        <v>439</v>
      </c>
      <c r="E72" s="178">
        <v>145.41</v>
      </c>
      <c r="F72" s="179"/>
      <c r="G72" s="180">
        <f>ROUND(E72*F72,2)</f>
        <v>0</v>
      </c>
      <c r="H72" s="179"/>
      <c r="I72" s="180">
        <f>ROUND(E72*H72,2)</f>
        <v>0</v>
      </c>
      <c r="J72" s="179"/>
      <c r="K72" s="180">
        <f>ROUND(E72*J72,2)</f>
        <v>0</v>
      </c>
      <c r="L72" s="180">
        <v>21</v>
      </c>
      <c r="M72" s="180">
        <f>G72*(1+L72/100)</f>
        <v>0</v>
      </c>
      <c r="N72" s="178">
        <v>1.58E-3</v>
      </c>
      <c r="O72" s="178">
        <f>ROUND(E72*N72,2)</f>
        <v>0.23</v>
      </c>
      <c r="P72" s="178">
        <v>0</v>
      </c>
      <c r="Q72" s="178">
        <f>ROUND(E72*P72,2)</f>
        <v>0</v>
      </c>
      <c r="R72" s="180" t="s">
        <v>3003</v>
      </c>
      <c r="S72" s="180" t="s">
        <v>371</v>
      </c>
      <c r="T72" s="181" t="s">
        <v>2386</v>
      </c>
      <c r="U72" s="163">
        <v>0.214</v>
      </c>
      <c r="V72" s="163">
        <f>ROUND(E72*U72,2)</f>
        <v>31.12</v>
      </c>
      <c r="W72" s="163"/>
      <c r="X72" s="163" t="s">
        <v>431</v>
      </c>
      <c r="Y72" s="152"/>
      <c r="Z72" s="152"/>
      <c r="AA72" s="152"/>
      <c r="AB72" s="152"/>
      <c r="AC72" s="152"/>
      <c r="AD72" s="152"/>
      <c r="AE72" s="152"/>
      <c r="AF72" s="152"/>
      <c r="AG72" s="152" t="s">
        <v>432</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c r="A73" s="159"/>
      <c r="B73" s="160"/>
      <c r="C73" s="203" t="s">
        <v>3297</v>
      </c>
      <c r="D73" s="199"/>
      <c r="E73" s="200">
        <v>145.41</v>
      </c>
      <c r="F73" s="163"/>
      <c r="G73" s="163"/>
      <c r="H73" s="163"/>
      <c r="I73" s="163"/>
      <c r="J73" s="163"/>
      <c r="K73" s="163"/>
      <c r="L73" s="163"/>
      <c r="M73" s="163"/>
      <c r="N73" s="162"/>
      <c r="O73" s="162"/>
      <c r="P73" s="162"/>
      <c r="Q73" s="162"/>
      <c r="R73" s="163"/>
      <c r="S73" s="163"/>
      <c r="T73" s="163"/>
      <c r="U73" s="163"/>
      <c r="V73" s="163"/>
      <c r="W73" s="163"/>
      <c r="X73" s="163"/>
      <c r="Y73" s="152"/>
      <c r="Z73" s="152"/>
      <c r="AA73" s="152"/>
      <c r="AB73" s="152"/>
      <c r="AC73" s="152"/>
      <c r="AD73" s="152"/>
      <c r="AE73" s="152"/>
      <c r="AF73" s="152"/>
      <c r="AG73" s="152" t="s">
        <v>2390</v>
      </c>
      <c r="AH73" s="152">
        <v>5</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c r="A74" s="169" t="s">
        <v>366</v>
      </c>
      <c r="B74" s="170" t="s">
        <v>65</v>
      </c>
      <c r="C74" s="184" t="s">
        <v>246</v>
      </c>
      <c r="D74" s="171"/>
      <c r="E74" s="172"/>
      <c r="F74" s="173"/>
      <c r="G74" s="173">
        <f>SUMIF(AG75:AG85,"&lt;&gt;NOR",G75:G85)</f>
        <v>0</v>
      </c>
      <c r="H74" s="173"/>
      <c r="I74" s="173">
        <f>SUM(I75:I85)</f>
        <v>0</v>
      </c>
      <c r="J74" s="173"/>
      <c r="K74" s="173">
        <f>SUM(K75:K85)</f>
        <v>0</v>
      </c>
      <c r="L74" s="173"/>
      <c r="M74" s="173">
        <f>SUM(M75:M85)</f>
        <v>0</v>
      </c>
      <c r="N74" s="172"/>
      <c r="O74" s="172">
        <f>SUM(O75:O85)</f>
        <v>0.01</v>
      </c>
      <c r="P74" s="172"/>
      <c r="Q74" s="172">
        <f>SUM(Q75:Q85)</f>
        <v>0</v>
      </c>
      <c r="R74" s="173"/>
      <c r="S74" s="173"/>
      <c r="T74" s="174"/>
      <c r="U74" s="168"/>
      <c r="V74" s="168">
        <f>SUM(V75:V85)</f>
        <v>44.79</v>
      </c>
      <c r="W74" s="168"/>
      <c r="X74" s="168"/>
      <c r="AG74" t="s">
        <v>367</v>
      </c>
    </row>
    <row r="75" spans="1:60" outlineLevel="1">
      <c r="A75" s="175">
        <v>15</v>
      </c>
      <c r="B75" s="176" t="s">
        <v>636</v>
      </c>
      <c r="C75" s="185" t="s">
        <v>637</v>
      </c>
      <c r="D75" s="177" t="s">
        <v>439</v>
      </c>
      <c r="E75" s="178">
        <v>145.41</v>
      </c>
      <c r="F75" s="179"/>
      <c r="G75" s="180">
        <f>ROUND(E75*F75,2)</f>
        <v>0</v>
      </c>
      <c r="H75" s="179"/>
      <c r="I75" s="180">
        <f>ROUND(E75*H75,2)</f>
        <v>0</v>
      </c>
      <c r="J75" s="179"/>
      <c r="K75" s="180">
        <f>ROUND(E75*J75,2)</f>
        <v>0</v>
      </c>
      <c r="L75" s="180">
        <v>21</v>
      </c>
      <c r="M75" s="180">
        <f>G75*(1+L75/100)</f>
        <v>0</v>
      </c>
      <c r="N75" s="178">
        <v>4.0000000000000003E-5</v>
      </c>
      <c r="O75" s="178">
        <f>ROUND(E75*N75,2)</f>
        <v>0.01</v>
      </c>
      <c r="P75" s="178">
        <v>0</v>
      </c>
      <c r="Q75" s="178">
        <f>ROUND(E75*P75,2)</f>
        <v>0</v>
      </c>
      <c r="R75" s="180" t="s">
        <v>470</v>
      </c>
      <c r="S75" s="180" t="s">
        <v>371</v>
      </c>
      <c r="T75" s="181" t="s">
        <v>2386</v>
      </c>
      <c r="U75" s="163">
        <v>0.308</v>
      </c>
      <c r="V75" s="163">
        <f>ROUND(E75*U75,2)</f>
        <v>44.79</v>
      </c>
      <c r="W75" s="163"/>
      <c r="X75" s="163" t="s">
        <v>431</v>
      </c>
      <c r="Y75" s="152"/>
      <c r="Z75" s="152"/>
      <c r="AA75" s="152"/>
      <c r="AB75" s="152"/>
      <c r="AC75" s="152"/>
      <c r="AD75" s="152"/>
      <c r="AE75" s="152"/>
      <c r="AF75" s="152"/>
      <c r="AG75" s="152" t="s">
        <v>2387</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c r="A76" s="159"/>
      <c r="B76" s="160"/>
      <c r="C76" s="203" t="s">
        <v>3297</v>
      </c>
      <c r="D76" s="199"/>
      <c r="E76" s="200">
        <v>145.41</v>
      </c>
      <c r="F76" s="163"/>
      <c r="G76" s="163"/>
      <c r="H76" s="163"/>
      <c r="I76" s="163"/>
      <c r="J76" s="163"/>
      <c r="K76" s="163"/>
      <c r="L76" s="163"/>
      <c r="M76" s="163"/>
      <c r="N76" s="162"/>
      <c r="O76" s="162"/>
      <c r="P76" s="162"/>
      <c r="Q76" s="162"/>
      <c r="R76" s="163"/>
      <c r="S76" s="163"/>
      <c r="T76" s="163"/>
      <c r="U76" s="163"/>
      <c r="V76" s="163"/>
      <c r="W76" s="163"/>
      <c r="X76" s="163"/>
      <c r="Y76" s="152"/>
      <c r="Z76" s="152"/>
      <c r="AA76" s="152"/>
      <c r="AB76" s="152"/>
      <c r="AC76" s="152"/>
      <c r="AD76" s="152"/>
      <c r="AE76" s="152"/>
      <c r="AF76" s="152"/>
      <c r="AG76" s="152" t="s">
        <v>2390</v>
      </c>
      <c r="AH76" s="152">
        <v>5</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c r="A77" s="175">
        <v>16</v>
      </c>
      <c r="B77" s="176" t="s">
        <v>3008</v>
      </c>
      <c r="C77" s="185" t="s">
        <v>3009</v>
      </c>
      <c r="D77" s="177" t="s">
        <v>2961</v>
      </c>
      <c r="E77" s="178">
        <v>4.3</v>
      </c>
      <c r="F77" s="179"/>
      <c r="G77" s="180">
        <f>ROUND(E77*F77,2)</f>
        <v>0</v>
      </c>
      <c r="H77" s="179"/>
      <c r="I77" s="180">
        <f>ROUND(E77*H77,2)</f>
        <v>0</v>
      </c>
      <c r="J77" s="179"/>
      <c r="K77" s="180">
        <f>ROUND(E77*J77,2)</f>
        <v>0</v>
      </c>
      <c r="L77" s="180">
        <v>21</v>
      </c>
      <c r="M77" s="180">
        <f>G77*(1+L77/100)</f>
        <v>0</v>
      </c>
      <c r="N77" s="178">
        <v>0</v>
      </c>
      <c r="O77" s="178">
        <f>ROUND(E77*N77,2)</f>
        <v>0</v>
      </c>
      <c r="P77" s="178">
        <v>0</v>
      </c>
      <c r="Q77" s="178">
        <f>ROUND(E77*P77,2)</f>
        <v>0</v>
      </c>
      <c r="R77" s="180"/>
      <c r="S77" s="180" t="s">
        <v>430</v>
      </c>
      <c r="T77" s="181" t="s">
        <v>372</v>
      </c>
      <c r="U77" s="163">
        <v>0</v>
      </c>
      <c r="V77" s="163">
        <f>ROUND(E77*U77,2)</f>
        <v>0</v>
      </c>
      <c r="W77" s="163"/>
      <c r="X77" s="163" t="s">
        <v>431</v>
      </c>
      <c r="Y77" s="152"/>
      <c r="Z77" s="152"/>
      <c r="AA77" s="152"/>
      <c r="AB77" s="152"/>
      <c r="AC77" s="152"/>
      <c r="AD77" s="152"/>
      <c r="AE77" s="152"/>
      <c r="AF77" s="152"/>
      <c r="AG77" s="152" t="s">
        <v>2387</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c r="A78" s="159"/>
      <c r="B78" s="160"/>
      <c r="C78" s="203" t="s">
        <v>3298</v>
      </c>
      <c r="D78" s="199"/>
      <c r="E78" s="200">
        <v>4.3</v>
      </c>
      <c r="F78" s="163"/>
      <c r="G78" s="163"/>
      <c r="H78" s="163"/>
      <c r="I78" s="163"/>
      <c r="J78" s="163"/>
      <c r="K78" s="163"/>
      <c r="L78" s="163"/>
      <c r="M78" s="163"/>
      <c r="N78" s="162"/>
      <c r="O78" s="162"/>
      <c r="P78" s="162"/>
      <c r="Q78" s="162"/>
      <c r="R78" s="163"/>
      <c r="S78" s="163"/>
      <c r="T78" s="163"/>
      <c r="U78" s="163"/>
      <c r="V78" s="163"/>
      <c r="W78" s="163"/>
      <c r="X78" s="163"/>
      <c r="Y78" s="152"/>
      <c r="Z78" s="152"/>
      <c r="AA78" s="152"/>
      <c r="AB78" s="152"/>
      <c r="AC78" s="152"/>
      <c r="AD78" s="152"/>
      <c r="AE78" s="152"/>
      <c r="AF78" s="152"/>
      <c r="AG78" s="152" t="s">
        <v>2390</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c r="A79" s="175">
        <v>17</v>
      </c>
      <c r="B79" s="176" t="s">
        <v>3011</v>
      </c>
      <c r="C79" s="185" t="s">
        <v>3012</v>
      </c>
      <c r="D79" s="177" t="s">
        <v>2961</v>
      </c>
      <c r="E79" s="178">
        <v>14.093</v>
      </c>
      <c r="F79" s="179"/>
      <c r="G79" s="180">
        <f>ROUND(E79*F79,2)</f>
        <v>0</v>
      </c>
      <c r="H79" s="179"/>
      <c r="I79" s="180">
        <f>ROUND(E79*H79,2)</f>
        <v>0</v>
      </c>
      <c r="J79" s="179"/>
      <c r="K79" s="180">
        <f>ROUND(E79*J79,2)</f>
        <v>0</v>
      </c>
      <c r="L79" s="180">
        <v>21</v>
      </c>
      <c r="M79" s="180">
        <f>G79*(1+L79/100)</f>
        <v>0</v>
      </c>
      <c r="N79" s="178">
        <v>0</v>
      </c>
      <c r="O79" s="178">
        <f>ROUND(E79*N79,2)</f>
        <v>0</v>
      </c>
      <c r="P79" s="178">
        <v>0</v>
      </c>
      <c r="Q79" s="178">
        <f>ROUND(E79*P79,2)</f>
        <v>0</v>
      </c>
      <c r="R79" s="180"/>
      <c r="S79" s="180" t="s">
        <v>430</v>
      </c>
      <c r="T79" s="181" t="s">
        <v>372</v>
      </c>
      <c r="U79" s="163">
        <v>0</v>
      </c>
      <c r="V79" s="163">
        <f>ROUND(E79*U79,2)</f>
        <v>0</v>
      </c>
      <c r="W79" s="163"/>
      <c r="X79" s="163" t="s">
        <v>431</v>
      </c>
      <c r="Y79" s="152"/>
      <c r="Z79" s="152"/>
      <c r="AA79" s="152"/>
      <c r="AB79" s="152"/>
      <c r="AC79" s="152"/>
      <c r="AD79" s="152"/>
      <c r="AE79" s="152"/>
      <c r="AF79" s="152"/>
      <c r="AG79" s="152" t="s">
        <v>2387</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c r="A80" s="159"/>
      <c r="B80" s="160"/>
      <c r="C80" s="203" t="s">
        <v>3299</v>
      </c>
      <c r="D80" s="199"/>
      <c r="E80" s="200">
        <v>14.093</v>
      </c>
      <c r="F80" s="163"/>
      <c r="G80" s="163"/>
      <c r="H80" s="163"/>
      <c r="I80" s="163"/>
      <c r="J80" s="163"/>
      <c r="K80" s="163"/>
      <c r="L80" s="163"/>
      <c r="M80" s="163"/>
      <c r="N80" s="162"/>
      <c r="O80" s="162"/>
      <c r="P80" s="162"/>
      <c r="Q80" s="162"/>
      <c r="R80" s="163"/>
      <c r="S80" s="163"/>
      <c r="T80" s="163"/>
      <c r="U80" s="163"/>
      <c r="V80" s="163"/>
      <c r="W80" s="163"/>
      <c r="X80" s="163"/>
      <c r="Y80" s="152"/>
      <c r="Z80" s="152"/>
      <c r="AA80" s="152"/>
      <c r="AB80" s="152"/>
      <c r="AC80" s="152"/>
      <c r="AD80" s="152"/>
      <c r="AE80" s="152"/>
      <c r="AF80" s="152"/>
      <c r="AG80" s="152" t="s">
        <v>2390</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c r="A81" s="175">
        <v>18</v>
      </c>
      <c r="B81" s="176" t="s">
        <v>3014</v>
      </c>
      <c r="C81" s="185" t="s">
        <v>3015</v>
      </c>
      <c r="D81" s="177" t="s">
        <v>2961</v>
      </c>
      <c r="E81" s="178">
        <v>4.2</v>
      </c>
      <c r="F81" s="179"/>
      <c r="G81" s="180">
        <f>ROUND(E81*F81,2)</f>
        <v>0</v>
      </c>
      <c r="H81" s="179"/>
      <c r="I81" s="180">
        <f>ROUND(E81*H81,2)</f>
        <v>0</v>
      </c>
      <c r="J81" s="179"/>
      <c r="K81" s="180">
        <f>ROUND(E81*J81,2)</f>
        <v>0</v>
      </c>
      <c r="L81" s="180">
        <v>21</v>
      </c>
      <c r="M81" s="180">
        <f>G81*(1+L81/100)</f>
        <v>0</v>
      </c>
      <c r="N81" s="178">
        <v>0</v>
      </c>
      <c r="O81" s="178">
        <f>ROUND(E81*N81,2)</f>
        <v>0</v>
      </c>
      <c r="P81" s="178">
        <v>0</v>
      </c>
      <c r="Q81" s="178">
        <f>ROUND(E81*P81,2)</f>
        <v>0</v>
      </c>
      <c r="R81" s="180"/>
      <c r="S81" s="180" t="s">
        <v>430</v>
      </c>
      <c r="T81" s="181" t="s">
        <v>372</v>
      </c>
      <c r="U81" s="163">
        <v>0</v>
      </c>
      <c r="V81" s="163">
        <f>ROUND(E81*U81,2)</f>
        <v>0</v>
      </c>
      <c r="W81" s="163"/>
      <c r="X81" s="163" t="s">
        <v>431</v>
      </c>
      <c r="Y81" s="152"/>
      <c r="Z81" s="152"/>
      <c r="AA81" s="152"/>
      <c r="AB81" s="152"/>
      <c r="AC81" s="152"/>
      <c r="AD81" s="152"/>
      <c r="AE81" s="152"/>
      <c r="AF81" s="152"/>
      <c r="AG81" s="152" t="s">
        <v>2387</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c r="A82" s="159"/>
      <c r="B82" s="160"/>
      <c r="C82" s="203" t="s">
        <v>3300</v>
      </c>
      <c r="D82" s="199"/>
      <c r="E82" s="200">
        <v>4.2</v>
      </c>
      <c r="F82" s="163"/>
      <c r="G82" s="163"/>
      <c r="H82" s="163"/>
      <c r="I82" s="163"/>
      <c r="J82" s="163"/>
      <c r="K82" s="163"/>
      <c r="L82" s="163"/>
      <c r="M82" s="163"/>
      <c r="N82" s="162"/>
      <c r="O82" s="162"/>
      <c r="P82" s="162"/>
      <c r="Q82" s="162"/>
      <c r="R82" s="163"/>
      <c r="S82" s="163"/>
      <c r="T82" s="163"/>
      <c r="U82" s="163"/>
      <c r="V82" s="163"/>
      <c r="W82" s="163"/>
      <c r="X82" s="163"/>
      <c r="Y82" s="152"/>
      <c r="Z82" s="152"/>
      <c r="AA82" s="152"/>
      <c r="AB82" s="152"/>
      <c r="AC82" s="152"/>
      <c r="AD82" s="152"/>
      <c r="AE82" s="152"/>
      <c r="AF82" s="152"/>
      <c r="AG82" s="152" t="s">
        <v>2390</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c r="A83" s="175">
        <v>19</v>
      </c>
      <c r="B83" s="176" t="s">
        <v>3018</v>
      </c>
      <c r="C83" s="185" t="s">
        <v>3019</v>
      </c>
      <c r="D83" s="177" t="s">
        <v>2961</v>
      </c>
      <c r="E83" s="178">
        <v>8</v>
      </c>
      <c r="F83" s="179"/>
      <c r="G83" s="180">
        <f>ROUND(E83*F83,2)</f>
        <v>0</v>
      </c>
      <c r="H83" s="179"/>
      <c r="I83" s="180">
        <f>ROUND(E83*H83,2)</f>
        <v>0</v>
      </c>
      <c r="J83" s="179"/>
      <c r="K83" s="180">
        <f>ROUND(E83*J83,2)</f>
        <v>0</v>
      </c>
      <c r="L83" s="180">
        <v>21</v>
      </c>
      <c r="M83" s="180">
        <f>G83*(1+L83/100)</f>
        <v>0</v>
      </c>
      <c r="N83" s="178">
        <v>0</v>
      </c>
      <c r="O83" s="178">
        <f>ROUND(E83*N83,2)</f>
        <v>0</v>
      </c>
      <c r="P83" s="178">
        <v>0</v>
      </c>
      <c r="Q83" s="178">
        <f>ROUND(E83*P83,2)</f>
        <v>0</v>
      </c>
      <c r="R83" s="180"/>
      <c r="S83" s="180" t="s">
        <v>430</v>
      </c>
      <c r="T83" s="181" t="s">
        <v>372</v>
      </c>
      <c r="U83" s="163">
        <v>0</v>
      </c>
      <c r="V83" s="163">
        <f>ROUND(E83*U83,2)</f>
        <v>0</v>
      </c>
      <c r="W83" s="163"/>
      <c r="X83" s="163" t="s">
        <v>431</v>
      </c>
      <c r="Y83" s="152"/>
      <c r="Z83" s="152"/>
      <c r="AA83" s="152"/>
      <c r="AB83" s="152"/>
      <c r="AC83" s="152"/>
      <c r="AD83" s="152"/>
      <c r="AE83" s="152"/>
      <c r="AF83" s="152"/>
      <c r="AG83" s="152" t="s">
        <v>2387</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c r="A84" s="159"/>
      <c r="B84" s="160"/>
      <c r="C84" s="203" t="s">
        <v>3020</v>
      </c>
      <c r="D84" s="199"/>
      <c r="E84" s="200">
        <v>8</v>
      </c>
      <c r="F84" s="163"/>
      <c r="G84" s="163"/>
      <c r="H84" s="163"/>
      <c r="I84" s="163"/>
      <c r="J84" s="163"/>
      <c r="K84" s="163"/>
      <c r="L84" s="163"/>
      <c r="M84" s="163"/>
      <c r="N84" s="162"/>
      <c r="O84" s="162"/>
      <c r="P84" s="162"/>
      <c r="Q84" s="162"/>
      <c r="R84" s="163"/>
      <c r="S84" s="163"/>
      <c r="T84" s="163"/>
      <c r="U84" s="163"/>
      <c r="V84" s="163"/>
      <c r="W84" s="163"/>
      <c r="X84" s="163"/>
      <c r="Y84" s="152"/>
      <c r="Z84" s="152"/>
      <c r="AA84" s="152"/>
      <c r="AB84" s="152"/>
      <c r="AC84" s="152"/>
      <c r="AD84" s="152"/>
      <c r="AE84" s="152"/>
      <c r="AF84" s="152"/>
      <c r="AG84" s="152" t="s">
        <v>2390</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c r="A85" s="189">
        <v>20</v>
      </c>
      <c r="B85" s="190" t="s">
        <v>3301</v>
      </c>
      <c r="C85" s="197" t="s">
        <v>3302</v>
      </c>
      <c r="D85" s="191" t="s">
        <v>2902</v>
      </c>
      <c r="E85" s="192">
        <v>6</v>
      </c>
      <c r="F85" s="193"/>
      <c r="G85" s="194">
        <f>ROUND(E85*F85,2)</f>
        <v>0</v>
      </c>
      <c r="H85" s="193"/>
      <c r="I85" s="194">
        <f>ROUND(E85*H85,2)</f>
        <v>0</v>
      </c>
      <c r="J85" s="193"/>
      <c r="K85" s="194">
        <f>ROUND(E85*J85,2)</f>
        <v>0</v>
      </c>
      <c r="L85" s="194">
        <v>21</v>
      </c>
      <c r="M85" s="194">
        <f>G85*(1+L85/100)</f>
        <v>0</v>
      </c>
      <c r="N85" s="192">
        <v>0</v>
      </c>
      <c r="O85" s="192">
        <f>ROUND(E85*N85,2)</f>
        <v>0</v>
      </c>
      <c r="P85" s="192">
        <v>0</v>
      </c>
      <c r="Q85" s="192">
        <f>ROUND(E85*P85,2)</f>
        <v>0</v>
      </c>
      <c r="R85" s="194"/>
      <c r="S85" s="194" t="s">
        <v>430</v>
      </c>
      <c r="T85" s="195" t="s">
        <v>372</v>
      </c>
      <c r="U85" s="163">
        <v>0</v>
      </c>
      <c r="V85" s="163">
        <f>ROUND(E85*U85,2)</f>
        <v>0</v>
      </c>
      <c r="W85" s="163"/>
      <c r="X85" s="163" t="s">
        <v>431</v>
      </c>
      <c r="Y85" s="152"/>
      <c r="Z85" s="152"/>
      <c r="AA85" s="152"/>
      <c r="AB85" s="152"/>
      <c r="AC85" s="152"/>
      <c r="AD85" s="152"/>
      <c r="AE85" s="152"/>
      <c r="AF85" s="152"/>
      <c r="AG85" s="152" t="s">
        <v>2387</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c r="A86" s="169" t="s">
        <v>366</v>
      </c>
      <c r="B86" s="170" t="s">
        <v>249</v>
      </c>
      <c r="C86" s="184" t="s">
        <v>250</v>
      </c>
      <c r="D86" s="171"/>
      <c r="E86" s="172"/>
      <c r="F86" s="173"/>
      <c r="G86" s="173">
        <f>SUMIF(AG87:AG88,"&lt;&gt;NOR",G87:G88)</f>
        <v>0</v>
      </c>
      <c r="H86" s="173"/>
      <c r="I86" s="173">
        <f>SUM(I87:I88)</f>
        <v>0</v>
      </c>
      <c r="J86" s="173"/>
      <c r="K86" s="173">
        <f>SUM(K87:K88)</f>
        <v>0</v>
      </c>
      <c r="L86" s="173"/>
      <c r="M86" s="173">
        <f>SUM(M87:M88)</f>
        <v>0</v>
      </c>
      <c r="N86" s="172"/>
      <c r="O86" s="172">
        <f>SUM(O87:O88)</f>
        <v>0</v>
      </c>
      <c r="P86" s="172"/>
      <c r="Q86" s="172">
        <f>SUM(Q87:Q88)</f>
        <v>0</v>
      </c>
      <c r="R86" s="173"/>
      <c r="S86" s="173"/>
      <c r="T86" s="174"/>
      <c r="U86" s="168"/>
      <c r="V86" s="168">
        <f>SUM(V87:V88)</f>
        <v>0.93</v>
      </c>
      <c r="W86" s="168"/>
      <c r="X86" s="168"/>
      <c r="AG86" t="s">
        <v>367</v>
      </c>
    </row>
    <row r="87" spans="1:60" outlineLevel="1">
      <c r="A87" s="175">
        <v>21</v>
      </c>
      <c r="B87" s="176" t="s">
        <v>2638</v>
      </c>
      <c r="C87" s="185" t="s">
        <v>2639</v>
      </c>
      <c r="D87" s="177" t="s">
        <v>459</v>
      </c>
      <c r="E87" s="178">
        <v>1.09467</v>
      </c>
      <c r="F87" s="179"/>
      <c r="G87" s="180">
        <f>ROUND(E87*F87,2)</f>
        <v>0</v>
      </c>
      <c r="H87" s="179"/>
      <c r="I87" s="180">
        <f>ROUND(E87*H87,2)</f>
        <v>0</v>
      </c>
      <c r="J87" s="179"/>
      <c r="K87" s="180">
        <f>ROUND(E87*J87,2)</f>
        <v>0</v>
      </c>
      <c r="L87" s="180">
        <v>21</v>
      </c>
      <c r="M87" s="180">
        <f>G87*(1+L87/100)</f>
        <v>0</v>
      </c>
      <c r="N87" s="178">
        <v>0</v>
      </c>
      <c r="O87" s="178">
        <f>ROUND(E87*N87,2)</f>
        <v>0</v>
      </c>
      <c r="P87" s="178">
        <v>0</v>
      </c>
      <c r="Q87" s="178">
        <f>ROUND(E87*P87,2)</f>
        <v>0</v>
      </c>
      <c r="R87" s="180" t="s">
        <v>470</v>
      </c>
      <c r="S87" s="180" t="s">
        <v>371</v>
      </c>
      <c r="T87" s="181" t="s">
        <v>2386</v>
      </c>
      <c r="U87" s="163">
        <v>0.85199999999999998</v>
      </c>
      <c r="V87" s="163">
        <f>ROUND(E87*U87,2)</f>
        <v>0.93</v>
      </c>
      <c r="W87" s="163"/>
      <c r="X87" s="163" t="s">
        <v>254</v>
      </c>
      <c r="Y87" s="152"/>
      <c r="Z87" s="152"/>
      <c r="AA87" s="152"/>
      <c r="AB87" s="152"/>
      <c r="AC87" s="152"/>
      <c r="AD87" s="152"/>
      <c r="AE87" s="152"/>
      <c r="AF87" s="152"/>
      <c r="AG87" s="152" t="s">
        <v>724</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22.5" outlineLevel="1">
      <c r="A88" s="159"/>
      <c r="B88" s="160"/>
      <c r="C88" s="273" t="s">
        <v>2640</v>
      </c>
      <c r="D88" s="274"/>
      <c r="E88" s="274"/>
      <c r="F88" s="274"/>
      <c r="G88" s="274"/>
      <c r="H88" s="163"/>
      <c r="I88" s="163"/>
      <c r="J88" s="163"/>
      <c r="K88" s="163"/>
      <c r="L88" s="163"/>
      <c r="M88" s="163"/>
      <c r="N88" s="162"/>
      <c r="O88" s="162"/>
      <c r="P88" s="162"/>
      <c r="Q88" s="162"/>
      <c r="R88" s="163"/>
      <c r="S88" s="163"/>
      <c r="T88" s="163"/>
      <c r="U88" s="163"/>
      <c r="V88" s="163"/>
      <c r="W88" s="163"/>
      <c r="X88" s="163"/>
      <c r="Y88" s="152"/>
      <c r="Z88" s="152"/>
      <c r="AA88" s="152"/>
      <c r="AB88" s="152"/>
      <c r="AC88" s="152"/>
      <c r="AD88" s="152"/>
      <c r="AE88" s="152"/>
      <c r="AF88" s="152"/>
      <c r="AG88" s="152" t="s">
        <v>444</v>
      </c>
      <c r="AH88" s="152"/>
      <c r="AI88" s="152"/>
      <c r="AJ88" s="152"/>
      <c r="AK88" s="152"/>
      <c r="AL88" s="152"/>
      <c r="AM88" s="152"/>
      <c r="AN88" s="152"/>
      <c r="AO88" s="152"/>
      <c r="AP88" s="152"/>
      <c r="AQ88" s="152"/>
      <c r="AR88" s="152"/>
      <c r="AS88" s="152"/>
      <c r="AT88" s="152"/>
      <c r="AU88" s="152"/>
      <c r="AV88" s="152"/>
      <c r="AW88" s="152"/>
      <c r="AX88" s="152"/>
      <c r="AY88" s="152"/>
      <c r="AZ88" s="152"/>
      <c r="BA88" s="182" t="str">
        <f>C88</f>
        <v>přesun hmot pro budovy občanské výstavby (JKSO 801), budovy pro bydlení (JKSO 803) budovy pro výrobu a služby (JKSO 812) s nosnou svislou konstrukcí zděnou z cihel nebo tvárnic nebo kovovou</v>
      </c>
      <c r="BB88" s="152"/>
      <c r="BC88" s="152"/>
      <c r="BD88" s="152"/>
      <c r="BE88" s="152"/>
      <c r="BF88" s="152"/>
      <c r="BG88" s="152"/>
      <c r="BH88" s="152"/>
    </row>
    <row r="89" spans="1:60">
      <c r="A89" s="169" t="s">
        <v>366</v>
      </c>
      <c r="B89" s="170" t="s">
        <v>267</v>
      </c>
      <c r="C89" s="184" t="s">
        <v>268</v>
      </c>
      <c r="D89" s="171"/>
      <c r="E89" s="172"/>
      <c r="F89" s="173"/>
      <c r="G89" s="173">
        <f>SUMIF(AG90:AG132,"&lt;&gt;NOR",G90:G132)</f>
        <v>0</v>
      </c>
      <c r="H89" s="173"/>
      <c r="I89" s="173">
        <f>SUM(I90:I132)</f>
        <v>0</v>
      </c>
      <c r="J89" s="173"/>
      <c r="K89" s="173">
        <f>SUM(K90:K132)</f>
        <v>0</v>
      </c>
      <c r="L89" s="173"/>
      <c r="M89" s="173">
        <f>SUM(M90:M132)</f>
        <v>0</v>
      </c>
      <c r="N89" s="172"/>
      <c r="O89" s="172">
        <f>SUM(O90:O132)</f>
        <v>0.17000000000000004</v>
      </c>
      <c r="P89" s="172"/>
      <c r="Q89" s="172">
        <f>SUM(Q90:Q132)</f>
        <v>0</v>
      </c>
      <c r="R89" s="173"/>
      <c r="S89" s="173"/>
      <c r="T89" s="174"/>
      <c r="U89" s="168"/>
      <c r="V89" s="168">
        <f>SUM(V90:V132)</f>
        <v>26.06</v>
      </c>
      <c r="W89" s="168"/>
      <c r="X89" s="168"/>
      <c r="AG89" t="s">
        <v>367</v>
      </c>
    </row>
    <row r="90" spans="1:60" ht="22.5" outlineLevel="1">
      <c r="A90" s="175">
        <v>22</v>
      </c>
      <c r="B90" s="176" t="s">
        <v>3023</v>
      </c>
      <c r="C90" s="185" t="s">
        <v>3024</v>
      </c>
      <c r="D90" s="177" t="s">
        <v>439</v>
      </c>
      <c r="E90" s="178">
        <v>37.896000000000001</v>
      </c>
      <c r="F90" s="179"/>
      <c r="G90" s="180">
        <f>ROUND(E90*F90,2)</f>
        <v>0</v>
      </c>
      <c r="H90" s="179"/>
      <c r="I90" s="180">
        <f>ROUND(E90*H90,2)</f>
        <v>0</v>
      </c>
      <c r="J90" s="179"/>
      <c r="K90" s="180">
        <f>ROUND(E90*J90,2)</f>
        <v>0</v>
      </c>
      <c r="L90" s="180">
        <v>21</v>
      </c>
      <c r="M90" s="180">
        <f>G90*(1+L90/100)</f>
        <v>0</v>
      </c>
      <c r="N90" s="178">
        <v>2.1000000000000001E-4</v>
      </c>
      <c r="O90" s="178">
        <f>ROUND(E90*N90,2)</f>
        <v>0.01</v>
      </c>
      <c r="P90" s="178">
        <v>0</v>
      </c>
      <c r="Q90" s="178">
        <f>ROUND(E90*P90,2)</f>
        <v>0</v>
      </c>
      <c r="R90" s="180" t="s">
        <v>727</v>
      </c>
      <c r="S90" s="180" t="s">
        <v>371</v>
      </c>
      <c r="T90" s="181" t="s">
        <v>2386</v>
      </c>
      <c r="U90" s="163">
        <v>9.5000000000000001E-2</v>
      </c>
      <c r="V90" s="163">
        <f>ROUND(E90*U90,2)</f>
        <v>3.6</v>
      </c>
      <c r="W90" s="163"/>
      <c r="X90" s="163" t="s">
        <v>431</v>
      </c>
      <c r="Y90" s="152"/>
      <c r="Z90" s="152"/>
      <c r="AA90" s="152"/>
      <c r="AB90" s="152"/>
      <c r="AC90" s="152"/>
      <c r="AD90" s="152"/>
      <c r="AE90" s="152"/>
      <c r="AF90" s="152"/>
      <c r="AG90" s="152" t="s">
        <v>2387</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c r="A91" s="159"/>
      <c r="B91" s="160"/>
      <c r="C91" s="203" t="s">
        <v>3303</v>
      </c>
      <c r="D91" s="199"/>
      <c r="E91" s="200"/>
      <c r="F91" s="163"/>
      <c r="G91" s="163"/>
      <c r="H91" s="163"/>
      <c r="I91" s="163"/>
      <c r="J91" s="163"/>
      <c r="K91" s="163"/>
      <c r="L91" s="163"/>
      <c r="M91" s="163"/>
      <c r="N91" s="162"/>
      <c r="O91" s="162"/>
      <c r="P91" s="162"/>
      <c r="Q91" s="162"/>
      <c r="R91" s="163"/>
      <c r="S91" s="163"/>
      <c r="T91" s="163"/>
      <c r="U91" s="163"/>
      <c r="V91" s="163"/>
      <c r="W91" s="163"/>
      <c r="X91" s="163"/>
      <c r="Y91" s="152"/>
      <c r="Z91" s="152"/>
      <c r="AA91" s="152"/>
      <c r="AB91" s="152"/>
      <c r="AC91" s="152"/>
      <c r="AD91" s="152"/>
      <c r="AE91" s="152"/>
      <c r="AF91" s="152"/>
      <c r="AG91" s="152" t="s">
        <v>2390</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c r="A92" s="159"/>
      <c r="B92" s="160"/>
      <c r="C92" s="203" t="s">
        <v>3304</v>
      </c>
      <c r="D92" s="199"/>
      <c r="E92" s="200">
        <v>1.77</v>
      </c>
      <c r="F92" s="163"/>
      <c r="G92" s="163"/>
      <c r="H92" s="163"/>
      <c r="I92" s="163"/>
      <c r="J92" s="163"/>
      <c r="K92" s="163"/>
      <c r="L92" s="163"/>
      <c r="M92" s="163"/>
      <c r="N92" s="162"/>
      <c r="O92" s="162"/>
      <c r="P92" s="162"/>
      <c r="Q92" s="162"/>
      <c r="R92" s="163"/>
      <c r="S92" s="163"/>
      <c r="T92" s="163"/>
      <c r="U92" s="163"/>
      <c r="V92" s="163"/>
      <c r="W92" s="163"/>
      <c r="X92" s="163"/>
      <c r="Y92" s="152"/>
      <c r="Z92" s="152"/>
      <c r="AA92" s="152"/>
      <c r="AB92" s="152"/>
      <c r="AC92" s="152"/>
      <c r="AD92" s="152"/>
      <c r="AE92" s="152"/>
      <c r="AF92" s="152"/>
      <c r="AG92" s="152" t="s">
        <v>2390</v>
      </c>
      <c r="AH92" s="152">
        <v>0</v>
      </c>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c r="A93" s="159"/>
      <c r="B93" s="160"/>
      <c r="C93" s="203" t="s">
        <v>3305</v>
      </c>
      <c r="D93" s="199"/>
      <c r="E93" s="200">
        <v>1.5089999999999999</v>
      </c>
      <c r="F93" s="163"/>
      <c r="G93" s="163"/>
      <c r="H93" s="163"/>
      <c r="I93" s="163"/>
      <c r="J93" s="163"/>
      <c r="K93" s="163"/>
      <c r="L93" s="163"/>
      <c r="M93" s="163"/>
      <c r="N93" s="162"/>
      <c r="O93" s="162"/>
      <c r="P93" s="162"/>
      <c r="Q93" s="162"/>
      <c r="R93" s="163"/>
      <c r="S93" s="163"/>
      <c r="T93" s="163"/>
      <c r="U93" s="163"/>
      <c r="V93" s="163"/>
      <c r="W93" s="163"/>
      <c r="X93" s="163"/>
      <c r="Y93" s="152"/>
      <c r="Z93" s="152"/>
      <c r="AA93" s="152"/>
      <c r="AB93" s="152"/>
      <c r="AC93" s="152"/>
      <c r="AD93" s="152"/>
      <c r="AE93" s="152"/>
      <c r="AF93" s="152"/>
      <c r="AG93" s="152" t="s">
        <v>2390</v>
      </c>
      <c r="AH93" s="152">
        <v>0</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c r="A94" s="159"/>
      <c r="B94" s="160"/>
      <c r="C94" s="203" t="s">
        <v>3306</v>
      </c>
      <c r="D94" s="199"/>
      <c r="E94" s="200"/>
      <c r="F94" s="163"/>
      <c r="G94" s="163"/>
      <c r="H94" s="163"/>
      <c r="I94" s="163"/>
      <c r="J94" s="163"/>
      <c r="K94" s="163"/>
      <c r="L94" s="163"/>
      <c r="M94" s="163"/>
      <c r="N94" s="162"/>
      <c r="O94" s="162"/>
      <c r="P94" s="162"/>
      <c r="Q94" s="162"/>
      <c r="R94" s="163"/>
      <c r="S94" s="163"/>
      <c r="T94" s="163"/>
      <c r="U94" s="163"/>
      <c r="V94" s="163"/>
      <c r="W94" s="163"/>
      <c r="X94" s="163"/>
      <c r="Y94" s="152"/>
      <c r="Z94" s="152"/>
      <c r="AA94" s="152"/>
      <c r="AB94" s="152"/>
      <c r="AC94" s="152"/>
      <c r="AD94" s="152"/>
      <c r="AE94" s="152"/>
      <c r="AF94" s="152"/>
      <c r="AG94" s="152" t="s">
        <v>2390</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c r="A95" s="159"/>
      <c r="B95" s="160"/>
      <c r="C95" s="203" t="s">
        <v>3307</v>
      </c>
      <c r="D95" s="199"/>
      <c r="E95" s="200">
        <v>5.73</v>
      </c>
      <c r="F95" s="163"/>
      <c r="G95" s="163"/>
      <c r="H95" s="163"/>
      <c r="I95" s="163"/>
      <c r="J95" s="163"/>
      <c r="K95" s="163"/>
      <c r="L95" s="163"/>
      <c r="M95" s="163"/>
      <c r="N95" s="162"/>
      <c r="O95" s="162"/>
      <c r="P95" s="162"/>
      <c r="Q95" s="162"/>
      <c r="R95" s="163"/>
      <c r="S95" s="163"/>
      <c r="T95" s="163"/>
      <c r="U95" s="163"/>
      <c r="V95" s="163"/>
      <c r="W95" s="163"/>
      <c r="X95" s="163"/>
      <c r="Y95" s="152"/>
      <c r="Z95" s="152"/>
      <c r="AA95" s="152"/>
      <c r="AB95" s="152"/>
      <c r="AC95" s="152"/>
      <c r="AD95" s="152"/>
      <c r="AE95" s="152"/>
      <c r="AF95" s="152"/>
      <c r="AG95" s="152" t="s">
        <v>2390</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c r="A96" s="159"/>
      <c r="B96" s="160"/>
      <c r="C96" s="203" t="s">
        <v>3308</v>
      </c>
      <c r="D96" s="199"/>
      <c r="E96" s="200">
        <v>2.04</v>
      </c>
      <c r="F96" s="163"/>
      <c r="G96" s="163"/>
      <c r="H96" s="163"/>
      <c r="I96" s="163"/>
      <c r="J96" s="163"/>
      <c r="K96" s="163"/>
      <c r="L96" s="163"/>
      <c r="M96" s="163"/>
      <c r="N96" s="162"/>
      <c r="O96" s="162"/>
      <c r="P96" s="162"/>
      <c r="Q96" s="162"/>
      <c r="R96" s="163"/>
      <c r="S96" s="163"/>
      <c r="T96" s="163"/>
      <c r="U96" s="163"/>
      <c r="V96" s="163"/>
      <c r="W96" s="163"/>
      <c r="X96" s="163"/>
      <c r="Y96" s="152"/>
      <c r="Z96" s="152"/>
      <c r="AA96" s="152"/>
      <c r="AB96" s="152"/>
      <c r="AC96" s="152"/>
      <c r="AD96" s="152"/>
      <c r="AE96" s="152"/>
      <c r="AF96" s="152"/>
      <c r="AG96" s="152" t="s">
        <v>2390</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c r="A97" s="159"/>
      <c r="B97" s="160"/>
      <c r="C97" s="203" t="s">
        <v>3037</v>
      </c>
      <c r="D97" s="199"/>
      <c r="E97" s="200">
        <v>4</v>
      </c>
      <c r="F97" s="163"/>
      <c r="G97" s="163"/>
      <c r="H97" s="163"/>
      <c r="I97" s="163"/>
      <c r="J97" s="163"/>
      <c r="K97" s="163"/>
      <c r="L97" s="163"/>
      <c r="M97" s="163"/>
      <c r="N97" s="162"/>
      <c r="O97" s="162"/>
      <c r="P97" s="162"/>
      <c r="Q97" s="162"/>
      <c r="R97" s="163"/>
      <c r="S97" s="163"/>
      <c r="T97" s="163"/>
      <c r="U97" s="163"/>
      <c r="V97" s="163"/>
      <c r="W97" s="163"/>
      <c r="X97" s="163"/>
      <c r="Y97" s="152"/>
      <c r="Z97" s="152"/>
      <c r="AA97" s="152"/>
      <c r="AB97" s="152"/>
      <c r="AC97" s="152"/>
      <c r="AD97" s="152"/>
      <c r="AE97" s="152"/>
      <c r="AF97" s="152"/>
      <c r="AG97" s="152" t="s">
        <v>2390</v>
      </c>
      <c r="AH97" s="152">
        <v>0</v>
      </c>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c r="A98" s="159"/>
      <c r="B98" s="160"/>
      <c r="C98" s="203" t="s">
        <v>3309</v>
      </c>
      <c r="D98" s="199"/>
      <c r="E98" s="200"/>
      <c r="F98" s="163"/>
      <c r="G98" s="163"/>
      <c r="H98" s="163"/>
      <c r="I98" s="163"/>
      <c r="J98" s="163"/>
      <c r="K98" s="163"/>
      <c r="L98" s="163"/>
      <c r="M98" s="163"/>
      <c r="N98" s="162"/>
      <c r="O98" s="162"/>
      <c r="P98" s="162"/>
      <c r="Q98" s="162"/>
      <c r="R98" s="163"/>
      <c r="S98" s="163"/>
      <c r="T98" s="163"/>
      <c r="U98" s="163"/>
      <c r="V98" s="163"/>
      <c r="W98" s="163"/>
      <c r="X98" s="163"/>
      <c r="Y98" s="152"/>
      <c r="Z98" s="152"/>
      <c r="AA98" s="152"/>
      <c r="AB98" s="152"/>
      <c r="AC98" s="152"/>
      <c r="AD98" s="152"/>
      <c r="AE98" s="152"/>
      <c r="AF98" s="152"/>
      <c r="AG98" s="152" t="s">
        <v>2390</v>
      </c>
      <c r="AH98" s="152">
        <v>0</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c r="A99" s="159"/>
      <c r="B99" s="160"/>
      <c r="C99" s="203" t="s">
        <v>3310</v>
      </c>
      <c r="D99" s="199"/>
      <c r="E99" s="200">
        <v>5.13</v>
      </c>
      <c r="F99" s="163"/>
      <c r="G99" s="163"/>
      <c r="H99" s="163"/>
      <c r="I99" s="163"/>
      <c r="J99" s="163"/>
      <c r="K99" s="163"/>
      <c r="L99" s="163"/>
      <c r="M99" s="163"/>
      <c r="N99" s="162"/>
      <c r="O99" s="162"/>
      <c r="P99" s="162"/>
      <c r="Q99" s="162"/>
      <c r="R99" s="163"/>
      <c r="S99" s="163"/>
      <c r="T99" s="163"/>
      <c r="U99" s="163"/>
      <c r="V99" s="163"/>
      <c r="W99" s="163"/>
      <c r="X99" s="163"/>
      <c r="Y99" s="152"/>
      <c r="Z99" s="152"/>
      <c r="AA99" s="152"/>
      <c r="AB99" s="152"/>
      <c r="AC99" s="152"/>
      <c r="AD99" s="152"/>
      <c r="AE99" s="152"/>
      <c r="AF99" s="152"/>
      <c r="AG99" s="152" t="s">
        <v>2390</v>
      </c>
      <c r="AH99" s="152">
        <v>0</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c r="A100" s="159"/>
      <c r="B100" s="160"/>
      <c r="C100" s="203" t="s">
        <v>3311</v>
      </c>
      <c r="D100" s="199"/>
      <c r="E100" s="200">
        <v>2.0070000000000001</v>
      </c>
      <c r="F100" s="163"/>
      <c r="G100" s="163"/>
      <c r="H100" s="163"/>
      <c r="I100" s="163"/>
      <c r="J100" s="163"/>
      <c r="K100" s="163"/>
      <c r="L100" s="163"/>
      <c r="M100" s="163"/>
      <c r="N100" s="162"/>
      <c r="O100" s="162"/>
      <c r="P100" s="162"/>
      <c r="Q100" s="162"/>
      <c r="R100" s="163"/>
      <c r="S100" s="163"/>
      <c r="T100" s="163"/>
      <c r="U100" s="163"/>
      <c r="V100" s="163"/>
      <c r="W100" s="163"/>
      <c r="X100" s="163"/>
      <c r="Y100" s="152"/>
      <c r="Z100" s="152"/>
      <c r="AA100" s="152"/>
      <c r="AB100" s="152"/>
      <c r="AC100" s="152"/>
      <c r="AD100" s="152"/>
      <c r="AE100" s="152"/>
      <c r="AF100" s="152"/>
      <c r="AG100" s="152" t="s">
        <v>2390</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c r="A101" s="159"/>
      <c r="B101" s="160"/>
      <c r="C101" s="203" t="s">
        <v>3037</v>
      </c>
      <c r="D101" s="199"/>
      <c r="E101" s="200">
        <v>4</v>
      </c>
      <c r="F101" s="163"/>
      <c r="G101" s="163"/>
      <c r="H101" s="163"/>
      <c r="I101" s="163"/>
      <c r="J101" s="163"/>
      <c r="K101" s="163"/>
      <c r="L101" s="163"/>
      <c r="M101" s="163"/>
      <c r="N101" s="162"/>
      <c r="O101" s="162"/>
      <c r="P101" s="162"/>
      <c r="Q101" s="162"/>
      <c r="R101" s="163"/>
      <c r="S101" s="163"/>
      <c r="T101" s="163"/>
      <c r="U101" s="163"/>
      <c r="V101" s="163"/>
      <c r="W101" s="163"/>
      <c r="X101" s="163"/>
      <c r="Y101" s="152"/>
      <c r="Z101" s="152"/>
      <c r="AA101" s="152"/>
      <c r="AB101" s="152"/>
      <c r="AC101" s="152"/>
      <c r="AD101" s="152"/>
      <c r="AE101" s="152"/>
      <c r="AF101" s="152"/>
      <c r="AG101" s="152" t="s">
        <v>2390</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c r="A102" s="159"/>
      <c r="B102" s="160"/>
      <c r="C102" s="203" t="s">
        <v>3312</v>
      </c>
      <c r="D102" s="199"/>
      <c r="E102" s="200"/>
      <c r="F102" s="163"/>
      <c r="G102" s="163"/>
      <c r="H102" s="163"/>
      <c r="I102" s="163"/>
      <c r="J102" s="163"/>
      <c r="K102" s="163"/>
      <c r="L102" s="163"/>
      <c r="M102" s="163"/>
      <c r="N102" s="162"/>
      <c r="O102" s="162"/>
      <c r="P102" s="162"/>
      <c r="Q102" s="162"/>
      <c r="R102" s="163"/>
      <c r="S102" s="163"/>
      <c r="T102" s="163"/>
      <c r="U102" s="163"/>
      <c r="V102" s="163"/>
      <c r="W102" s="163"/>
      <c r="X102" s="163"/>
      <c r="Y102" s="152"/>
      <c r="Z102" s="152"/>
      <c r="AA102" s="152"/>
      <c r="AB102" s="152"/>
      <c r="AC102" s="152"/>
      <c r="AD102" s="152"/>
      <c r="AE102" s="152"/>
      <c r="AF102" s="152"/>
      <c r="AG102" s="152" t="s">
        <v>2390</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c r="A103" s="159"/>
      <c r="B103" s="160"/>
      <c r="C103" s="203" t="s">
        <v>3313</v>
      </c>
      <c r="D103" s="199"/>
      <c r="E103" s="200">
        <v>5.67</v>
      </c>
      <c r="F103" s="163"/>
      <c r="G103" s="163"/>
      <c r="H103" s="163"/>
      <c r="I103" s="163"/>
      <c r="J103" s="163"/>
      <c r="K103" s="163"/>
      <c r="L103" s="163"/>
      <c r="M103" s="163"/>
      <c r="N103" s="162"/>
      <c r="O103" s="162"/>
      <c r="P103" s="162"/>
      <c r="Q103" s="162"/>
      <c r="R103" s="163"/>
      <c r="S103" s="163"/>
      <c r="T103" s="163"/>
      <c r="U103" s="163"/>
      <c r="V103" s="163"/>
      <c r="W103" s="163"/>
      <c r="X103" s="163"/>
      <c r="Y103" s="152"/>
      <c r="Z103" s="152"/>
      <c r="AA103" s="152"/>
      <c r="AB103" s="152"/>
      <c r="AC103" s="152"/>
      <c r="AD103" s="152"/>
      <c r="AE103" s="152"/>
      <c r="AF103" s="152"/>
      <c r="AG103" s="152" t="s">
        <v>2390</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c r="A104" s="159"/>
      <c r="B104" s="160"/>
      <c r="C104" s="203" t="s">
        <v>3308</v>
      </c>
      <c r="D104" s="199"/>
      <c r="E104" s="200">
        <v>2.04</v>
      </c>
      <c r="F104" s="163"/>
      <c r="G104" s="163"/>
      <c r="H104" s="163"/>
      <c r="I104" s="163"/>
      <c r="J104" s="163"/>
      <c r="K104" s="163"/>
      <c r="L104" s="163"/>
      <c r="M104" s="163"/>
      <c r="N104" s="162"/>
      <c r="O104" s="162"/>
      <c r="P104" s="162"/>
      <c r="Q104" s="162"/>
      <c r="R104" s="163"/>
      <c r="S104" s="163"/>
      <c r="T104" s="163"/>
      <c r="U104" s="163"/>
      <c r="V104" s="163"/>
      <c r="W104" s="163"/>
      <c r="X104" s="163"/>
      <c r="Y104" s="152"/>
      <c r="Z104" s="152"/>
      <c r="AA104" s="152"/>
      <c r="AB104" s="152"/>
      <c r="AC104" s="152"/>
      <c r="AD104" s="152"/>
      <c r="AE104" s="152"/>
      <c r="AF104" s="152"/>
      <c r="AG104" s="152" t="s">
        <v>2390</v>
      </c>
      <c r="AH104" s="152">
        <v>0</v>
      </c>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c r="A105" s="159"/>
      <c r="B105" s="160"/>
      <c r="C105" s="203" t="s">
        <v>3037</v>
      </c>
      <c r="D105" s="199"/>
      <c r="E105" s="200">
        <v>4</v>
      </c>
      <c r="F105" s="163"/>
      <c r="G105" s="163"/>
      <c r="H105" s="163"/>
      <c r="I105" s="163"/>
      <c r="J105" s="163"/>
      <c r="K105" s="163"/>
      <c r="L105" s="163"/>
      <c r="M105" s="163"/>
      <c r="N105" s="162"/>
      <c r="O105" s="162"/>
      <c r="P105" s="162"/>
      <c r="Q105" s="162"/>
      <c r="R105" s="163"/>
      <c r="S105" s="163"/>
      <c r="T105" s="163"/>
      <c r="U105" s="163"/>
      <c r="V105" s="163"/>
      <c r="W105" s="163"/>
      <c r="X105" s="163"/>
      <c r="Y105" s="152"/>
      <c r="Z105" s="152"/>
      <c r="AA105" s="152"/>
      <c r="AB105" s="152"/>
      <c r="AC105" s="152"/>
      <c r="AD105" s="152"/>
      <c r="AE105" s="152"/>
      <c r="AF105" s="152"/>
      <c r="AG105" s="152" t="s">
        <v>2390</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c r="A106" s="175">
        <v>23</v>
      </c>
      <c r="B106" s="176" t="s">
        <v>3041</v>
      </c>
      <c r="C106" s="185" t="s">
        <v>3042</v>
      </c>
      <c r="D106" s="177" t="s">
        <v>439</v>
      </c>
      <c r="E106" s="178">
        <v>37.896000000000001</v>
      </c>
      <c r="F106" s="179"/>
      <c r="G106" s="180">
        <f>ROUND(E106*F106,2)</f>
        <v>0</v>
      </c>
      <c r="H106" s="179"/>
      <c r="I106" s="180">
        <f>ROUND(E106*H106,2)</f>
        <v>0</v>
      </c>
      <c r="J106" s="179"/>
      <c r="K106" s="180">
        <f>ROUND(E106*J106,2)</f>
        <v>0</v>
      </c>
      <c r="L106" s="180">
        <v>21</v>
      </c>
      <c r="M106" s="180">
        <f>G106*(1+L106/100)</f>
        <v>0</v>
      </c>
      <c r="N106" s="178">
        <v>3.6800000000000001E-3</v>
      </c>
      <c r="O106" s="178">
        <f>ROUND(E106*N106,2)</f>
        <v>0.14000000000000001</v>
      </c>
      <c r="P106" s="178">
        <v>0</v>
      </c>
      <c r="Q106" s="178">
        <f>ROUND(E106*P106,2)</f>
        <v>0</v>
      </c>
      <c r="R106" s="180" t="s">
        <v>727</v>
      </c>
      <c r="S106" s="180" t="s">
        <v>371</v>
      </c>
      <c r="T106" s="181" t="s">
        <v>2386</v>
      </c>
      <c r="U106" s="163">
        <v>0.38500000000000001</v>
      </c>
      <c r="V106" s="163">
        <f>ROUND(E106*U106,2)</f>
        <v>14.59</v>
      </c>
      <c r="W106" s="163"/>
      <c r="X106" s="163" t="s">
        <v>431</v>
      </c>
      <c r="Y106" s="152"/>
      <c r="Z106" s="152"/>
      <c r="AA106" s="152"/>
      <c r="AB106" s="152"/>
      <c r="AC106" s="152"/>
      <c r="AD106" s="152"/>
      <c r="AE106" s="152"/>
      <c r="AF106" s="152"/>
      <c r="AG106" s="152" t="s">
        <v>2387</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c r="A107" s="159"/>
      <c r="B107" s="160"/>
      <c r="C107" s="262" t="s">
        <v>3043</v>
      </c>
      <c r="D107" s="263"/>
      <c r="E107" s="263"/>
      <c r="F107" s="263"/>
      <c r="G107" s="263"/>
      <c r="H107" s="163"/>
      <c r="I107" s="163"/>
      <c r="J107" s="163"/>
      <c r="K107" s="163"/>
      <c r="L107" s="163"/>
      <c r="M107" s="163"/>
      <c r="N107" s="162"/>
      <c r="O107" s="162"/>
      <c r="P107" s="162"/>
      <c r="Q107" s="162"/>
      <c r="R107" s="163"/>
      <c r="S107" s="163"/>
      <c r="T107" s="163"/>
      <c r="U107" s="163"/>
      <c r="V107" s="163"/>
      <c r="W107" s="163"/>
      <c r="X107" s="163"/>
      <c r="Y107" s="152"/>
      <c r="Z107" s="152"/>
      <c r="AA107" s="152"/>
      <c r="AB107" s="152"/>
      <c r="AC107" s="152"/>
      <c r="AD107" s="152"/>
      <c r="AE107" s="152"/>
      <c r="AF107" s="152"/>
      <c r="AG107" s="152" t="s">
        <v>375</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c r="A108" s="159"/>
      <c r="B108" s="160"/>
      <c r="C108" s="203" t="s">
        <v>3314</v>
      </c>
      <c r="D108" s="199"/>
      <c r="E108" s="200">
        <v>37.896000000000001</v>
      </c>
      <c r="F108" s="163"/>
      <c r="G108" s="163"/>
      <c r="H108" s="163"/>
      <c r="I108" s="163"/>
      <c r="J108" s="163"/>
      <c r="K108" s="163"/>
      <c r="L108" s="163"/>
      <c r="M108" s="163"/>
      <c r="N108" s="162"/>
      <c r="O108" s="162"/>
      <c r="P108" s="162"/>
      <c r="Q108" s="162"/>
      <c r="R108" s="163"/>
      <c r="S108" s="163"/>
      <c r="T108" s="163"/>
      <c r="U108" s="163"/>
      <c r="V108" s="163"/>
      <c r="W108" s="163"/>
      <c r="X108" s="163"/>
      <c r="Y108" s="152"/>
      <c r="Z108" s="152"/>
      <c r="AA108" s="152"/>
      <c r="AB108" s="152"/>
      <c r="AC108" s="152"/>
      <c r="AD108" s="152"/>
      <c r="AE108" s="152"/>
      <c r="AF108" s="152"/>
      <c r="AG108" s="152" t="s">
        <v>2390</v>
      </c>
      <c r="AH108" s="152">
        <v>5</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c r="A109" s="175">
        <v>24</v>
      </c>
      <c r="B109" s="176" t="s">
        <v>3045</v>
      </c>
      <c r="C109" s="185" t="s">
        <v>3046</v>
      </c>
      <c r="D109" s="177" t="s">
        <v>524</v>
      </c>
      <c r="E109" s="178">
        <v>31.32</v>
      </c>
      <c r="F109" s="179"/>
      <c r="G109" s="180">
        <f>ROUND(E109*F109,2)</f>
        <v>0</v>
      </c>
      <c r="H109" s="179"/>
      <c r="I109" s="180">
        <f>ROUND(E109*H109,2)</f>
        <v>0</v>
      </c>
      <c r="J109" s="179"/>
      <c r="K109" s="180">
        <f>ROUND(E109*J109,2)</f>
        <v>0</v>
      </c>
      <c r="L109" s="180">
        <v>21</v>
      </c>
      <c r="M109" s="180">
        <f>G109*(1+L109/100)</f>
        <v>0</v>
      </c>
      <c r="N109" s="178">
        <v>3.2000000000000003E-4</v>
      </c>
      <c r="O109" s="178">
        <f>ROUND(E109*N109,2)</f>
        <v>0.01</v>
      </c>
      <c r="P109" s="178">
        <v>0</v>
      </c>
      <c r="Q109" s="178">
        <f>ROUND(E109*P109,2)</f>
        <v>0</v>
      </c>
      <c r="R109" s="180" t="s">
        <v>727</v>
      </c>
      <c r="S109" s="180" t="s">
        <v>371</v>
      </c>
      <c r="T109" s="181" t="s">
        <v>2386</v>
      </c>
      <c r="U109" s="163">
        <v>0.11</v>
      </c>
      <c r="V109" s="163">
        <f>ROUND(E109*U109,2)</f>
        <v>3.45</v>
      </c>
      <c r="W109" s="163"/>
      <c r="X109" s="163" t="s">
        <v>431</v>
      </c>
      <c r="Y109" s="152"/>
      <c r="Z109" s="152"/>
      <c r="AA109" s="152"/>
      <c r="AB109" s="152"/>
      <c r="AC109" s="152"/>
      <c r="AD109" s="152"/>
      <c r="AE109" s="152"/>
      <c r="AF109" s="152"/>
      <c r="AG109" s="152" t="s">
        <v>2387</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c r="A110" s="159"/>
      <c r="B110" s="160"/>
      <c r="C110" s="203" t="s">
        <v>3315</v>
      </c>
      <c r="D110" s="199"/>
      <c r="E110" s="200">
        <v>5.03</v>
      </c>
      <c r="F110" s="163"/>
      <c r="G110" s="163"/>
      <c r="H110" s="163"/>
      <c r="I110" s="163"/>
      <c r="J110" s="163"/>
      <c r="K110" s="163"/>
      <c r="L110" s="163"/>
      <c r="M110" s="163"/>
      <c r="N110" s="162"/>
      <c r="O110" s="162"/>
      <c r="P110" s="162"/>
      <c r="Q110" s="162"/>
      <c r="R110" s="163"/>
      <c r="S110" s="163"/>
      <c r="T110" s="163"/>
      <c r="U110" s="163"/>
      <c r="V110" s="163"/>
      <c r="W110" s="163"/>
      <c r="X110" s="163"/>
      <c r="Y110" s="152"/>
      <c r="Z110" s="152"/>
      <c r="AA110" s="152"/>
      <c r="AB110" s="152"/>
      <c r="AC110" s="152"/>
      <c r="AD110" s="152"/>
      <c r="AE110" s="152"/>
      <c r="AF110" s="152"/>
      <c r="AG110" s="152" t="s">
        <v>2390</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c r="A111" s="159"/>
      <c r="B111" s="160"/>
      <c r="C111" s="203" t="s">
        <v>3316</v>
      </c>
      <c r="D111" s="199"/>
      <c r="E111" s="200">
        <v>8.8000000000000007</v>
      </c>
      <c r="F111" s="163"/>
      <c r="G111" s="163"/>
      <c r="H111" s="163"/>
      <c r="I111" s="163"/>
      <c r="J111" s="163"/>
      <c r="K111" s="163"/>
      <c r="L111" s="163"/>
      <c r="M111" s="163"/>
      <c r="N111" s="162"/>
      <c r="O111" s="162"/>
      <c r="P111" s="162"/>
      <c r="Q111" s="162"/>
      <c r="R111" s="163"/>
      <c r="S111" s="163"/>
      <c r="T111" s="163"/>
      <c r="U111" s="163"/>
      <c r="V111" s="163"/>
      <c r="W111" s="163"/>
      <c r="X111" s="163"/>
      <c r="Y111" s="152"/>
      <c r="Z111" s="152"/>
      <c r="AA111" s="152"/>
      <c r="AB111" s="152"/>
      <c r="AC111" s="152"/>
      <c r="AD111" s="152"/>
      <c r="AE111" s="152"/>
      <c r="AF111" s="152"/>
      <c r="AG111" s="152" t="s">
        <v>2390</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c r="A112" s="159"/>
      <c r="B112" s="160"/>
      <c r="C112" s="203" t="s">
        <v>3317</v>
      </c>
      <c r="D112" s="199"/>
      <c r="E112" s="200">
        <v>8.69</v>
      </c>
      <c r="F112" s="163"/>
      <c r="G112" s="163"/>
      <c r="H112" s="163"/>
      <c r="I112" s="163"/>
      <c r="J112" s="163"/>
      <c r="K112" s="163"/>
      <c r="L112" s="163"/>
      <c r="M112" s="163"/>
      <c r="N112" s="162"/>
      <c r="O112" s="162"/>
      <c r="P112" s="162"/>
      <c r="Q112" s="162"/>
      <c r="R112" s="163"/>
      <c r="S112" s="163"/>
      <c r="T112" s="163"/>
      <c r="U112" s="163"/>
      <c r="V112" s="163"/>
      <c r="W112" s="163"/>
      <c r="X112" s="163"/>
      <c r="Y112" s="152"/>
      <c r="Z112" s="152"/>
      <c r="AA112" s="152"/>
      <c r="AB112" s="152"/>
      <c r="AC112" s="152"/>
      <c r="AD112" s="152"/>
      <c r="AE112" s="152"/>
      <c r="AF112" s="152"/>
      <c r="AG112" s="152" t="s">
        <v>2390</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c r="A113" s="159"/>
      <c r="B113" s="160"/>
      <c r="C113" s="203" t="s">
        <v>3318</v>
      </c>
      <c r="D113" s="199"/>
      <c r="E113" s="200">
        <v>8.8000000000000007</v>
      </c>
      <c r="F113" s="163"/>
      <c r="G113" s="163"/>
      <c r="H113" s="163"/>
      <c r="I113" s="163"/>
      <c r="J113" s="163"/>
      <c r="K113" s="163"/>
      <c r="L113" s="163"/>
      <c r="M113" s="163"/>
      <c r="N113" s="162"/>
      <c r="O113" s="162"/>
      <c r="P113" s="162"/>
      <c r="Q113" s="162"/>
      <c r="R113" s="163"/>
      <c r="S113" s="163"/>
      <c r="T113" s="163"/>
      <c r="U113" s="163"/>
      <c r="V113" s="163"/>
      <c r="W113" s="163"/>
      <c r="X113" s="163"/>
      <c r="Y113" s="152"/>
      <c r="Z113" s="152"/>
      <c r="AA113" s="152"/>
      <c r="AB113" s="152"/>
      <c r="AC113" s="152"/>
      <c r="AD113" s="152"/>
      <c r="AE113" s="152"/>
      <c r="AF113" s="152"/>
      <c r="AG113" s="152" t="s">
        <v>2390</v>
      </c>
      <c r="AH113" s="152">
        <v>0</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c r="A114" s="175">
        <v>25</v>
      </c>
      <c r="B114" s="176" t="s">
        <v>3052</v>
      </c>
      <c r="C114" s="185" t="s">
        <v>3053</v>
      </c>
      <c r="D114" s="177" t="s">
        <v>508</v>
      </c>
      <c r="E114" s="178">
        <v>24</v>
      </c>
      <c r="F114" s="179"/>
      <c r="G114" s="180">
        <f>ROUND(E114*F114,2)</f>
        <v>0</v>
      </c>
      <c r="H114" s="179"/>
      <c r="I114" s="180">
        <f>ROUND(E114*H114,2)</f>
        <v>0</v>
      </c>
      <c r="J114" s="179"/>
      <c r="K114" s="180">
        <f>ROUND(E114*J114,2)</f>
        <v>0</v>
      </c>
      <c r="L114" s="180">
        <v>21</v>
      </c>
      <c r="M114" s="180">
        <f>G114*(1+L114/100)</f>
        <v>0</v>
      </c>
      <c r="N114" s="178">
        <v>4.2999999999999999E-4</v>
      </c>
      <c r="O114" s="178">
        <f>ROUND(E114*N114,2)</f>
        <v>0.01</v>
      </c>
      <c r="P114" s="178">
        <v>0</v>
      </c>
      <c r="Q114" s="178">
        <f>ROUND(E114*P114,2)</f>
        <v>0</v>
      </c>
      <c r="R114" s="180" t="s">
        <v>727</v>
      </c>
      <c r="S114" s="180" t="s">
        <v>371</v>
      </c>
      <c r="T114" s="181" t="s">
        <v>2386</v>
      </c>
      <c r="U114" s="163">
        <v>6.7000000000000004E-2</v>
      </c>
      <c r="V114" s="163">
        <f>ROUND(E114*U114,2)</f>
        <v>1.61</v>
      </c>
      <c r="W114" s="163"/>
      <c r="X114" s="163" t="s">
        <v>431</v>
      </c>
      <c r="Y114" s="152"/>
      <c r="Z114" s="152"/>
      <c r="AA114" s="152"/>
      <c r="AB114" s="152"/>
      <c r="AC114" s="152"/>
      <c r="AD114" s="152"/>
      <c r="AE114" s="152"/>
      <c r="AF114" s="152"/>
      <c r="AG114" s="152" t="s">
        <v>2387</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c r="A115" s="159"/>
      <c r="B115" s="160"/>
      <c r="C115" s="203" t="s">
        <v>3319</v>
      </c>
      <c r="D115" s="199"/>
      <c r="E115" s="200">
        <v>4</v>
      </c>
      <c r="F115" s="163"/>
      <c r="G115" s="163"/>
      <c r="H115" s="163"/>
      <c r="I115" s="163"/>
      <c r="J115" s="163"/>
      <c r="K115" s="163"/>
      <c r="L115" s="163"/>
      <c r="M115" s="163"/>
      <c r="N115" s="162"/>
      <c r="O115" s="162"/>
      <c r="P115" s="162"/>
      <c r="Q115" s="162"/>
      <c r="R115" s="163"/>
      <c r="S115" s="163"/>
      <c r="T115" s="163"/>
      <c r="U115" s="163"/>
      <c r="V115" s="163"/>
      <c r="W115" s="163"/>
      <c r="X115" s="163"/>
      <c r="Y115" s="152"/>
      <c r="Z115" s="152"/>
      <c r="AA115" s="152"/>
      <c r="AB115" s="152"/>
      <c r="AC115" s="152"/>
      <c r="AD115" s="152"/>
      <c r="AE115" s="152"/>
      <c r="AF115" s="152"/>
      <c r="AG115" s="152" t="s">
        <v>2390</v>
      </c>
      <c r="AH115" s="152">
        <v>0</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c r="A116" s="159"/>
      <c r="B116" s="160"/>
      <c r="C116" s="203" t="s">
        <v>3320</v>
      </c>
      <c r="D116" s="199"/>
      <c r="E116" s="200">
        <v>6</v>
      </c>
      <c r="F116" s="163"/>
      <c r="G116" s="163"/>
      <c r="H116" s="163"/>
      <c r="I116" s="163"/>
      <c r="J116" s="163"/>
      <c r="K116" s="163"/>
      <c r="L116" s="163"/>
      <c r="M116" s="163"/>
      <c r="N116" s="162"/>
      <c r="O116" s="162"/>
      <c r="P116" s="162"/>
      <c r="Q116" s="162"/>
      <c r="R116" s="163"/>
      <c r="S116" s="163"/>
      <c r="T116" s="163"/>
      <c r="U116" s="163"/>
      <c r="V116" s="163"/>
      <c r="W116" s="163"/>
      <c r="X116" s="163"/>
      <c r="Y116" s="152"/>
      <c r="Z116" s="152"/>
      <c r="AA116" s="152"/>
      <c r="AB116" s="152"/>
      <c r="AC116" s="152"/>
      <c r="AD116" s="152"/>
      <c r="AE116" s="152"/>
      <c r="AF116" s="152"/>
      <c r="AG116" s="152" t="s">
        <v>2390</v>
      </c>
      <c r="AH116" s="152">
        <v>0</v>
      </c>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c r="A117" s="159"/>
      <c r="B117" s="160"/>
      <c r="C117" s="203" t="s">
        <v>3321</v>
      </c>
      <c r="D117" s="199"/>
      <c r="E117" s="200">
        <v>8</v>
      </c>
      <c r="F117" s="163"/>
      <c r="G117" s="163"/>
      <c r="H117" s="163"/>
      <c r="I117" s="163"/>
      <c r="J117" s="163"/>
      <c r="K117" s="163"/>
      <c r="L117" s="163"/>
      <c r="M117" s="163"/>
      <c r="N117" s="162"/>
      <c r="O117" s="162"/>
      <c r="P117" s="162"/>
      <c r="Q117" s="162"/>
      <c r="R117" s="163"/>
      <c r="S117" s="163"/>
      <c r="T117" s="163"/>
      <c r="U117" s="163"/>
      <c r="V117" s="163"/>
      <c r="W117" s="163"/>
      <c r="X117" s="163"/>
      <c r="Y117" s="152"/>
      <c r="Z117" s="152"/>
      <c r="AA117" s="152"/>
      <c r="AB117" s="152"/>
      <c r="AC117" s="152"/>
      <c r="AD117" s="152"/>
      <c r="AE117" s="152"/>
      <c r="AF117" s="152"/>
      <c r="AG117" s="152" t="s">
        <v>2390</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c r="A118" s="159"/>
      <c r="B118" s="160"/>
      <c r="C118" s="203" t="s">
        <v>3322</v>
      </c>
      <c r="D118" s="199"/>
      <c r="E118" s="200">
        <v>6</v>
      </c>
      <c r="F118" s="163"/>
      <c r="G118" s="163"/>
      <c r="H118" s="163"/>
      <c r="I118" s="163"/>
      <c r="J118" s="163"/>
      <c r="K118" s="163"/>
      <c r="L118" s="163"/>
      <c r="M118" s="163"/>
      <c r="N118" s="162"/>
      <c r="O118" s="162"/>
      <c r="P118" s="162"/>
      <c r="Q118" s="162"/>
      <c r="R118" s="163"/>
      <c r="S118" s="163"/>
      <c r="T118" s="163"/>
      <c r="U118" s="163"/>
      <c r="V118" s="163"/>
      <c r="W118" s="163"/>
      <c r="X118" s="163"/>
      <c r="Y118" s="152"/>
      <c r="Z118" s="152"/>
      <c r="AA118" s="152"/>
      <c r="AB118" s="152"/>
      <c r="AC118" s="152"/>
      <c r="AD118" s="152"/>
      <c r="AE118" s="152"/>
      <c r="AF118" s="152"/>
      <c r="AG118" s="152" t="s">
        <v>2390</v>
      </c>
      <c r="AH118" s="152">
        <v>0</v>
      </c>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c r="A119" s="175">
        <v>26</v>
      </c>
      <c r="B119" s="176" t="s">
        <v>3059</v>
      </c>
      <c r="C119" s="185" t="s">
        <v>3060</v>
      </c>
      <c r="D119" s="177" t="s">
        <v>524</v>
      </c>
      <c r="E119" s="178">
        <v>12.3</v>
      </c>
      <c r="F119" s="179"/>
      <c r="G119" s="180">
        <f>ROUND(E119*F119,2)</f>
        <v>0</v>
      </c>
      <c r="H119" s="179"/>
      <c r="I119" s="180">
        <f>ROUND(E119*H119,2)</f>
        <v>0</v>
      </c>
      <c r="J119" s="179"/>
      <c r="K119" s="180">
        <f>ROUND(E119*J119,2)</f>
        <v>0</v>
      </c>
      <c r="L119" s="180">
        <v>21</v>
      </c>
      <c r="M119" s="180">
        <f>G119*(1+L119/100)</f>
        <v>0</v>
      </c>
      <c r="N119" s="178">
        <v>3.2000000000000003E-4</v>
      </c>
      <c r="O119" s="178">
        <f>ROUND(E119*N119,2)</f>
        <v>0</v>
      </c>
      <c r="P119" s="178">
        <v>0</v>
      </c>
      <c r="Q119" s="178">
        <f>ROUND(E119*P119,2)</f>
        <v>0</v>
      </c>
      <c r="R119" s="180" t="s">
        <v>727</v>
      </c>
      <c r="S119" s="180" t="s">
        <v>371</v>
      </c>
      <c r="T119" s="181" t="s">
        <v>2386</v>
      </c>
      <c r="U119" s="163">
        <v>0.14000000000000001</v>
      </c>
      <c r="V119" s="163">
        <f>ROUND(E119*U119,2)</f>
        <v>1.72</v>
      </c>
      <c r="W119" s="163"/>
      <c r="X119" s="163" t="s">
        <v>431</v>
      </c>
      <c r="Y119" s="152"/>
      <c r="Z119" s="152"/>
      <c r="AA119" s="152"/>
      <c r="AB119" s="152"/>
      <c r="AC119" s="152"/>
      <c r="AD119" s="152"/>
      <c r="AE119" s="152"/>
      <c r="AF119" s="152"/>
      <c r="AG119" s="152" t="s">
        <v>2387</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c r="A120" s="159"/>
      <c r="B120" s="160"/>
      <c r="C120" s="203" t="s">
        <v>3323</v>
      </c>
      <c r="D120" s="199"/>
      <c r="E120" s="200">
        <v>1.2</v>
      </c>
      <c r="F120" s="163"/>
      <c r="G120" s="163"/>
      <c r="H120" s="163"/>
      <c r="I120" s="163"/>
      <c r="J120" s="163"/>
      <c r="K120" s="163"/>
      <c r="L120" s="163"/>
      <c r="M120" s="163"/>
      <c r="N120" s="162"/>
      <c r="O120" s="162"/>
      <c r="P120" s="162"/>
      <c r="Q120" s="162"/>
      <c r="R120" s="163"/>
      <c r="S120" s="163"/>
      <c r="T120" s="163"/>
      <c r="U120" s="163"/>
      <c r="V120" s="163"/>
      <c r="W120" s="163"/>
      <c r="X120" s="163"/>
      <c r="Y120" s="152"/>
      <c r="Z120" s="152"/>
      <c r="AA120" s="152"/>
      <c r="AB120" s="152"/>
      <c r="AC120" s="152"/>
      <c r="AD120" s="152"/>
      <c r="AE120" s="152"/>
      <c r="AF120" s="152"/>
      <c r="AG120" s="152" t="s">
        <v>2390</v>
      </c>
      <c r="AH120" s="152">
        <v>0</v>
      </c>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c r="A121" s="159"/>
      <c r="B121" s="160"/>
      <c r="C121" s="203" t="s">
        <v>3324</v>
      </c>
      <c r="D121" s="199"/>
      <c r="E121" s="200">
        <v>1.5</v>
      </c>
      <c r="F121" s="163"/>
      <c r="G121" s="163"/>
      <c r="H121" s="163"/>
      <c r="I121" s="163"/>
      <c r="J121" s="163"/>
      <c r="K121" s="163"/>
      <c r="L121" s="163"/>
      <c r="M121" s="163"/>
      <c r="N121" s="162"/>
      <c r="O121" s="162"/>
      <c r="P121" s="162"/>
      <c r="Q121" s="162"/>
      <c r="R121" s="163"/>
      <c r="S121" s="163"/>
      <c r="T121" s="163"/>
      <c r="U121" s="163"/>
      <c r="V121" s="163"/>
      <c r="W121" s="163"/>
      <c r="X121" s="163"/>
      <c r="Y121" s="152"/>
      <c r="Z121" s="152"/>
      <c r="AA121" s="152"/>
      <c r="AB121" s="152"/>
      <c r="AC121" s="152"/>
      <c r="AD121" s="152"/>
      <c r="AE121" s="152"/>
      <c r="AF121" s="152"/>
      <c r="AG121" s="152" t="s">
        <v>2390</v>
      </c>
      <c r="AH121" s="152">
        <v>0</v>
      </c>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c r="A122" s="159"/>
      <c r="B122" s="160"/>
      <c r="C122" s="203" t="s">
        <v>3016</v>
      </c>
      <c r="D122" s="199"/>
      <c r="E122" s="200">
        <v>2</v>
      </c>
      <c r="F122" s="163"/>
      <c r="G122" s="163"/>
      <c r="H122" s="163"/>
      <c r="I122" s="163"/>
      <c r="J122" s="163"/>
      <c r="K122" s="163"/>
      <c r="L122" s="163"/>
      <c r="M122" s="163"/>
      <c r="N122" s="162"/>
      <c r="O122" s="162"/>
      <c r="P122" s="162"/>
      <c r="Q122" s="162"/>
      <c r="R122" s="163"/>
      <c r="S122" s="163"/>
      <c r="T122" s="163"/>
      <c r="U122" s="163"/>
      <c r="V122" s="163"/>
      <c r="W122" s="163"/>
      <c r="X122" s="163"/>
      <c r="Y122" s="152"/>
      <c r="Z122" s="152"/>
      <c r="AA122" s="152"/>
      <c r="AB122" s="152"/>
      <c r="AC122" s="152"/>
      <c r="AD122" s="152"/>
      <c r="AE122" s="152"/>
      <c r="AF122" s="152"/>
      <c r="AG122" s="152" t="s">
        <v>2390</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c r="A123" s="159"/>
      <c r="B123" s="160"/>
      <c r="C123" s="203" t="s">
        <v>3325</v>
      </c>
      <c r="D123" s="199"/>
      <c r="E123" s="200">
        <v>2.1</v>
      </c>
      <c r="F123" s="163"/>
      <c r="G123" s="163"/>
      <c r="H123" s="163"/>
      <c r="I123" s="163"/>
      <c r="J123" s="163"/>
      <c r="K123" s="163"/>
      <c r="L123" s="163"/>
      <c r="M123" s="163"/>
      <c r="N123" s="162"/>
      <c r="O123" s="162"/>
      <c r="P123" s="162"/>
      <c r="Q123" s="162"/>
      <c r="R123" s="163"/>
      <c r="S123" s="163"/>
      <c r="T123" s="163"/>
      <c r="U123" s="163"/>
      <c r="V123" s="163"/>
      <c r="W123" s="163"/>
      <c r="X123" s="163"/>
      <c r="Y123" s="152"/>
      <c r="Z123" s="152"/>
      <c r="AA123" s="152"/>
      <c r="AB123" s="152"/>
      <c r="AC123" s="152"/>
      <c r="AD123" s="152"/>
      <c r="AE123" s="152"/>
      <c r="AF123" s="152"/>
      <c r="AG123" s="152" t="s">
        <v>2390</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c r="A124" s="159"/>
      <c r="B124" s="160"/>
      <c r="C124" s="203" t="s">
        <v>3016</v>
      </c>
      <c r="D124" s="199"/>
      <c r="E124" s="200">
        <v>2</v>
      </c>
      <c r="F124" s="163"/>
      <c r="G124" s="163"/>
      <c r="H124" s="163"/>
      <c r="I124" s="163"/>
      <c r="J124" s="163"/>
      <c r="K124" s="163"/>
      <c r="L124" s="163"/>
      <c r="M124" s="163"/>
      <c r="N124" s="162"/>
      <c r="O124" s="162"/>
      <c r="P124" s="162"/>
      <c r="Q124" s="162"/>
      <c r="R124" s="163"/>
      <c r="S124" s="163"/>
      <c r="T124" s="163"/>
      <c r="U124" s="163"/>
      <c r="V124" s="163"/>
      <c r="W124" s="163"/>
      <c r="X124" s="163"/>
      <c r="Y124" s="152"/>
      <c r="Z124" s="152"/>
      <c r="AA124" s="152"/>
      <c r="AB124" s="152"/>
      <c r="AC124" s="152"/>
      <c r="AD124" s="152"/>
      <c r="AE124" s="152"/>
      <c r="AF124" s="152"/>
      <c r="AG124" s="152" t="s">
        <v>2390</v>
      </c>
      <c r="AH124" s="152">
        <v>0</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c r="A125" s="159"/>
      <c r="B125" s="160"/>
      <c r="C125" s="203" t="s">
        <v>3326</v>
      </c>
      <c r="D125" s="199"/>
      <c r="E125" s="200">
        <v>1.5</v>
      </c>
      <c r="F125" s="163"/>
      <c r="G125" s="163"/>
      <c r="H125" s="163"/>
      <c r="I125" s="163"/>
      <c r="J125" s="163"/>
      <c r="K125" s="163"/>
      <c r="L125" s="163"/>
      <c r="M125" s="163"/>
      <c r="N125" s="162"/>
      <c r="O125" s="162"/>
      <c r="P125" s="162"/>
      <c r="Q125" s="162"/>
      <c r="R125" s="163"/>
      <c r="S125" s="163"/>
      <c r="T125" s="163"/>
      <c r="U125" s="163"/>
      <c r="V125" s="163"/>
      <c r="W125" s="163"/>
      <c r="X125" s="163"/>
      <c r="Y125" s="152"/>
      <c r="Z125" s="152"/>
      <c r="AA125" s="152"/>
      <c r="AB125" s="152"/>
      <c r="AC125" s="152"/>
      <c r="AD125" s="152"/>
      <c r="AE125" s="152"/>
      <c r="AF125" s="152"/>
      <c r="AG125" s="152" t="s">
        <v>2390</v>
      </c>
      <c r="AH125" s="152">
        <v>0</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c r="A126" s="159"/>
      <c r="B126" s="160"/>
      <c r="C126" s="203" t="s">
        <v>3016</v>
      </c>
      <c r="D126" s="199"/>
      <c r="E126" s="200">
        <v>2</v>
      </c>
      <c r="F126" s="163"/>
      <c r="G126" s="163"/>
      <c r="H126" s="163"/>
      <c r="I126" s="163"/>
      <c r="J126" s="163"/>
      <c r="K126" s="163"/>
      <c r="L126" s="163"/>
      <c r="M126" s="163"/>
      <c r="N126" s="162"/>
      <c r="O126" s="162"/>
      <c r="P126" s="162"/>
      <c r="Q126" s="162"/>
      <c r="R126" s="163"/>
      <c r="S126" s="163"/>
      <c r="T126" s="163"/>
      <c r="U126" s="163"/>
      <c r="V126" s="163"/>
      <c r="W126" s="163"/>
      <c r="X126" s="163"/>
      <c r="Y126" s="152"/>
      <c r="Z126" s="152"/>
      <c r="AA126" s="152"/>
      <c r="AB126" s="152"/>
      <c r="AC126" s="152"/>
      <c r="AD126" s="152"/>
      <c r="AE126" s="152"/>
      <c r="AF126" s="152"/>
      <c r="AG126" s="152" t="s">
        <v>2390</v>
      </c>
      <c r="AH126" s="152">
        <v>0</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c r="A127" s="175">
        <v>27</v>
      </c>
      <c r="B127" s="176" t="s">
        <v>3066</v>
      </c>
      <c r="C127" s="185" t="s">
        <v>3067</v>
      </c>
      <c r="D127" s="177" t="s">
        <v>508</v>
      </c>
      <c r="E127" s="178">
        <v>9</v>
      </c>
      <c r="F127" s="179"/>
      <c r="G127" s="180">
        <f>ROUND(E127*F127,2)</f>
        <v>0</v>
      </c>
      <c r="H127" s="179"/>
      <c r="I127" s="180">
        <f>ROUND(E127*H127,2)</f>
        <v>0</v>
      </c>
      <c r="J127" s="179"/>
      <c r="K127" s="180">
        <f>ROUND(E127*J127,2)</f>
        <v>0</v>
      </c>
      <c r="L127" s="180">
        <v>21</v>
      </c>
      <c r="M127" s="180">
        <f>G127*(1+L127/100)</f>
        <v>0</v>
      </c>
      <c r="N127" s="178">
        <v>5.4000000000000001E-4</v>
      </c>
      <c r="O127" s="178">
        <f>ROUND(E127*N127,2)</f>
        <v>0</v>
      </c>
      <c r="P127" s="178">
        <v>0</v>
      </c>
      <c r="Q127" s="178">
        <f>ROUND(E127*P127,2)</f>
        <v>0</v>
      </c>
      <c r="R127" s="180" t="s">
        <v>727</v>
      </c>
      <c r="S127" s="180" t="s">
        <v>371</v>
      </c>
      <c r="T127" s="181" t="s">
        <v>2386</v>
      </c>
      <c r="U127" s="163">
        <v>0.09</v>
      </c>
      <c r="V127" s="163">
        <f>ROUND(E127*U127,2)</f>
        <v>0.81</v>
      </c>
      <c r="W127" s="163"/>
      <c r="X127" s="163" t="s">
        <v>431</v>
      </c>
      <c r="Y127" s="152"/>
      <c r="Z127" s="152"/>
      <c r="AA127" s="152"/>
      <c r="AB127" s="152"/>
      <c r="AC127" s="152"/>
      <c r="AD127" s="152"/>
      <c r="AE127" s="152"/>
      <c r="AF127" s="152"/>
      <c r="AG127" s="152" t="s">
        <v>2387</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c r="A128" s="159"/>
      <c r="B128" s="160"/>
      <c r="C128" s="203" t="s">
        <v>3327</v>
      </c>
      <c r="D128" s="199"/>
      <c r="E128" s="200">
        <v>3</v>
      </c>
      <c r="F128" s="163"/>
      <c r="G128" s="163"/>
      <c r="H128" s="163"/>
      <c r="I128" s="163"/>
      <c r="J128" s="163"/>
      <c r="K128" s="163"/>
      <c r="L128" s="163"/>
      <c r="M128" s="163"/>
      <c r="N128" s="162"/>
      <c r="O128" s="162"/>
      <c r="P128" s="162"/>
      <c r="Q128" s="162"/>
      <c r="R128" s="163"/>
      <c r="S128" s="163"/>
      <c r="T128" s="163"/>
      <c r="U128" s="163"/>
      <c r="V128" s="163"/>
      <c r="W128" s="163"/>
      <c r="X128" s="163"/>
      <c r="Y128" s="152"/>
      <c r="Z128" s="152"/>
      <c r="AA128" s="152"/>
      <c r="AB128" s="152"/>
      <c r="AC128" s="152"/>
      <c r="AD128" s="152"/>
      <c r="AE128" s="152"/>
      <c r="AF128" s="152"/>
      <c r="AG128" s="152" t="s">
        <v>2390</v>
      </c>
      <c r="AH128" s="152">
        <v>0</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c r="A129" s="159"/>
      <c r="B129" s="160"/>
      <c r="C129" s="203" t="s">
        <v>3328</v>
      </c>
      <c r="D129" s="199"/>
      <c r="E129" s="200">
        <v>3</v>
      </c>
      <c r="F129" s="163"/>
      <c r="G129" s="163"/>
      <c r="H129" s="163"/>
      <c r="I129" s="163"/>
      <c r="J129" s="163"/>
      <c r="K129" s="163"/>
      <c r="L129" s="163"/>
      <c r="M129" s="163"/>
      <c r="N129" s="162"/>
      <c r="O129" s="162"/>
      <c r="P129" s="162"/>
      <c r="Q129" s="162"/>
      <c r="R129" s="163"/>
      <c r="S129" s="163"/>
      <c r="T129" s="163"/>
      <c r="U129" s="163"/>
      <c r="V129" s="163"/>
      <c r="W129" s="163"/>
      <c r="X129" s="163"/>
      <c r="Y129" s="152"/>
      <c r="Z129" s="152"/>
      <c r="AA129" s="152"/>
      <c r="AB129" s="152"/>
      <c r="AC129" s="152"/>
      <c r="AD129" s="152"/>
      <c r="AE129" s="152"/>
      <c r="AF129" s="152"/>
      <c r="AG129" s="152" t="s">
        <v>2390</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c r="A130" s="159"/>
      <c r="B130" s="160"/>
      <c r="C130" s="203" t="s">
        <v>3329</v>
      </c>
      <c r="D130" s="199"/>
      <c r="E130" s="200">
        <v>3</v>
      </c>
      <c r="F130" s="163"/>
      <c r="G130" s="163"/>
      <c r="H130" s="163"/>
      <c r="I130" s="163"/>
      <c r="J130" s="163"/>
      <c r="K130" s="163"/>
      <c r="L130" s="163"/>
      <c r="M130" s="163"/>
      <c r="N130" s="162"/>
      <c r="O130" s="162"/>
      <c r="P130" s="162"/>
      <c r="Q130" s="162"/>
      <c r="R130" s="163"/>
      <c r="S130" s="163"/>
      <c r="T130" s="163"/>
      <c r="U130" s="163"/>
      <c r="V130" s="163"/>
      <c r="W130" s="163"/>
      <c r="X130" s="163"/>
      <c r="Y130" s="152"/>
      <c r="Z130" s="152"/>
      <c r="AA130" s="152"/>
      <c r="AB130" s="152"/>
      <c r="AC130" s="152"/>
      <c r="AD130" s="152"/>
      <c r="AE130" s="152"/>
      <c r="AF130" s="152"/>
      <c r="AG130" s="152" t="s">
        <v>2390</v>
      </c>
      <c r="AH130" s="152">
        <v>0</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c r="A131" s="175">
        <v>28</v>
      </c>
      <c r="B131" s="176" t="s">
        <v>3069</v>
      </c>
      <c r="C131" s="185" t="s">
        <v>3070</v>
      </c>
      <c r="D131" s="177" t="s">
        <v>459</v>
      </c>
      <c r="E131" s="178">
        <v>0.17655000000000001</v>
      </c>
      <c r="F131" s="179"/>
      <c r="G131" s="180">
        <f>ROUND(E131*F131,2)</f>
        <v>0</v>
      </c>
      <c r="H131" s="179"/>
      <c r="I131" s="180">
        <f>ROUND(E131*H131,2)</f>
        <v>0</v>
      </c>
      <c r="J131" s="179"/>
      <c r="K131" s="180">
        <f>ROUND(E131*J131,2)</f>
        <v>0</v>
      </c>
      <c r="L131" s="180">
        <v>21</v>
      </c>
      <c r="M131" s="180">
        <f>G131*(1+L131/100)</f>
        <v>0</v>
      </c>
      <c r="N131" s="178">
        <v>0</v>
      </c>
      <c r="O131" s="178">
        <f>ROUND(E131*N131,2)</f>
        <v>0</v>
      </c>
      <c r="P131" s="178">
        <v>0</v>
      </c>
      <c r="Q131" s="178">
        <f>ROUND(E131*P131,2)</f>
        <v>0</v>
      </c>
      <c r="R131" s="180" t="s">
        <v>727</v>
      </c>
      <c r="S131" s="180" t="s">
        <v>371</v>
      </c>
      <c r="T131" s="181" t="s">
        <v>2386</v>
      </c>
      <c r="U131" s="163">
        <v>1.5669999999999999</v>
      </c>
      <c r="V131" s="163">
        <f>ROUND(E131*U131,2)</f>
        <v>0.28000000000000003</v>
      </c>
      <c r="W131" s="163"/>
      <c r="X131" s="163" t="s">
        <v>254</v>
      </c>
      <c r="Y131" s="152"/>
      <c r="Z131" s="152"/>
      <c r="AA131" s="152"/>
      <c r="AB131" s="152"/>
      <c r="AC131" s="152"/>
      <c r="AD131" s="152"/>
      <c r="AE131" s="152"/>
      <c r="AF131" s="152"/>
      <c r="AG131" s="152" t="s">
        <v>724</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c r="A132" s="159"/>
      <c r="B132" s="160"/>
      <c r="C132" s="273" t="s">
        <v>742</v>
      </c>
      <c r="D132" s="274"/>
      <c r="E132" s="274"/>
      <c r="F132" s="274"/>
      <c r="G132" s="274"/>
      <c r="H132" s="163"/>
      <c r="I132" s="163"/>
      <c r="J132" s="163"/>
      <c r="K132" s="163"/>
      <c r="L132" s="163"/>
      <c r="M132" s="163"/>
      <c r="N132" s="162"/>
      <c r="O132" s="162"/>
      <c r="P132" s="162"/>
      <c r="Q132" s="162"/>
      <c r="R132" s="163"/>
      <c r="S132" s="163"/>
      <c r="T132" s="163"/>
      <c r="U132" s="163"/>
      <c r="V132" s="163"/>
      <c r="W132" s="163"/>
      <c r="X132" s="163"/>
      <c r="Y132" s="152"/>
      <c r="Z132" s="152"/>
      <c r="AA132" s="152"/>
      <c r="AB132" s="152"/>
      <c r="AC132" s="152"/>
      <c r="AD132" s="152"/>
      <c r="AE132" s="152"/>
      <c r="AF132" s="152"/>
      <c r="AG132" s="152" t="s">
        <v>444</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c r="A133" s="169" t="s">
        <v>366</v>
      </c>
      <c r="B133" s="170" t="s">
        <v>309</v>
      </c>
      <c r="C133" s="184" t="s">
        <v>310</v>
      </c>
      <c r="D133" s="171"/>
      <c r="E133" s="172"/>
      <c r="F133" s="173"/>
      <c r="G133" s="173">
        <f>SUMIF(AG134:AG166,"&lt;&gt;NOR",G134:G166)</f>
        <v>0</v>
      </c>
      <c r="H133" s="173"/>
      <c r="I133" s="173">
        <f>SUM(I134:I166)</f>
        <v>0</v>
      </c>
      <c r="J133" s="173"/>
      <c r="K133" s="173">
        <f>SUM(K134:K166)</f>
        <v>0</v>
      </c>
      <c r="L133" s="173"/>
      <c r="M133" s="173">
        <f>SUM(M134:M166)</f>
        <v>0</v>
      </c>
      <c r="N133" s="172"/>
      <c r="O133" s="172">
        <f>SUM(O134:O166)</f>
        <v>0.08</v>
      </c>
      <c r="P133" s="172"/>
      <c r="Q133" s="172">
        <f>SUM(Q134:Q166)</f>
        <v>0</v>
      </c>
      <c r="R133" s="173"/>
      <c r="S133" s="173"/>
      <c r="T133" s="174"/>
      <c r="U133" s="168"/>
      <c r="V133" s="168">
        <f>SUM(V134:V166)</f>
        <v>26.109999999999996</v>
      </c>
      <c r="W133" s="168"/>
      <c r="X133" s="168"/>
      <c r="AG133" t="s">
        <v>367</v>
      </c>
    </row>
    <row r="134" spans="1:60" ht="33.75" outlineLevel="1">
      <c r="A134" s="175">
        <v>29</v>
      </c>
      <c r="B134" s="176" t="s">
        <v>3082</v>
      </c>
      <c r="C134" s="185" t="s">
        <v>3083</v>
      </c>
      <c r="D134" s="177" t="s">
        <v>439</v>
      </c>
      <c r="E134" s="178">
        <v>18.3</v>
      </c>
      <c r="F134" s="179"/>
      <c r="G134" s="180">
        <f>ROUND(E134*F134,2)</f>
        <v>0</v>
      </c>
      <c r="H134" s="179"/>
      <c r="I134" s="180">
        <f>ROUND(E134*H134,2)</f>
        <v>0</v>
      </c>
      <c r="J134" s="179"/>
      <c r="K134" s="180">
        <f>ROUND(E134*J134,2)</f>
        <v>0</v>
      </c>
      <c r="L134" s="180">
        <v>21</v>
      </c>
      <c r="M134" s="180">
        <f>G134*(1+L134/100)</f>
        <v>0</v>
      </c>
      <c r="N134" s="178">
        <v>2.2000000000000001E-4</v>
      </c>
      <c r="O134" s="178">
        <f>ROUND(E134*N134,2)</f>
        <v>0</v>
      </c>
      <c r="P134" s="178">
        <v>0</v>
      </c>
      <c r="Q134" s="178">
        <f>ROUND(E134*P134,2)</f>
        <v>0</v>
      </c>
      <c r="R134" s="180" t="s">
        <v>727</v>
      </c>
      <c r="S134" s="180" t="s">
        <v>371</v>
      </c>
      <c r="T134" s="181" t="s">
        <v>2386</v>
      </c>
      <c r="U134" s="163">
        <v>9.5000000000000001E-2</v>
      </c>
      <c r="V134" s="163">
        <f>ROUND(E134*U134,2)</f>
        <v>1.74</v>
      </c>
      <c r="W134" s="163"/>
      <c r="X134" s="163" t="s">
        <v>431</v>
      </c>
      <c r="Y134" s="152"/>
      <c r="Z134" s="152"/>
      <c r="AA134" s="152"/>
      <c r="AB134" s="152"/>
      <c r="AC134" s="152"/>
      <c r="AD134" s="152"/>
      <c r="AE134" s="152"/>
      <c r="AF134" s="152"/>
      <c r="AG134" s="152" t="s">
        <v>2387</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c r="A135" s="159"/>
      <c r="B135" s="160"/>
      <c r="C135" s="203" t="s">
        <v>3303</v>
      </c>
      <c r="D135" s="199"/>
      <c r="E135" s="200"/>
      <c r="F135" s="163"/>
      <c r="G135" s="163"/>
      <c r="H135" s="163"/>
      <c r="I135" s="163"/>
      <c r="J135" s="163"/>
      <c r="K135" s="163"/>
      <c r="L135" s="163"/>
      <c r="M135" s="163"/>
      <c r="N135" s="162"/>
      <c r="O135" s="162"/>
      <c r="P135" s="162"/>
      <c r="Q135" s="162"/>
      <c r="R135" s="163"/>
      <c r="S135" s="163"/>
      <c r="T135" s="163"/>
      <c r="U135" s="163"/>
      <c r="V135" s="163"/>
      <c r="W135" s="163"/>
      <c r="X135" s="163"/>
      <c r="Y135" s="152"/>
      <c r="Z135" s="152"/>
      <c r="AA135" s="152"/>
      <c r="AB135" s="152"/>
      <c r="AC135" s="152"/>
      <c r="AD135" s="152"/>
      <c r="AE135" s="152"/>
      <c r="AF135" s="152"/>
      <c r="AG135" s="152" t="s">
        <v>2390</v>
      </c>
      <c r="AH135" s="152">
        <v>0</v>
      </c>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c r="A136" s="159"/>
      <c r="B136" s="160"/>
      <c r="C136" s="203" t="s">
        <v>3304</v>
      </c>
      <c r="D136" s="199"/>
      <c r="E136" s="200">
        <v>1.77</v>
      </c>
      <c r="F136" s="163"/>
      <c r="G136" s="163"/>
      <c r="H136" s="163"/>
      <c r="I136" s="163"/>
      <c r="J136" s="163"/>
      <c r="K136" s="163"/>
      <c r="L136" s="163"/>
      <c r="M136" s="163"/>
      <c r="N136" s="162"/>
      <c r="O136" s="162"/>
      <c r="P136" s="162"/>
      <c r="Q136" s="162"/>
      <c r="R136" s="163"/>
      <c r="S136" s="163"/>
      <c r="T136" s="163"/>
      <c r="U136" s="163"/>
      <c r="V136" s="163"/>
      <c r="W136" s="163"/>
      <c r="X136" s="163"/>
      <c r="Y136" s="152"/>
      <c r="Z136" s="152"/>
      <c r="AA136" s="152"/>
      <c r="AB136" s="152"/>
      <c r="AC136" s="152"/>
      <c r="AD136" s="152"/>
      <c r="AE136" s="152"/>
      <c r="AF136" s="152"/>
      <c r="AG136" s="152" t="s">
        <v>2390</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c r="A137" s="159"/>
      <c r="B137" s="160"/>
      <c r="C137" s="203" t="s">
        <v>3306</v>
      </c>
      <c r="D137" s="199"/>
      <c r="E137" s="200"/>
      <c r="F137" s="163"/>
      <c r="G137" s="163"/>
      <c r="H137" s="163"/>
      <c r="I137" s="163"/>
      <c r="J137" s="163"/>
      <c r="K137" s="163"/>
      <c r="L137" s="163"/>
      <c r="M137" s="163"/>
      <c r="N137" s="162"/>
      <c r="O137" s="162"/>
      <c r="P137" s="162"/>
      <c r="Q137" s="162"/>
      <c r="R137" s="163"/>
      <c r="S137" s="163"/>
      <c r="T137" s="163"/>
      <c r="U137" s="163"/>
      <c r="V137" s="163"/>
      <c r="W137" s="163"/>
      <c r="X137" s="163"/>
      <c r="Y137" s="152"/>
      <c r="Z137" s="152"/>
      <c r="AA137" s="152"/>
      <c r="AB137" s="152"/>
      <c r="AC137" s="152"/>
      <c r="AD137" s="152"/>
      <c r="AE137" s="152"/>
      <c r="AF137" s="152"/>
      <c r="AG137" s="152" t="s">
        <v>2390</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c r="A138" s="159"/>
      <c r="B138" s="160"/>
      <c r="C138" s="203" t="s">
        <v>3307</v>
      </c>
      <c r="D138" s="199"/>
      <c r="E138" s="200">
        <v>5.73</v>
      </c>
      <c r="F138" s="163"/>
      <c r="G138" s="163"/>
      <c r="H138" s="163"/>
      <c r="I138" s="163"/>
      <c r="J138" s="163"/>
      <c r="K138" s="163"/>
      <c r="L138" s="163"/>
      <c r="M138" s="163"/>
      <c r="N138" s="162"/>
      <c r="O138" s="162"/>
      <c r="P138" s="162"/>
      <c r="Q138" s="162"/>
      <c r="R138" s="163"/>
      <c r="S138" s="163"/>
      <c r="T138" s="163"/>
      <c r="U138" s="163"/>
      <c r="V138" s="163"/>
      <c r="W138" s="163"/>
      <c r="X138" s="163"/>
      <c r="Y138" s="152"/>
      <c r="Z138" s="152"/>
      <c r="AA138" s="152"/>
      <c r="AB138" s="152"/>
      <c r="AC138" s="152"/>
      <c r="AD138" s="152"/>
      <c r="AE138" s="152"/>
      <c r="AF138" s="152"/>
      <c r="AG138" s="152" t="s">
        <v>2390</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c r="A139" s="159"/>
      <c r="B139" s="160"/>
      <c r="C139" s="203" t="s">
        <v>3309</v>
      </c>
      <c r="D139" s="199"/>
      <c r="E139" s="200"/>
      <c r="F139" s="163"/>
      <c r="G139" s="163"/>
      <c r="H139" s="163"/>
      <c r="I139" s="163"/>
      <c r="J139" s="163"/>
      <c r="K139" s="163"/>
      <c r="L139" s="163"/>
      <c r="M139" s="163"/>
      <c r="N139" s="162"/>
      <c r="O139" s="162"/>
      <c r="P139" s="162"/>
      <c r="Q139" s="162"/>
      <c r="R139" s="163"/>
      <c r="S139" s="163"/>
      <c r="T139" s="163"/>
      <c r="U139" s="163"/>
      <c r="V139" s="163"/>
      <c r="W139" s="163"/>
      <c r="X139" s="163"/>
      <c r="Y139" s="152"/>
      <c r="Z139" s="152"/>
      <c r="AA139" s="152"/>
      <c r="AB139" s="152"/>
      <c r="AC139" s="152"/>
      <c r="AD139" s="152"/>
      <c r="AE139" s="152"/>
      <c r="AF139" s="152"/>
      <c r="AG139" s="152" t="s">
        <v>2390</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c r="A140" s="159"/>
      <c r="B140" s="160"/>
      <c r="C140" s="203" t="s">
        <v>3310</v>
      </c>
      <c r="D140" s="199"/>
      <c r="E140" s="200">
        <v>5.13</v>
      </c>
      <c r="F140" s="163"/>
      <c r="G140" s="163"/>
      <c r="H140" s="163"/>
      <c r="I140" s="163"/>
      <c r="J140" s="163"/>
      <c r="K140" s="163"/>
      <c r="L140" s="163"/>
      <c r="M140" s="163"/>
      <c r="N140" s="162"/>
      <c r="O140" s="162"/>
      <c r="P140" s="162"/>
      <c r="Q140" s="162"/>
      <c r="R140" s="163"/>
      <c r="S140" s="163"/>
      <c r="T140" s="163"/>
      <c r="U140" s="163"/>
      <c r="V140" s="163"/>
      <c r="W140" s="163"/>
      <c r="X140" s="163"/>
      <c r="Y140" s="152"/>
      <c r="Z140" s="152"/>
      <c r="AA140" s="152"/>
      <c r="AB140" s="152"/>
      <c r="AC140" s="152"/>
      <c r="AD140" s="152"/>
      <c r="AE140" s="152"/>
      <c r="AF140" s="152"/>
      <c r="AG140" s="152" t="s">
        <v>2390</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c r="A141" s="159"/>
      <c r="B141" s="160"/>
      <c r="C141" s="203" t="s">
        <v>3312</v>
      </c>
      <c r="D141" s="199"/>
      <c r="E141" s="200"/>
      <c r="F141" s="163"/>
      <c r="G141" s="163"/>
      <c r="H141" s="163"/>
      <c r="I141" s="163"/>
      <c r="J141" s="163"/>
      <c r="K141" s="163"/>
      <c r="L141" s="163"/>
      <c r="M141" s="163"/>
      <c r="N141" s="162"/>
      <c r="O141" s="162"/>
      <c r="P141" s="162"/>
      <c r="Q141" s="162"/>
      <c r="R141" s="163"/>
      <c r="S141" s="163"/>
      <c r="T141" s="163"/>
      <c r="U141" s="163"/>
      <c r="V141" s="163"/>
      <c r="W141" s="163"/>
      <c r="X141" s="163"/>
      <c r="Y141" s="152"/>
      <c r="Z141" s="152"/>
      <c r="AA141" s="152"/>
      <c r="AB141" s="152"/>
      <c r="AC141" s="152"/>
      <c r="AD141" s="152"/>
      <c r="AE141" s="152"/>
      <c r="AF141" s="152"/>
      <c r="AG141" s="152" t="s">
        <v>2390</v>
      </c>
      <c r="AH141" s="152">
        <v>0</v>
      </c>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c r="A142" s="159"/>
      <c r="B142" s="160"/>
      <c r="C142" s="203" t="s">
        <v>3313</v>
      </c>
      <c r="D142" s="199"/>
      <c r="E142" s="200">
        <v>5.67</v>
      </c>
      <c r="F142" s="163"/>
      <c r="G142" s="163"/>
      <c r="H142" s="163"/>
      <c r="I142" s="163"/>
      <c r="J142" s="163"/>
      <c r="K142" s="163"/>
      <c r="L142" s="163"/>
      <c r="M142" s="163"/>
      <c r="N142" s="162"/>
      <c r="O142" s="162"/>
      <c r="P142" s="162"/>
      <c r="Q142" s="162"/>
      <c r="R142" s="163"/>
      <c r="S142" s="163"/>
      <c r="T142" s="163"/>
      <c r="U142" s="163"/>
      <c r="V142" s="163"/>
      <c r="W142" s="163"/>
      <c r="X142" s="163"/>
      <c r="Y142" s="152"/>
      <c r="Z142" s="152"/>
      <c r="AA142" s="152"/>
      <c r="AB142" s="152"/>
      <c r="AC142" s="152"/>
      <c r="AD142" s="152"/>
      <c r="AE142" s="152"/>
      <c r="AF142" s="152"/>
      <c r="AG142" s="152" t="s">
        <v>2390</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c r="A143" s="175">
        <v>30</v>
      </c>
      <c r="B143" s="176" t="s">
        <v>3084</v>
      </c>
      <c r="C143" s="185" t="s">
        <v>3085</v>
      </c>
      <c r="D143" s="177" t="s">
        <v>524</v>
      </c>
      <c r="E143" s="178">
        <v>7.7</v>
      </c>
      <c r="F143" s="179"/>
      <c r="G143" s="180">
        <f>ROUND(E143*F143,2)</f>
        <v>0</v>
      </c>
      <c r="H143" s="179"/>
      <c r="I143" s="180">
        <f>ROUND(E143*H143,2)</f>
        <v>0</v>
      </c>
      <c r="J143" s="179"/>
      <c r="K143" s="180">
        <f>ROUND(E143*J143,2)</f>
        <v>0</v>
      </c>
      <c r="L143" s="180">
        <v>21</v>
      </c>
      <c r="M143" s="180">
        <f>G143*(1+L143/100)</f>
        <v>0</v>
      </c>
      <c r="N143" s="178">
        <v>0</v>
      </c>
      <c r="O143" s="178">
        <f>ROUND(E143*N143,2)</f>
        <v>0</v>
      </c>
      <c r="P143" s="178">
        <v>0</v>
      </c>
      <c r="Q143" s="178">
        <f>ROUND(E143*P143,2)</f>
        <v>0</v>
      </c>
      <c r="R143" s="180" t="s">
        <v>1681</v>
      </c>
      <c r="S143" s="180" t="s">
        <v>371</v>
      </c>
      <c r="T143" s="181" t="s">
        <v>2386</v>
      </c>
      <c r="U143" s="163">
        <v>0.15</v>
      </c>
      <c r="V143" s="163">
        <f>ROUND(E143*U143,2)</f>
        <v>1.1599999999999999</v>
      </c>
      <c r="W143" s="163"/>
      <c r="X143" s="163" t="s">
        <v>431</v>
      </c>
      <c r="Y143" s="152"/>
      <c r="Z143" s="152"/>
      <c r="AA143" s="152"/>
      <c r="AB143" s="152"/>
      <c r="AC143" s="152"/>
      <c r="AD143" s="152"/>
      <c r="AE143" s="152"/>
      <c r="AF143" s="152"/>
      <c r="AG143" s="152" t="s">
        <v>2387</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c r="A144" s="159"/>
      <c r="B144" s="160"/>
      <c r="C144" s="203" t="s">
        <v>3330</v>
      </c>
      <c r="D144" s="199"/>
      <c r="E144" s="200">
        <v>3</v>
      </c>
      <c r="F144" s="163"/>
      <c r="G144" s="163"/>
      <c r="H144" s="163"/>
      <c r="I144" s="163"/>
      <c r="J144" s="163"/>
      <c r="K144" s="163"/>
      <c r="L144" s="163"/>
      <c r="M144" s="163"/>
      <c r="N144" s="162"/>
      <c r="O144" s="162"/>
      <c r="P144" s="162"/>
      <c r="Q144" s="162"/>
      <c r="R144" s="163"/>
      <c r="S144" s="163"/>
      <c r="T144" s="163"/>
      <c r="U144" s="163"/>
      <c r="V144" s="163"/>
      <c r="W144" s="163"/>
      <c r="X144" s="163"/>
      <c r="Y144" s="152"/>
      <c r="Z144" s="152"/>
      <c r="AA144" s="152"/>
      <c r="AB144" s="152"/>
      <c r="AC144" s="152"/>
      <c r="AD144" s="152"/>
      <c r="AE144" s="152"/>
      <c r="AF144" s="152"/>
      <c r="AG144" s="152" t="s">
        <v>2390</v>
      </c>
      <c r="AH144" s="152">
        <v>0</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c r="A145" s="159"/>
      <c r="B145" s="160"/>
      <c r="C145" s="203" t="s">
        <v>3331</v>
      </c>
      <c r="D145" s="199"/>
      <c r="E145" s="200">
        <v>3.9</v>
      </c>
      <c r="F145" s="163"/>
      <c r="G145" s="163"/>
      <c r="H145" s="163"/>
      <c r="I145" s="163"/>
      <c r="J145" s="163"/>
      <c r="K145" s="163"/>
      <c r="L145" s="163"/>
      <c r="M145" s="163"/>
      <c r="N145" s="162"/>
      <c r="O145" s="162"/>
      <c r="P145" s="162"/>
      <c r="Q145" s="162"/>
      <c r="R145" s="163"/>
      <c r="S145" s="163"/>
      <c r="T145" s="163"/>
      <c r="U145" s="163"/>
      <c r="V145" s="163"/>
      <c r="W145" s="163"/>
      <c r="X145" s="163"/>
      <c r="Y145" s="152"/>
      <c r="Z145" s="152"/>
      <c r="AA145" s="152"/>
      <c r="AB145" s="152"/>
      <c r="AC145" s="152"/>
      <c r="AD145" s="152"/>
      <c r="AE145" s="152"/>
      <c r="AF145" s="152"/>
      <c r="AG145" s="152" t="s">
        <v>2390</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c r="A146" s="159"/>
      <c r="B146" s="160"/>
      <c r="C146" s="203" t="s">
        <v>3332</v>
      </c>
      <c r="D146" s="199"/>
      <c r="E146" s="200">
        <v>0.8</v>
      </c>
      <c r="F146" s="163"/>
      <c r="G146" s="163"/>
      <c r="H146" s="163"/>
      <c r="I146" s="163"/>
      <c r="J146" s="163"/>
      <c r="K146" s="163"/>
      <c r="L146" s="163"/>
      <c r="M146" s="163"/>
      <c r="N146" s="162"/>
      <c r="O146" s="162"/>
      <c r="P146" s="162"/>
      <c r="Q146" s="162"/>
      <c r="R146" s="163"/>
      <c r="S146" s="163"/>
      <c r="T146" s="163"/>
      <c r="U146" s="163"/>
      <c r="V146" s="163"/>
      <c r="W146" s="163"/>
      <c r="X146" s="163"/>
      <c r="Y146" s="152"/>
      <c r="Z146" s="152"/>
      <c r="AA146" s="152"/>
      <c r="AB146" s="152"/>
      <c r="AC146" s="152"/>
      <c r="AD146" s="152"/>
      <c r="AE146" s="152"/>
      <c r="AF146" s="152"/>
      <c r="AG146" s="152" t="s">
        <v>2390</v>
      </c>
      <c r="AH146" s="152">
        <v>0</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c r="A147" s="175">
        <v>31</v>
      </c>
      <c r="B147" s="176" t="s">
        <v>3090</v>
      </c>
      <c r="C147" s="185" t="s">
        <v>3091</v>
      </c>
      <c r="D147" s="177" t="s">
        <v>439</v>
      </c>
      <c r="E147" s="178">
        <v>18.3</v>
      </c>
      <c r="F147" s="179"/>
      <c r="G147" s="180">
        <f>ROUND(E147*F147,2)</f>
        <v>0</v>
      </c>
      <c r="H147" s="179"/>
      <c r="I147" s="180">
        <f>ROUND(E147*H147,2)</f>
        <v>0</v>
      </c>
      <c r="J147" s="179"/>
      <c r="K147" s="180">
        <f>ROUND(E147*J147,2)</f>
        <v>0</v>
      </c>
      <c r="L147" s="180">
        <v>21</v>
      </c>
      <c r="M147" s="180">
        <f>G147*(1+L147/100)</f>
        <v>0</v>
      </c>
      <c r="N147" s="178">
        <v>0</v>
      </c>
      <c r="O147" s="178">
        <f>ROUND(E147*N147,2)</f>
        <v>0</v>
      </c>
      <c r="P147" s="178">
        <v>0</v>
      </c>
      <c r="Q147" s="178">
        <f>ROUND(E147*P147,2)</f>
        <v>0</v>
      </c>
      <c r="R147" s="180" t="s">
        <v>1681</v>
      </c>
      <c r="S147" s="180" t="s">
        <v>371</v>
      </c>
      <c r="T147" s="181" t="s">
        <v>2386</v>
      </c>
      <c r="U147" s="163">
        <v>1.26</v>
      </c>
      <c r="V147" s="163">
        <f>ROUND(E147*U147,2)</f>
        <v>23.06</v>
      </c>
      <c r="W147" s="163"/>
      <c r="X147" s="163" t="s">
        <v>431</v>
      </c>
      <c r="Y147" s="152"/>
      <c r="Z147" s="152"/>
      <c r="AA147" s="152"/>
      <c r="AB147" s="152"/>
      <c r="AC147" s="152"/>
      <c r="AD147" s="152"/>
      <c r="AE147" s="152"/>
      <c r="AF147" s="152"/>
      <c r="AG147" s="152" t="s">
        <v>2387</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c r="A148" s="159"/>
      <c r="B148" s="160"/>
      <c r="C148" s="273" t="s">
        <v>3092</v>
      </c>
      <c r="D148" s="274"/>
      <c r="E148" s="274"/>
      <c r="F148" s="274"/>
      <c r="G148" s="274"/>
      <c r="H148" s="163"/>
      <c r="I148" s="163"/>
      <c r="J148" s="163"/>
      <c r="K148" s="163"/>
      <c r="L148" s="163"/>
      <c r="M148" s="163"/>
      <c r="N148" s="162"/>
      <c r="O148" s="162"/>
      <c r="P148" s="162"/>
      <c r="Q148" s="162"/>
      <c r="R148" s="163"/>
      <c r="S148" s="163"/>
      <c r="T148" s="163"/>
      <c r="U148" s="163"/>
      <c r="V148" s="163"/>
      <c r="W148" s="163"/>
      <c r="X148" s="163"/>
      <c r="Y148" s="152"/>
      <c r="Z148" s="152"/>
      <c r="AA148" s="152"/>
      <c r="AB148" s="152"/>
      <c r="AC148" s="152"/>
      <c r="AD148" s="152"/>
      <c r="AE148" s="152"/>
      <c r="AF148" s="152"/>
      <c r="AG148" s="152" t="s">
        <v>444</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c r="A149" s="159"/>
      <c r="B149" s="160"/>
      <c r="C149" s="203" t="s">
        <v>3333</v>
      </c>
      <c r="D149" s="199"/>
      <c r="E149" s="200">
        <v>18.3</v>
      </c>
      <c r="F149" s="163"/>
      <c r="G149" s="163"/>
      <c r="H149" s="163"/>
      <c r="I149" s="163"/>
      <c r="J149" s="163"/>
      <c r="K149" s="163"/>
      <c r="L149" s="163"/>
      <c r="M149" s="163"/>
      <c r="N149" s="162"/>
      <c r="O149" s="162"/>
      <c r="P149" s="162"/>
      <c r="Q149" s="162"/>
      <c r="R149" s="163"/>
      <c r="S149" s="163"/>
      <c r="T149" s="163"/>
      <c r="U149" s="163"/>
      <c r="V149" s="163"/>
      <c r="W149" s="163"/>
      <c r="X149" s="163"/>
      <c r="Y149" s="152"/>
      <c r="Z149" s="152"/>
      <c r="AA149" s="152"/>
      <c r="AB149" s="152"/>
      <c r="AC149" s="152"/>
      <c r="AD149" s="152"/>
      <c r="AE149" s="152"/>
      <c r="AF149" s="152"/>
      <c r="AG149" s="152" t="s">
        <v>2390</v>
      </c>
      <c r="AH149" s="152">
        <v>5</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ht="22.5" outlineLevel="1">
      <c r="A150" s="175">
        <v>32</v>
      </c>
      <c r="B150" s="176" t="s">
        <v>3098</v>
      </c>
      <c r="C150" s="185" t="s">
        <v>3099</v>
      </c>
      <c r="D150" s="177" t="s">
        <v>508</v>
      </c>
      <c r="E150" s="178">
        <v>1</v>
      </c>
      <c r="F150" s="179"/>
      <c r="G150" s="180">
        <f>ROUND(E150*F150,2)</f>
        <v>0</v>
      </c>
      <c r="H150" s="179"/>
      <c r="I150" s="180">
        <f>ROUND(E150*H150,2)</f>
        <v>0</v>
      </c>
      <c r="J150" s="179"/>
      <c r="K150" s="180">
        <f>ROUND(E150*J150,2)</f>
        <v>0</v>
      </c>
      <c r="L150" s="180">
        <v>21</v>
      </c>
      <c r="M150" s="180">
        <f>G150*(1+L150/100)</f>
        <v>0</v>
      </c>
      <c r="N150" s="178">
        <v>1.3999999999999999E-4</v>
      </c>
      <c r="O150" s="178">
        <f>ROUND(E150*N150,2)</f>
        <v>0</v>
      </c>
      <c r="P150" s="178">
        <v>0</v>
      </c>
      <c r="Q150" s="178">
        <f>ROUND(E150*P150,2)</f>
        <v>0</v>
      </c>
      <c r="R150" s="180" t="s">
        <v>731</v>
      </c>
      <c r="S150" s="180" t="s">
        <v>371</v>
      </c>
      <c r="T150" s="181" t="s">
        <v>2386</v>
      </c>
      <c r="U150" s="163">
        <v>0</v>
      </c>
      <c r="V150" s="163">
        <f>ROUND(E150*U150,2)</f>
        <v>0</v>
      </c>
      <c r="W150" s="163"/>
      <c r="X150" s="163" t="s">
        <v>464</v>
      </c>
      <c r="Y150" s="152"/>
      <c r="Z150" s="152"/>
      <c r="AA150" s="152"/>
      <c r="AB150" s="152"/>
      <c r="AC150" s="152"/>
      <c r="AD150" s="152"/>
      <c r="AE150" s="152"/>
      <c r="AF150" s="152"/>
      <c r="AG150" s="152" t="s">
        <v>2465</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c r="A151" s="159"/>
      <c r="B151" s="160"/>
      <c r="C151" s="203" t="s">
        <v>220</v>
      </c>
      <c r="D151" s="199"/>
      <c r="E151" s="200">
        <v>1</v>
      </c>
      <c r="F151" s="163"/>
      <c r="G151" s="163"/>
      <c r="H151" s="163"/>
      <c r="I151" s="163"/>
      <c r="J151" s="163"/>
      <c r="K151" s="163"/>
      <c r="L151" s="163"/>
      <c r="M151" s="163"/>
      <c r="N151" s="162"/>
      <c r="O151" s="162"/>
      <c r="P151" s="162"/>
      <c r="Q151" s="162"/>
      <c r="R151" s="163"/>
      <c r="S151" s="163"/>
      <c r="T151" s="163"/>
      <c r="U151" s="163"/>
      <c r="V151" s="163"/>
      <c r="W151" s="163"/>
      <c r="X151" s="163"/>
      <c r="Y151" s="152"/>
      <c r="Z151" s="152"/>
      <c r="AA151" s="152"/>
      <c r="AB151" s="152"/>
      <c r="AC151" s="152"/>
      <c r="AD151" s="152"/>
      <c r="AE151" s="152"/>
      <c r="AF151" s="152"/>
      <c r="AG151" s="152" t="s">
        <v>2390</v>
      </c>
      <c r="AH151" s="152">
        <v>0</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ht="22.5" outlineLevel="1">
      <c r="A152" s="175">
        <v>33</v>
      </c>
      <c r="B152" s="176" t="s">
        <v>3100</v>
      </c>
      <c r="C152" s="185" t="s">
        <v>3101</v>
      </c>
      <c r="D152" s="177" t="s">
        <v>508</v>
      </c>
      <c r="E152" s="178">
        <v>6</v>
      </c>
      <c r="F152" s="179"/>
      <c r="G152" s="180">
        <f>ROUND(E152*F152,2)</f>
        <v>0</v>
      </c>
      <c r="H152" s="179"/>
      <c r="I152" s="180">
        <f>ROUND(E152*H152,2)</f>
        <v>0</v>
      </c>
      <c r="J152" s="179"/>
      <c r="K152" s="180">
        <f>ROUND(E152*J152,2)</f>
        <v>0</v>
      </c>
      <c r="L152" s="180">
        <v>21</v>
      </c>
      <c r="M152" s="180">
        <f>G152*(1+L152/100)</f>
        <v>0</v>
      </c>
      <c r="N152" s="178">
        <v>4.2000000000000002E-4</v>
      </c>
      <c r="O152" s="178">
        <f>ROUND(E152*N152,2)</f>
        <v>0</v>
      </c>
      <c r="P152" s="178">
        <v>0</v>
      </c>
      <c r="Q152" s="178">
        <f>ROUND(E152*P152,2)</f>
        <v>0</v>
      </c>
      <c r="R152" s="180" t="s">
        <v>731</v>
      </c>
      <c r="S152" s="180" t="s">
        <v>371</v>
      </c>
      <c r="T152" s="181" t="s">
        <v>2386</v>
      </c>
      <c r="U152" s="163">
        <v>0</v>
      </c>
      <c r="V152" s="163">
        <f>ROUND(E152*U152,2)</f>
        <v>0</v>
      </c>
      <c r="W152" s="163"/>
      <c r="X152" s="163" t="s">
        <v>464</v>
      </c>
      <c r="Y152" s="152"/>
      <c r="Z152" s="152"/>
      <c r="AA152" s="152"/>
      <c r="AB152" s="152"/>
      <c r="AC152" s="152"/>
      <c r="AD152" s="152"/>
      <c r="AE152" s="152"/>
      <c r="AF152" s="152"/>
      <c r="AG152" s="152" t="s">
        <v>2465</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c r="A153" s="159"/>
      <c r="B153" s="160"/>
      <c r="C153" s="203" t="s">
        <v>230</v>
      </c>
      <c r="D153" s="199"/>
      <c r="E153" s="200">
        <v>6</v>
      </c>
      <c r="F153" s="163"/>
      <c r="G153" s="163"/>
      <c r="H153" s="163"/>
      <c r="I153" s="163"/>
      <c r="J153" s="163"/>
      <c r="K153" s="163"/>
      <c r="L153" s="163"/>
      <c r="M153" s="163"/>
      <c r="N153" s="162"/>
      <c r="O153" s="162"/>
      <c r="P153" s="162"/>
      <c r="Q153" s="162"/>
      <c r="R153" s="163"/>
      <c r="S153" s="163"/>
      <c r="T153" s="163"/>
      <c r="U153" s="163"/>
      <c r="V153" s="163"/>
      <c r="W153" s="163"/>
      <c r="X153" s="163"/>
      <c r="Y153" s="152"/>
      <c r="Z153" s="152"/>
      <c r="AA153" s="152"/>
      <c r="AB153" s="152"/>
      <c r="AC153" s="152"/>
      <c r="AD153" s="152"/>
      <c r="AE153" s="152"/>
      <c r="AF153" s="152"/>
      <c r="AG153" s="152" t="s">
        <v>2390</v>
      </c>
      <c r="AH153" s="152">
        <v>0</v>
      </c>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ht="22.5" outlineLevel="1">
      <c r="A154" s="175">
        <v>34</v>
      </c>
      <c r="B154" s="176" t="s">
        <v>3102</v>
      </c>
      <c r="C154" s="185" t="s">
        <v>3103</v>
      </c>
      <c r="D154" s="177" t="s">
        <v>1775</v>
      </c>
      <c r="E154" s="178">
        <v>73.2</v>
      </c>
      <c r="F154" s="179"/>
      <c r="G154" s="180">
        <f>ROUND(E154*F154,2)</f>
        <v>0</v>
      </c>
      <c r="H154" s="179"/>
      <c r="I154" s="180">
        <f>ROUND(E154*H154,2)</f>
        <v>0</v>
      </c>
      <c r="J154" s="179"/>
      <c r="K154" s="180">
        <f>ROUND(E154*J154,2)</f>
        <v>0</v>
      </c>
      <c r="L154" s="180">
        <v>21</v>
      </c>
      <c r="M154" s="180">
        <f>G154*(1+L154/100)</f>
        <v>0</v>
      </c>
      <c r="N154" s="178">
        <v>1E-3</v>
      </c>
      <c r="O154" s="178">
        <f>ROUND(E154*N154,2)</f>
        <v>7.0000000000000007E-2</v>
      </c>
      <c r="P154" s="178">
        <v>0</v>
      </c>
      <c r="Q154" s="178">
        <f>ROUND(E154*P154,2)</f>
        <v>0</v>
      </c>
      <c r="R154" s="180" t="s">
        <v>731</v>
      </c>
      <c r="S154" s="180" t="s">
        <v>2386</v>
      </c>
      <c r="T154" s="181" t="s">
        <v>2386</v>
      </c>
      <c r="U154" s="163">
        <v>0</v>
      </c>
      <c r="V154" s="163">
        <f>ROUND(E154*U154,2)</f>
        <v>0</v>
      </c>
      <c r="W154" s="163"/>
      <c r="X154" s="163" t="s">
        <v>464</v>
      </c>
      <c r="Y154" s="152"/>
      <c r="Z154" s="152"/>
      <c r="AA154" s="152"/>
      <c r="AB154" s="152"/>
      <c r="AC154" s="152"/>
      <c r="AD154" s="152"/>
      <c r="AE154" s="152"/>
      <c r="AF154" s="152"/>
      <c r="AG154" s="152" t="s">
        <v>2465</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c r="A155" s="159"/>
      <c r="B155" s="160"/>
      <c r="C155" s="262" t="s">
        <v>3104</v>
      </c>
      <c r="D155" s="263"/>
      <c r="E155" s="263"/>
      <c r="F155" s="263"/>
      <c r="G155" s="263"/>
      <c r="H155" s="163"/>
      <c r="I155" s="163"/>
      <c r="J155" s="163"/>
      <c r="K155" s="163"/>
      <c r="L155" s="163"/>
      <c r="M155" s="163"/>
      <c r="N155" s="162"/>
      <c r="O155" s="162"/>
      <c r="P155" s="162"/>
      <c r="Q155" s="162"/>
      <c r="R155" s="163"/>
      <c r="S155" s="163"/>
      <c r="T155" s="163"/>
      <c r="U155" s="163"/>
      <c r="V155" s="163"/>
      <c r="W155" s="163"/>
      <c r="X155" s="163"/>
      <c r="Y155" s="152"/>
      <c r="Z155" s="152"/>
      <c r="AA155" s="152"/>
      <c r="AB155" s="152"/>
      <c r="AC155" s="152"/>
      <c r="AD155" s="152"/>
      <c r="AE155" s="152"/>
      <c r="AF155" s="152"/>
      <c r="AG155" s="152" t="s">
        <v>375</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c r="A156" s="159"/>
      <c r="B156" s="160"/>
      <c r="C156" s="203" t="s">
        <v>3334</v>
      </c>
      <c r="D156" s="199"/>
      <c r="E156" s="200">
        <v>73.2</v>
      </c>
      <c r="F156" s="163"/>
      <c r="G156" s="163"/>
      <c r="H156" s="163"/>
      <c r="I156" s="163"/>
      <c r="J156" s="163"/>
      <c r="K156" s="163"/>
      <c r="L156" s="163"/>
      <c r="M156" s="163"/>
      <c r="N156" s="162"/>
      <c r="O156" s="162"/>
      <c r="P156" s="162"/>
      <c r="Q156" s="162"/>
      <c r="R156" s="163"/>
      <c r="S156" s="163"/>
      <c r="T156" s="163"/>
      <c r="U156" s="163"/>
      <c r="V156" s="163"/>
      <c r="W156" s="163"/>
      <c r="X156" s="163"/>
      <c r="Y156" s="152"/>
      <c r="Z156" s="152"/>
      <c r="AA156" s="152"/>
      <c r="AB156" s="152"/>
      <c r="AC156" s="152"/>
      <c r="AD156" s="152"/>
      <c r="AE156" s="152"/>
      <c r="AF156" s="152"/>
      <c r="AG156" s="152" t="s">
        <v>2390</v>
      </c>
      <c r="AH156" s="152">
        <v>5</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ht="22.5" outlineLevel="1">
      <c r="A157" s="175">
        <v>35</v>
      </c>
      <c r="B157" s="176" t="s">
        <v>3106</v>
      </c>
      <c r="C157" s="185" t="s">
        <v>3107</v>
      </c>
      <c r="D157" s="177" t="s">
        <v>1775</v>
      </c>
      <c r="E157" s="178">
        <v>10.98</v>
      </c>
      <c r="F157" s="179"/>
      <c r="G157" s="180">
        <f>ROUND(E157*F157,2)</f>
        <v>0</v>
      </c>
      <c r="H157" s="179"/>
      <c r="I157" s="180">
        <f>ROUND(E157*H157,2)</f>
        <v>0</v>
      </c>
      <c r="J157" s="179"/>
      <c r="K157" s="180">
        <f>ROUND(E157*J157,2)</f>
        <v>0</v>
      </c>
      <c r="L157" s="180">
        <v>21</v>
      </c>
      <c r="M157" s="180">
        <f>G157*(1+L157/100)</f>
        <v>0</v>
      </c>
      <c r="N157" s="178">
        <v>1E-3</v>
      </c>
      <c r="O157" s="178">
        <f>ROUND(E157*N157,2)</f>
        <v>0.01</v>
      </c>
      <c r="P157" s="178">
        <v>0</v>
      </c>
      <c r="Q157" s="178">
        <f>ROUND(E157*P157,2)</f>
        <v>0</v>
      </c>
      <c r="R157" s="180" t="s">
        <v>731</v>
      </c>
      <c r="S157" s="180" t="s">
        <v>371</v>
      </c>
      <c r="T157" s="181" t="s">
        <v>2386</v>
      </c>
      <c r="U157" s="163">
        <v>0</v>
      </c>
      <c r="V157" s="163">
        <f>ROUND(E157*U157,2)</f>
        <v>0</v>
      </c>
      <c r="W157" s="163"/>
      <c r="X157" s="163" t="s">
        <v>464</v>
      </c>
      <c r="Y157" s="152"/>
      <c r="Z157" s="152"/>
      <c r="AA157" s="152"/>
      <c r="AB157" s="152"/>
      <c r="AC157" s="152"/>
      <c r="AD157" s="152"/>
      <c r="AE157" s="152"/>
      <c r="AF157" s="152"/>
      <c r="AG157" s="152" t="s">
        <v>2465</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c r="A158" s="159"/>
      <c r="B158" s="160"/>
      <c r="C158" s="262" t="s">
        <v>3108</v>
      </c>
      <c r="D158" s="263"/>
      <c r="E158" s="263"/>
      <c r="F158" s="263"/>
      <c r="G158" s="263"/>
      <c r="H158" s="163"/>
      <c r="I158" s="163"/>
      <c r="J158" s="163"/>
      <c r="K158" s="163"/>
      <c r="L158" s="163"/>
      <c r="M158" s="163"/>
      <c r="N158" s="162"/>
      <c r="O158" s="162"/>
      <c r="P158" s="162"/>
      <c r="Q158" s="162"/>
      <c r="R158" s="163"/>
      <c r="S158" s="163"/>
      <c r="T158" s="163"/>
      <c r="U158" s="163"/>
      <c r="V158" s="163"/>
      <c r="W158" s="163"/>
      <c r="X158" s="163"/>
      <c r="Y158" s="152"/>
      <c r="Z158" s="152"/>
      <c r="AA158" s="152"/>
      <c r="AB158" s="152"/>
      <c r="AC158" s="152"/>
      <c r="AD158" s="152"/>
      <c r="AE158" s="152"/>
      <c r="AF158" s="152"/>
      <c r="AG158" s="152" t="s">
        <v>375</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c r="A159" s="159"/>
      <c r="B159" s="160"/>
      <c r="C159" s="203" t="s">
        <v>3335</v>
      </c>
      <c r="D159" s="199"/>
      <c r="E159" s="200">
        <v>10.98</v>
      </c>
      <c r="F159" s="163"/>
      <c r="G159" s="163"/>
      <c r="H159" s="163"/>
      <c r="I159" s="163"/>
      <c r="J159" s="163"/>
      <c r="K159" s="163"/>
      <c r="L159" s="163"/>
      <c r="M159" s="163"/>
      <c r="N159" s="162"/>
      <c r="O159" s="162"/>
      <c r="P159" s="162"/>
      <c r="Q159" s="162"/>
      <c r="R159" s="163"/>
      <c r="S159" s="163"/>
      <c r="T159" s="163"/>
      <c r="U159" s="163"/>
      <c r="V159" s="163"/>
      <c r="W159" s="163"/>
      <c r="X159" s="163"/>
      <c r="Y159" s="152"/>
      <c r="Z159" s="152"/>
      <c r="AA159" s="152"/>
      <c r="AB159" s="152"/>
      <c r="AC159" s="152"/>
      <c r="AD159" s="152"/>
      <c r="AE159" s="152"/>
      <c r="AF159" s="152"/>
      <c r="AG159" s="152" t="s">
        <v>2390</v>
      </c>
      <c r="AH159" s="152">
        <v>5</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c r="A160" s="175">
        <v>36</v>
      </c>
      <c r="B160" s="176" t="s">
        <v>3110</v>
      </c>
      <c r="C160" s="185" t="s">
        <v>3111</v>
      </c>
      <c r="D160" s="177" t="s">
        <v>3112</v>
      </c>
      <c r="E160" s="178">
        <v>20.13</v>
      </c>
      <c r="F160" s="179"/>
      <c r="G160" s="180">
        <f>ROUND(E160*F160,2)</f>
        <v>0</v>
      </c>
      <c r="H160" s="179"/>
      <c r="I160" s="180">
        <f>ROUND(E160*H160,2)</f>
        <v>0</v>
      </c>
      <c r="J160" s="179"/>
      <c r="K160" s="180">
        <f>ROUND(E160*J160,2)</f>
        <v>0</v>
      </c>
      <c r="L160" s="180">
        <v>21</v>
      </c>
      <c r="M160" s="180">
        <f>G160*(1+L160/100)</f>
        <v>0</v>
      </c>
      <c r="N160" s="178">
        <v>0</v>
      </c>
      <c r="O160" s="178">
        <f>ROUND(E160*N160,2)</f>
        <v>0</v>
      </c>
      <c r="P160" s="178">
        <v>0</v>
      </c>
      <c r="Q160" s="178">
        <f>ROUND(E160*P160,2)</f>
        <v>0</v>
      </c>
      <c r="R160" s="180"/>
      <c r="S160" s="180" t="s">
        <v>430</v>
      </c>
      <c r="T160" s="181" t="s">
        <v>372</v>
      </c>
      <c r="U160" s="163">
        <v>0</v>
      </c>
      <c r="V160" s="163">
        <f>ROUND(E160*U160,2)</f>
        <v>0</v>
      </c>
      <c r="W160" s="163"/>
      <c r="X160" s="163" t="s">
        <v>464</v>
      </c>
      <c r="Y160" s="152"/>
      <c r="Z160" s="152"/>
      <c r="AA160" s="152"/>
      <c r="AB160" s="152"/>
      <c r="AC160" s="152"/>
      <c r="AD160" s="152"/>
      <c r="AE160" s="152"/>
      <c r="AF160" s="152"/>
      <c r="AG160" s="152" t="s">
        <v>2465</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c r="A161" s="159"/>
      <c r="B161" s="160"/>
      <c r="C161" s="262" t="s">
        <v>3113</v>
      </c>
      <c r="D161" s="263"/>
      <c r="E161" s="263"/>
      <c r="F161" s="263"/>
      <c r="G161" s="263"/>
      <c r="H161" s="163"/>
      <c r="I161" s="163"/>
      <c r="J161" s="163"/>
      <c r="K161" s="163"/>
      <c r="L161" s="163"/>
      <c r="M161" s="163"/>
      <c r="N161" s="162"/>
      <c r="O161" s="162"/>
      <c r="P161" s="162"/>
      <c r="Q161" s="162"/>
      <c r="R161" s="163"/>
      <c r="S161" s="163"/>
      <c r="T161" s="163"/>
      <c r="U161" s="163"/>
      <c r="V161" s="163"/>
      <c r="W161" s="163"/>
      <c r="X161" s="163"/>
      <c r="Y161" s="152"/>
      <c r="Z161" s="152"/>
      <c r="AA161" s="152"/>
      <c r="AB161" s="152"/>
      <c r="AC161" s="152"/>
      <c r="AD161" s="152"/>
      <c r="AE161" s="152"/>
      <c r="AF161" s="152"/>
      <c r="AG161" s="152" t="s">
        <v>375</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c r="A162" s="159"/>
      <c r="B162" s="160"/>
      <c r="C162" s="271" t="s">
        <v>3114</v>
      </c>
      <c r="D162" s="272"/>
      <c r="E162" s="272"/>
      <c r="F162" s="272"/>
      <c r="G162" s="272"/>
      <c r="H162" s="163"/>
      <c r="I162" s="163"/>
      <c r="J162" s="163"/>
      <c r="K162" s="163"/>
      <c r="L162" s="163"/>
      <c r="M162" s="163"/>
      <c r="N162" s="162"/>
      <c r="O162" s="162"/>
      <c r="P162" s="162"/>
      <c r="Q162" s="162"/>
      <c r="R162" s="163"/>
      <c r="S162" s="163"/>
      <c r="T162" s="163"/>
      <c r="U162" s="163"/>
      <c r="V162" s="163"/>
      <c r="W162" s="163"/>
      <c r="X162" s="163"/>
      <c r="Y162" s="152"/>
      <c r="Z162" s="152"/>
      <c r="AA162" s="152"/>
      <c r="AB162" s="152"/>
      <c r="AC162" s="152"/>
      <c r="AD162" s="152"/>
      <c r="AE162" s="152"/>
      <c r="AF162" s="152"/>
      <c r="AG162" s="152" t="s">
        <v>375</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c r="A163" s="159"/>
      <c r="B163" s="160"/>
      <c r="C163" s="203" t="s">
        <v>3336</v>
      </c>
      <c r="D163" s="199"/>
      <c r="E163" s="200">
        <v>18.3</v>
      </c>
      <c r="F163" s="163"/>
      <c r="G163" s="163"/>
      <c r="H163" s="163"/>
      <c r="I163" s="163"/>
      <c r="J163" s="163"/>
      <c r="K163" s="163"/>
      <c r="L163" s="163"/>
      <c r="M163" s="163"/>
      <c r="N163" s="162"/>
      <c r="O163" s="162"/>
      <c r="P163" s="162"/>
      <c r="Q163" s="162"/>
      <c r="R163" s="163"/>
      <c r="S163" s="163"/>
      <c r="T163" s="163"/>
      <c r="U163" s="163"/>
      <c r="V163" s="163"/>
      <c r="W163" s="163"/>
      <c r="X163" s="163"/>
      <c r="Y163" s="152"/>
      <c r="Z163" s="152"/>
      <c r="AA163" s="152"/>
      <c r="AB163" s="152"/>
      <c r="AC163" s="152"/>
      <c r="AD163" s="152"/>
      <c r="AE163" s="152"/>
      <c r="AF163" s="152"/>
      <c r="AG163" s="152" t="s">
        <v>2390</v>
      </c>
      <c r="AH163" s="152">
        <v>5</v>
      </c>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c r="A164" s="159"/>
      <c r="B164" s="160"/>
      <c r="C164" s="204" t="s">
        <v>2553</v>
      </c>
      <c r="D164" s="201"/>
      <c r="E164" s="202">
        <v>1.83</v>
      </c>
      <c r="F164" s="163"/>
      <c r="G164" s="163"/>
      <c r="H164" s="163"/>
      <c r="I164" s="163"/>
      <c r="J164" s="163"/>
      <c r="K164" s="163"/>
      <c r="L164" s="163"/>
      <c r="M164" s="163"/>
      <c r="N164" s="162"/>
      <c r="O164" s="162"/>
      <c r="P164" s="162"/>
      <c r="Q164" s="162"/>
      <c r="R164" s="163"/>
      <c r="S164" s="163"/>
      <c r="T164" s="163"/>
      <c r="U164" s="163"/>
      <c r="V164" s="163"/>
      <c r="W164" s="163"/>
      <c r="X164" s="163"/>
      <c r="Y164" s="152"/>
      <c r="Z164" s="152"/>
      <c r="AA164" s="152"/>
      <c r="AB164" s="152"/>
      <c r="AC164" s="152"/>
      <c r="AD164" s="152"/>
      <c r="AE164" s="152"/>
      <c r="AF164" s="152"/>
      <c r="AG164" s="152" t="s">
        <v>2390</v>
      </c>
      <c r="AH164" s="152">
        <v>4</v>
      </c>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c r="A165" s="175">
        <v>37</v>
      </c>
      <c r="B165" s="176" t="s">
        <v>3116</v>
      </c>
      <c r="C165" s="185" t="s">
        <v>3117</v>
      </c>
      <c r="D165" s="177" t="s">
        <v>459</v>
      </c>
      <c r="E165" s="178">
        <v>9.0870000000000006E-2</v>
      </c>
      <c r="F165" s="179"/>
      <c r="G165" s="180">
        <f>ROUND(E165*F165,2)</f>
        <v>0</v>
      </c>
      <c r="H165" s="179"/>
      <c r="I165" s="180">
        <f>ROUND(E165*H165,2)</f>
        <v>0</v>
      </c>
      <c r="J165" s="179"/>
      <c r="K165" s="180">
        <f>ROUND(E165*J165,2)</f>
        <v>0</v>
      </c>
      <c r="L165" s="180">
        <v>21</v>
      </c>
      <c r="M165" s="180">
        <f>G165*(1+L165/100)</f>
        <v>0</v>
      </c>
      <c r="N165" s="178">
        <v>0</v>
      </c>
      <c r="O165" s="178">
        <f>ROUND(E165*N165,2)</f>
        <v>0</v>
      </c>
      <c r="P165" s="178">
        <v>0</v>
      </c>
      <c r="Q165" s="178">
        <f>ROUND(E165*P165,2)</f>
        <v>0</v>
      </c>
      <c r="R165" s="180" t="s">
        <v>1681</v>
      </c>
      <c r="S165" s="180" t="s">
        <v>371</v>
      </c>
      <c r="T165" s="181" t="s">
        <v>2386</v>
      </c>
      <c r="U165" s="163">
        <v>1.5980000000000001</v>
      </c>
      <c r="V165" s="163">
        <f>ROUND(E165*U165,2)</f>
        <v>0.15</v>
      </c>
      <c r="W165" s="163"/>
      <c r="X165" s="163" t="s">
        <v>254</v>
      </c>
      <c r="Y165" s="152"/>
      <c r="Z165" s="152"/>
      <c r="AA165" s="152"/>
      <c r="AB165" s="152"/>
      <c r="AC165" s="152"/>
      <c r="AD165" s="152"/>
      <c r="AE165" s="152"/>
      <c r="AF165" s="152"/>
      <c r="AG165" s="152" t="s">
        <v>724</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c r="A166" s="159"/>
      <c r="B166" s="160"/>
      <c r="C166" s="273" t="s">
        <v>763</v>
      </c>
      <c r="D166" s="274"/>
      <c r="E166" s="274"/>
      <c r="F166" s="274"/>
      <c r="G166" s="274"/>
      <c r="H166" s="163"/>
      <c r="I166" s="163"/>
      <c r="J166" s="163"/>
      <c r="K166" s="163"/>
      <c r="L166" s="163"/>
      <c r="M166" s="163"/>
      <c r="N166" s="162"/>
      <c r="O166" s="162"/>
      <c r="P166" s="162"/>
      <c r="Q166" s="162"/>
      <c r="R166" s="163"/>
      <c r="S166" s="163"/>
      <c r="T166" s="163"/>
      <c r="U166" s="163"/>
      <c r="V166" s="163"/>
      <c r="W166" s="163"/>
      <c r="X166" s="163"/>
      <c r="Y166" s="152"/>
      <c r="Z166" s="152"/>
      <c r="AA166" s="152"/>
      <c r="AB166" s="152"/>
      <c r="AC166" s="152"/>
      <c r="AD166" s="152"/>
      <c r="AE166" s="152"/>
      <c r="AF166" s="152"/>
      <c r="AG166" s="152" t="s">
        <v>444</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c r="A167" s="169" t="s">
        <v>366</v>
      </c>
      <c r="B167" s="170" t="s">
        <v>311</v>
      </c>
      <c r="C167" s="184" t="s">
        <v>312</v>
      </c>
      <c r="D167" s="171"/>
      <c r="E167" s="172"/>
      <c r="F167" s="173"/>
      <c r="G167" s="173">
        <f>SUMIF(AG168:AG184,"&lt;&gt;NOR",G168:G184)</f>
        <v>0</v>
      </c>
      <c r="H167" s="173"/>
      <c r="I167" s="173">
        <f>SUM(I168:I184)</f>
        <v>0</v>
      </c>
      <c r="J167" s="173"/>
      <c r="K167" s="173">
        <f>SUM(K168:K184)</f>
        <v>0</v>
      </c>
      <c r="L167" s="173"/>
      <c r="M167" s="173">
        <f>SUM(M168:M184)</f>
        <v>0</v>
      </c>
      <c r="N167" s="172"/>
      <c r="O167" s="172">
        <f>SUM(O168:O184)</f>
        <v>0.46</v>
      </c>
      <c r="P167" s="172"/>
      <c r="Q167" s="172">
        <f>SUM(Q168:Q184)</f>
        <v>0</v>
      </c>
      <c r="R167" s="173"/>
      <c r="S167" s="173"/>
      <c r="T167" s="174"/>
      <c r="U167" s="168"/>
      <c r="V167" s="168">
        <f>SUM(V168:V184)</f>
        <v>67.94</v>
      </c>
      <c r="W167" s="168"/>
      <c r="X167" s="168"/>
      <c r="AG167" t="s">
        <v>367</v>
      </c>
    </row>
    <row r="168" spans="1:60" ht="22.5" outlineLevel="1">
      <c r="A168" s="175">
        <v>38</v>
      </c>
      <c r="B168" s="176" t="s">
        <v>3118</v>
      </c>
      <c r="C168" s="185" t="s">
        <v>3119</v>
      </c>
      <c r="D168" s="177" t="s">
        <v>524</v>
      </c>
      <c r="E168" s="178">
        <v>85.381</v>
      </c>
      <c r="F168" s="179"/>
      <c r="G168" s="180">
        <f>ROUND(E168*F168,2)</f>
        <v>0</v>
      </c>
      <c r="H168" s="179"/>
      <c r="I168" s="180">
        <f>ROUND(E168*H168,2)</f>
        <v>0</v>
      </c>
      <c r="J168" s="179"/>
      <c r="K168" s="180">
        <f>ROUND(E168*J168,2)</f>
        <v>0</v>
      </c>
      <c r="L168" s="180">
        <v>21</v>
      </c>
      <c r="M168" s="180">
        <f>G168*(1+L168/100)</f>
        <v>0</v>
      </c>
      <c r="N168" s="178">
        <v>2.2000000000000001E-4</v>
      </c>
      <c r="O168" s="178">
        <f>ROUND(E168*N168,2)</f>
        <v>0.02</v>
      </c>
      <c r="P168" s="178">
        <v>0</v>
      </c>
      <c r="Q168" s="178">
        <f>ROUND(E168*P168,2)</f>
        <v>0</v>
      </c>
      <c r="R168" s="180" t="s">
        <v>1707</v>
      </c>
      <c r="S168" s="180" t="s">
        <v>371</v>
      </c>
      <c r="T168" s="181" t="s">
        <v>2386</v>
      </c>
      <c r="U168" s="163">
        <v>0.23</v>
      </c>
      <c r="V168" s="163">
        <f>ROUND(E168*U168,2)</f>
        <v>19.64</v>
      </c>
      <c r="W168" s="163"/>
      <c r="X168" s="163" t="s">
        <v>431</v>
      </c>
      <c r="Y168" s="152"/>
      <c r="Z168" s="152"/>
      <c r="AA168" s="152"/>
      <c r="AB168" s="152"/>
      <c r="AC168" s="152"/>
      <c r="AD168" s="152"/>
      <c r="AE168" s="152"/>
      <c r="AF168" s="152"/>
      <c r="AG168" s="152" t="s">
        <v>2387</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c r="A169" s="159"/>
      <c r="B169" s="160"/>
      <c r="C169" s="262" t="s">
        <v>3120</v>
      </c>
      <c r="D169" s="263"/>
      <c r="E169" s="263"/>
      <c r="F169" s="263"/>
      <c r="G169" s="263"/>
      <c r="H169" s="163"/>
      <c r="I169" s="163"/>
      <c r="J169" s="163"/>
      <c r="K169" s="163"/>
      <c r="L169" s="163"/>
      <c r="M169" s="163"/>
      <c r="N169" s="162"/>
      <c r="O169" s="162"/>
      <c r="P169" s="162"/>
      <c r="Q169" s="162"/>
      <c r="R169" s="163"/>
      <c r="S169" s="163"/>
      <c r="T169" s="163"/>
      <c r="U169" s="163"/>
      <c r="V169" s="163"/>
      <c r="W169" s="163"/>
      <c r="X169" s="163"/>
      <c r="Y169" s="152"/>
      <c r="Z169" s="152"/>
      <c r="AA169" s="152"/>
      <c r="AB169" s="152"/>
      <c r="AC169" s="152"/>
      <c r="AD169" s="152"/>
      <c r="AE169" s="152"/>
      <c r="AF169" s="152"/>
      <c r="AG169" s="152" t="s">
        <v>375</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c r="A170" s="159"/>
      <c r="B170" s="160"/>
      <c r="C170" s="203" t="s">
        <v>3337</v>
      </c>
      <c r="D170" s="199"/>
      <c r="E170" s="200">
        <v>20.806000000000001</v>
      </c>
      <c r="F170" s="163"/>
      <c r="G170" s="163"/>
      <c r="H170" s="163"/>
      <c r="I170" s="163"/>
      <c r="J170" s="163"/>
      <c r="K170" s="163"/>
      <c r="L170" s="163"/>
      <c r="M170" s="163"/>
      <c r="N170" s="162"/>
      <c r="O170" s="162"/>
      <c r="P170" s="162"/>
      <c r="Q170" s="162"/>
      <c r="R170" s="163"/>
      <c r="S170" s="163"/>
      <c r="T170" s="163"/>
      <c r="U170" s="163"/>
      <c r="V170" s="163"/>
      <c r="W170" s="163"/>
      <c r="X170" s="163"/>
      <c r="Y170" s="152"/>
      <c r="Z170" s="152"/>
      <c r="AA170" s="152"/>
      <c r="AB170" s="152"/>
      <c r="AC170" s="152"/>
      <c r="AD170" s="152"/>
      <c r="AE170" s="152"/>
      <c r="AF170" s="152"/>
      <c r="AG170" s="152" t="s">
        <v>2390</v>
      </c>
      <c r="AH170" s="152">
        <v>0</v>
      </c>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c r="A171" s="159"/>
      <c r="B171" s="160"/>
      <c r="C171" s="203" t="s">
        <v>3338</v>
      </c>
      <c r="D171" s="199"/>
      <c r="E171" s="200">
        <v>20.484999999999999</v>
      </c>
      <c r="F171" s="163"/>
      <c r="G171" s="163"/>
      <c r="H171" s="163"/>
      <c r="I171" s="163"/>
      <c r="J171" s="163"/>
      <c r="K171" s="163"/>
      <c r="L171" s="163"/>
      <c r="M171" s="163"/>
      <c r="N171" s="162"/>
      <c r="O171" s="162"/>
      <c r="P171" s="162"/>
      <c r="Q171" s="162"/>
      <c r="R171" s="163"/>
      <c r="S171" s="163"/>
      <c r="T171" s="163"/>
      <c r="U171" s="163"/>
      <c r="V171" s="163"/>
      <c r="W171" s="163"/>
      <c r="X171" s="163"/>
      <c r="Y171" s="152"/>
      <c r="Z171" s="152"/>
      <c r="AA171" s="152"/>
      <c r="AB171" s="152"/>
      <c r="AC171" s="152"/>
      <c r="AD171" s="152"/>
      <c r="AE171" s="152"/>
      <c r="AF171" s="152"/>
      <c r="AG171" s="152" t="s">
        <v>2390</v>
      </c>
      <c r="AH171" s="152">
        <v>0</v>
      </c>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c r="A172" s="159"/>
      <c r="B172" s="160"/>
      <c r="C172" s="203" t="s">
        <v>3339</v>
      </c>
      <c r="D172" s="199"/>
      <c r="E172" s="200">
        <v>20.03</v>
      </c>
      <c r="F172" s="163"/>
      <c r="G172" s="163"/>
      <c r="H172" s="163"/>
      <c r="I172" s="163"/>
      <c r="J172" s="163"/>
      <c r="K172" s="163"/>
      <c r="L172" s="163"/>
      <c r="M172" s="163"/>
      <c r="N172" s="162"/>
      <c r="O172" s="162"/>
      <c r="P172" s="162"/>
      <c r="Q172" s="162"/>
      <c r="R172" s="163"/>
      <c r="S172" s="163"/>
      <c r="T172" s="163"/>
      <c r="U172" s="163"/>
      <c r="V172" s="163"/>
      <c r="W172" s="163"/>
      <c r="X172" s="163"/>
      <c r="Y172" s="152"/>
      <c r="Z172" s="152"/>
      <c r="AA172" s="152"/>
      <c r="AB172" s="152"/>
      <c r="AC172" s="152"/>
      <c r="AD172" s="152"/>
      <c r="AE172" s="152"/>
      <c r="AF172" s="152"/>
      <c r="AG172" s="152" t="s">
        <v>2390</v>
      </c>
      <c r="AH172" s="152">
        <v>0</v>
      </c>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c r="A173" s="159"/>
      <c r="B173" s="160"/>
      <c r="C173" s="203" t="s">
        <v>3340</v>
      </c>
      <c r="D173" s="199"/>
      <c r="E173" s="200">
        <v>24.06</v>
      </c>
      <c r="F173" s="163"/>
      <c r="G173" s="163"/>
      <c r="H173" s="163"/>
      <c r="I173" s="163"/>
      <c r="J173" s="163"/>
      <c r="K173" s="163"/>
      <c r="L173" s="163"/>
      <c r="M173" s="163"/>
      <c r="N173" s="162"/>
      <c r="O173" s="162"/>
      <c r="P173" s="162"/>
      <c r="Q173" s="162"/>
      <c r="R173" s="163"/>
      <c r="S173" s="163"/>
      <c r="T173" s="163"/>
      <c r="U173" s="163"/>
      <c r="V173" s="163"/>
      <c r="W173" s="163"/>
      <c r="X173" s="163"/>
      <c r="Y173" s="152"/>
      <c r="Z173" s="152"/>
      <c r="AA173" s="152"/>
      <c r="AB173" s="152"/>
      <c r="AC173" s="152"/>
      <c r="AD173" s="152"/>
      <c r="AE173" s="152"/>
      <c r="AF173" s="152"/>
      <c r="AG173" s="152" t="s">
        <v>2390</v>
      </c>
      <c r="AH173" s="152">
        <v>0</v>
      </c>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ht="22.5" outlineLevel="1">
      <c r="A174" s="175">
        <v>39</v>
      </c>
      <c r="B174" s="176" t="s">
        <v>3129</v>
      </c>
      <c r="C174" s="185" t="s">
        <v>3130</v>
      </c>
      <c r="D174" s="177" t="s">
        <v>439</v>
      </c>
      <c r="E174" s="178">
        <v>127.11</v>
      </c>
      <c r="F174" s="179"/>
      <c r="G174" s="180">
        <f>ROUND(E174*F174,2)</f>
        <v>0</v>
      </c>
      <c r="H174" s="179"/>
      <c r="I174" s="180">
        <f>ROUND(E174*H174,2)</f>
        <v>0</v>
      </c>
      <c r="J174" s="179"/>
      <c r="K174" s="180">
        <f>ROUND(E174*J174,2)</f>
        <v>0</v>
      </c>
      <c r="L174" s="180">
        <v>21</v>
      </c>
      <c r="M174" s="180">
        <f>G174*(1+L174/100)</f>
        <v>0</v>
      </c>
      <c r="N174" s="178">
        <v>2.5000000000000001E-4</v>
      </c>
      <c r="O174" s="178">
        <f>ROUND(E174*N174,2)</f>
        <v>0.03</v>
      </c>
      <c r="P174" s="178">
        <v>0</v>
      </c>
      <c r="Q174" s="178">
        <f>ROUND(E174*P174,2)</f>
        <v>0</v>
      </c>
      <c r="R174" s="180" t="s">
        <v>1707</v>
      </c>
      <c r="S174" s="180" t="s">
        <v>371</v>
      </c>
      <c r="T174" s="181" t="s">
        <v>2386</v>
      </c>
      <c r="U174" s="163">
        <v>0.38</v>
      </c>
      <c r="V174" s="163">
        <f>ROUND(E174*U174,2)</f>
        <v>48.3</v>
      </c>
      <c r="W174" s="163"/>
      <c r="X174" s="163" t="s">
        <v>431</v>
      </c>
      <c r="Y174" s="152"/>
      <c r="Z174" s="152"/>
      <c r="AA174" s="152"/>
      <c r="AB174" s="152"/>
      <c r="AC174" s="152"/>
      <c r="AD174" s="152"/>
      <c r="AE174" s="152"/>
      <c r="AF174" s="152"/>
      <c r="AG174" s="152" t="s">
        <v>2387</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c r="A175" s="159"/>
      <c r="B175" s="160"/>
      <c r="C175" s="203" t="s">
        <v>3282</v>
      </c>
      <c r="D175" s="199"/>
      <c r="E175" s="200">
        <v>31.03</v>
      </c>
      <c r="F175" s="163"/>
      <c r="G175" s="163"/>
      <c r="H175" s="163"/>
      <c r="I175" s="163"/>
      <c r="J175" s="163"/>
      <c r="K175" s="163"/>
      <c r="L175" s="163"/>
      <c r="M175" s="163"/>
      <c r="N175" s="162"/>
      <c r="O175" s="162"/>
      <c r="P175" s="162"/>
      <c r="Q175" s="162"/>
      <c r="R175" s="163"/>
      <c r="S175" s="163"/>
      <c r="T175" s="163"/>
      <c r="U175" s="163"/>
      <c r="V175" s="163"/>
      <c r="W175" s="163"/>
      <c r="X175" s="163"/>
      <c r="Y175" s="152"/>
      <c r="Z175" s="152"/>
      <c r="AA175" s="152"/>
      <c r="AB175" s="152"/>
      <c r="AC175" s="152"/>
      <c r="AD175" s="152"/>
      <c r="AE175" s="152"/>
      <c r="AF175" s="152"/>
      <c r="AG175" s="152" t="s">
        <v>2390</v>
      </c>
      <c r="AH175" s="152">
        <v>0</v>
      </c>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c r="A176" s="159"/>
      <c r="B176" s="160"/>
      <c r="C176" s="203" t="s">
        <v>3283</v>
      </c>
      <c r="D176" s="199"/>
      <c r="E176" s="200">
        <v>30.51</v>
      </c>
      <c r="F176" s="163"/>
      <c r="G176" s="163"/>
      <c r="H176" s="163"/>
      <c r="I176" s="163"/>
      <c r="J176" s="163"/>
      <c r="K176" s="163"/>
      <c r="L176" s="163"/>
      <c r="M176" s="163"/>
      <c r="N176" s="162"/>
      <c r="O176" s="162"/>
      <c r="P176" s="162"/>
      <c r="Q176" s="162"/>
      <c r="R176" s="163"/>
      <c r="S176" s="163"/>
      <c r="T176" s="163"/>
      <c r="U176" s="163"/>
      <c r="V176" s="163"/>
      <c r="W176" s="163"/>
      <c r="X176" s="163"/>
      <c r="Y176" s="152"/>
      <c r="Z176" s="152"/>
      <c r="AA176" s="152"/>
      <c r="AB176" s="152"/>
      <c r="AC176" s="152"/>
      <c r="AD176" s="152"/>
      <c r="AE176" s="152"/>
      <c r="AF176" s="152"/>
      <c r="AG176" s="152" t="s">
        <v>2390</v>
      </c>
      <c r="AH176" s="152">
        <v>0</v>
      </c>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c r="A177" s="159"/>
      <c r="B177" s="160"/>
      <c r="C177" s="203" t="s">
        <v>3284</v>
      </c>
      <c r="D177" s="199"/>
      <c r="E177" s="200">
        <v>28.56</v>
      </c>
      <c r="F177" s="163"/>
      <c r="G177" s="163"/>
      <c r="H177" s="163"/>
      <c r="I177" s="163"/>
      <c r="J177" s="163"/>
      <c r="K177" s="163"/>
      <c r="L177" s="163"/>
      <c r="M177" s="163"/>
      <c r="N177" s="162"/>
      <c r="O177" s="162"/>
      <c r="P177" s="162"/>
      <c r="Q177" s="162"/>
      <c r="R177" s="163"/>
      <c r="S177" s="163"/>
      <c r="T177" s="163"/>
      <c r="U177" s="163"/>
      <c r="V177" s="163"/>
      <c r="W177" s="163"/>
      <c r="X177" s="163"/>
      <c r="Y177" s="152"/>
      <c r="Z177" s="152"/>
      <c r="AA177" s="152"/>
      <c r="AB177" s="152"/>
      <c r="AC177" s="152"/>
      <c r="AD177" s="152"/>
      <c r="AE177" s="152"/>
      <c r="AF177" s="152"/>
      <c r="AG177" s="152" t="s">
        <v>2390</v>
      </c>
      <c r="AH177" s="152">
        <v>0</v>
      </c>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c r="A178" s="159"/>
      <c r="B178" s="160"/>
      <c r="C178" s="203" t="s">
        <v>3285</v>
      </c>
      <c r="D178" s="199"/>
      <c r="E178" s="200">
        <v>37.01</v>
      </c>
      <c r="F178" s="163"/>
      <c r="G178" s="163"/>
      <c r="H178" s="163"/>
      <c r="I178" s="163"/>
      <c r="J178" s="163"/>
      <c r="K178" s="163"/>
      <c r="L178" s="163"/>
      <c r="M178" s="163"/>
      <c r="N178" s="162"/>
      <c r="O178" s="162"/>
      <c r="P178" s="162"/>
      <c r="Q178" s="162"/>
      <c r="R178" s="163"/>
      <c r="S178" s="163"/>
      <c r="T178" s="163"/>
      <c r="U178" s="163"/>
      <c r="V178" s="163"/>
      <c r="W178" s="163"/>
      <c r="X178" s="163"/>
      <c r="Y178" s="152"/>
      <c r="Z178" s="152"/>
      <c r="AA178" s="152"/>
      <c r="AB178" s="152"/>
      <c r="AC178" s="152"/>
      <c r="AD178" s="152"/>
      <c r="AE178" s="152"/>
      <c r="AF178" s="152"/>
      <c r="AG178" s="152" t="s">
        <v>2390</v>
      </c>
      <c r="AH178" s="152">
        <v>0</v>
      </c>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c r="A179" s="175">
        <v>40</v>
      </c>
      <c r="B179" s="176" t="s">
        <v>3133</v>
      </c>
      <c r="C179" s="185" t="s">
        <v>3134</v>
      </c>
      <c r="D179" s="177" t="s">
        <v>524</v>
      </c>
      <c r="E179" s="178">
        <v>85.381</v>
      </c>
      <c r="F179" s="179"/>
      <c r="G179" s="180">
        <f>ROUND(E179*F179,2)</f>
        <v>0</v>
      </c>
      <c r="H179" s="179"/>
      <c r="I179" s="180">
        <f>ROUND(E179*H179,2)</f>
        <v>0</v>
      </c>
      <c r="J179" s="179"/>
      <c r="K179" s="180">
        <f>ROUND(E179*J179,2)</f>
        <v>0</v>
      </c>
      <c r="L179" s="180">
        <v>21</v>
      </c>
      <c r="M179" s="180">
        <f>G179*(1+L179/100)</f>
        <v>0</v>
      </c>
      <c r="N179" s="178">
        <v>1.3999999999999999E-4</v>
      </c>
      <c r="O179" s="178">
        <f>ROUND(E179*N179,2)</f>
        <v>0.01</v>
      </c>
      <c r="P179" s="178">
        <v>0</v>
      </c>
      <c r="Q179" s="178">
        <f>ROUND(E179*P179,2)</f>
        <v>0</v>
      </c>
      <c r="R179" s="180" t="s">
        <v>731</v>
      </c>
      <c r="S179" s="180" t="s">
        <v>371</v>
      </c>
      <c r="T179" s="181" t="s">
        <v>2386</v>
      </c>
      <c r="U179" s="163">
        <v>0</v>
      </c>
      <c r="V179" s="163">
        <f>ROUND(E179*U179,2)</f>
        <v>0</v>
      </c>
      <c r="W179" s="163"/>
      <c r="X179" s="163" t="s">
        <v>464</v>
      </c>
      <c r="Y179" s="152"/>
      <c r="Z179" s="152"/>
      <c r="AA179" s="152"/>
      <c r="AB179" s="152"/>
      <c r="AC179" s="152"/>
      <c r="AD179" s="152"/>
      <c r="AE179" s="152"/>
      <c r="AF179" s="152"/>
      <c r="AG179" s="152" t="s">
        <v>2465</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c r="A180" s="159"/>
      <c r="B180" s="160"/>
      <c r="C180" s="203" t="s">
        <v>3341</v>
      </c>
      <c r="D180" s="199"/>
      <c r="E180" s="200">
        <v>85.381</v>
      </c>
      <c r="F180" s="163"/>
      <c r="G180" s="163"/>
      <c r="H180" s="163"/>
      <c r="I180" s="163"/>
      <c r="J180" s="163"/>
      <c r="K180" s="163"/>
      <c r="L180" s="163"/>
      <c r="M180" s="163"/>
      <c r="N180" s="162"/>
      <c r="O180" s="162"/>
      <c r="P180" s="162"/>
      <c r="Q180" s="162"/>
      <c r="R180" s="163"/>
      <c r="S180" s="163"/>
      <c r="T180" s="163"/>
      <c r="U180" s="163"/>
      <c r="V180" s="163"/>
      <c r="W180" s="163"/>
      <c r="X180" s="163"/>
      <c r="Y180" s="152"/>
      <c r="Z180" s="152"/>
      <c r="AA180" s="152"/>
      <c r="AB180" s="152"/>
      <c r="AC180" s="152"/>
      <c r="AD180" s="152"/>
      <c r="AE180" s="152"/>
      <c r="AF180" s="152"/>
      <c r="AG180" s="152" t="s">
        <v>2390</v>
      </c>
      <c r="AH180" s="152">
        <v>5</v>
      </c>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1">
      <c r="A181" s="175">
        <v>41</v>
      </c>
      <c r="B181" s="176" t="s">
        <v>3136</v>
      </c>
      <c r="C181" s="185" t="s">
        <v>3137</v>
      </c>
      <c r="D181" s="177" t="s">
        <v>3112</v>
      </c>
      <c r="E181" s="178">
        <v>139.821</v>
      </c>
      <c r="F181" s="179"/>
      <c r="G181" s="180">
        <f>ROUND(E181*F181,2)</f>
        <v>0</v>
      </c>
      <c r="H181" s="179"/>
      <c r="I181" s="180">
        <f>ROUND(E181*H181,2)</f>
        <v>0</v>
      </c>
      <c r="J181" s="179"/>
      <c r="K181" s="180">
        <f>ROUND(E181*J181,2)</f>
        <v>0</v>
      </c>
      <c r="L181" s="180">
        <v>21</v>
      </c>
      <c r="M181" s="180">
        <f>G181*(1+L181/100)</f>
        <v>0</v>
      </c>
      <c r="N181" s="178">
        <v>2.8500000000000001E-3</v>
      </c>
      <c r="O181" s="178">
        <f>ROUND(E181*N181,2)</f>
        <v>0.4</v>
      </c>
      <c r="P181" s="178">
        <v>0</v>
      </c>
      <c r="Q181" s="178">
        <f>ROUND(E181*P181,2)</f>
        <v>0</v>
      </c>
      <c r="R181" s="180"/>
      <c r="S181" s="180" t="s">
        <v>430</v>
      </c>
      <c r="T181" s="181" t="s">
        <v>372</v>
      </c>
      <c r="U181" s="163">
        <v>0</v>
      </c>
      <c r="V181" s="163">
        <f>ROUND(E181*U181,2)</f>
        <v>0</v>
      </c>
      <c r="W181" s="163"/>
      <c r="X181" s="163" t="s">
        <v>464</v>
      </c>
      <c r="Y181" s="152"/>
      <c r="Z181" s="152"/>
      <c r="AA181" s="152"/>
      <c r="AB181" s="152"/>
      <c r="AC181" s="152"/>
      <c r="AD181" s="152"/>
      <c r="AE181" s="152"/>
      <c r="AF181" s="152"/>
      <c r="AG181" s="152" t="s">
        <v>2465</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c r="A182" s="159"/>
      <c r="B182" s="160"/>
      <c r="C182" s="262" t="s">
        <v>3138</v>
      </c>
      <c r="D182" s="263"/>
      <c r="E182" s="263"/>
      <c r="F182" s="263"/>
      <c r="G182" s="263"/>
      <c r="H182" s="163"/>
      <c r="I182" s="163"/>
      <c r="J182" s="163"/>
      <c r="K182" s="163"/>
      <c r="L182" s="163"/>
      <c r="M182" s="163"/>
      <c r="N182" s="162"/>
      <c r="O182" s="162"/>
      <c r="P182" s="162"/>
      <c r="Q182" s="162"/>
      <c r="R182" s="163"/>
      <c r="S182" s="163"/>
      <c r="T182" s="163"/>
      <c r="U182" s="163"/>
      <c r="V182" s="163"/>
      <c r="W182" s="163"/>
      <c r="X182" s="163"/>
      <c r="Y182" s="152"/>
      <c r="Z182" s="152"/>
      <c r="AA182" s="152"/>
      <c r="AB182" s="152"/>
      <c r="AC182" s="152"/>
      <c r="AD182" s="152"/>
      <c r="AE182" s="152"/>
      <c r="AF182" s="152"/>
      <c r="AG182" s="152" t="s">
        <v>375</v>
      </c>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c r="A183" s="159"/>
      <c r="B183" s="160"/>
      <c r="C183" s="203" t="s">
        <v>3342</v>
      </c>
      <c r="D183" s="199"/>
      <c r="E183" s="200">
        <v>127.11</v>
      </c>
      <c r="F183" s="163"/>
      <c r="G183" s="163"/>
      <c r="H183" s="163"/>
      <c r="I183" s="163"/>
      <c r="J183" s="163"/>
      <c r="K183" s="163"/>
      <c r="L183" s="163"/>
      <c r="M183" s="163"/>
      <c r="N183" s="162"/>
      <c r="O183" s="162"/>
      <c r="P183" s="162"/>
      <c r="Q183" s="162"/>
      <c r="R183" s="163"/>
      <c r="S183" s="163"/>
      <c r="T183" s="163"/>
      <c r="U183" s="163"/>
      <c r="V183" s="163"/>
      <c r="W183" s="163"/>
      <c r="X183" s="163"/>
      <c r="Y183" s="152"/>
      <c r="Z183" s="152"/>
      <c r="AA183" s="152"/>
      <c r="AB183" s="152"/>
      <c r="AC183" s="152"/>
      <c r="AD183" s="152"/>
      <c r="AE183" s="152"/>
      <c r="AF183" s="152"/>
      <c r="AG183" s="152" t="s">
        <v>2390</v>
      </c>
      <c r="AH183" s="152">
        <v>5</v>
      </c>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1">
      <c r="A184" s="159"/>
      <c r="B184" s="160"/>
      <c r="C184" s="204" t="s">
        <v>2553</v>
      </c>
      <c r="D184" s="201"/>
      <c r="E184" s="202">
        <v>12.711</v>
      </c>
      <c r="F184" s="163"/>
      <c r="G184" s="163"/>
      <c r="H184" s="163"/>
      <c r="I184" s="163"/>
      <c r="J184" s="163"/>
      <c r="K184" s="163"/>
      <c r="L184" s="163"/>
      <c r="M184" s="163"/>
      <c r="N184" s="162"/>
      <c r="O184" s="162"/>
      <c r="P184" s="162"/>
      <c r="Q184" s="162"/>
      <c r="R184" s="163"/>
      <c r="S184" s="163"/>
      <c r="T184" s="163"/>
      <c r="U184" s="163"/>
      <c r="V184" s="163"/>
      <c r="W184" s="163"/>
      <c r="X184" s="163"/>
      <c r="Y184" s="152"/>
      <c r="Z184" s="152"/>
      <c r="AA184" s="152"/>
      <c r="AB184" s="152"/>
      <c r="AC184" s="152"/>
      <c r="AD184" s="152"/>
      <c r="AE184" s="152"/>
      <c r="AF184" s="152"/>
      <c r="AG184" s="152" t="s">
        <v>2390</v>
      </c>
      <c r="AH184" s="152">
        <v>4</v>
      </c>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c r="A185" s="169" t="s">
        <v>366</v>
      </c>
      <c r="B185" s="170" t="s">
        <v>313</v>
      </c>
      <c r="C185" s="184" t="s">
        <v>314</v>
      </c>
      <c r="D185" s="171"/>
      <c r="E185" s="172"/>
      <c r="F185" s="173"/>
      <c r="G185" s="173">
        <f>SUMIF(AG186:AG222,"&lt;&gt;NOR",G186:G222)</f>
        <v>0</v>
      </c>
      <c r="H185" s="173"/>
      <c r="I185" s="173">
        <f>SUM(I186:I222)</f>
        <v>0</v>
      </c>
      <c r="J185" s="173"/>
      <c r="K185" s="173">
        <f>SUM(K186:K222)</f>
        <v>0</v>
      </c>
      <c r="L185" s="173"/>
      <c r="M185" s="173">
        <f>SUM(M186:M222)</f>
        <v>0</v>
      </c>
      <c r="N185" s="172"/>
      <c r="O185" s="172">
        <f>SUM(O186:O222)</f>
        <v>0.31</v>
      </c>
      <c r="P185" s="172"/>
      <c r="Q185" s="172">
        <f>SUM(Q186:Q222)</f>
        <v>0</v>
      </c>
      <c r="R185" s="173"/>
      <c r="S185" s="173"/>
      <c r="T185" s="174"/>
      <c r="U185" s="168"/>
      <c r="V185" s="168">
        <f>SUM(V186:V222)</f>
        <v>91.949999999999989</v>
      </c>
      <c r="W185" s="168"/>
      <c r="X185" s="168"/>
      <c r="AG185" t="s">
        <v>367</v>
      </c>
    </row>
    <row r="186" spans="1:60" ht="33.75" outlineLevel="1">
      <c r="A186" s="175">
        <v>42</v>
      </c>
      <c r="B186" s="176" t="s">
        <v>3082</v>
      </c>
      <c r="C186" s="185" t="s">
        <v>3083</v>
      </c>
      <c r="D186" s="177" t="s">
        <v>439</v>
      </c>
      <c r="E186" s="178">
        <v>62.64</v>
      </c>
      <c r="F186" s="179"/>
      <c r="G186" s="180">
        <f>ROUND(E186*F186,2)</f>
        <v>0</v>
      </c>
      <c r="H186" s="179"/>
      <c r="I186" s="180">
        <f>ROUND(E186*H186,2)</f>
        <v>0</v>
      </c>
      <c r="J186" s="179"/>
      <c r="K186" s="180">
        <f>ROUND(E186*J186,2)</f>
        <v>0</v>
      </c>
      <c r="L186" s="180">
        <v>21</v>
      </c>
      <c r="M186" s="180">
        <f>G186*(1+L186/100)</f>
        <v>0</v>
      </c>
      <c r="N186" s="178">
        <v>2.2000000000000001E-4</v>
      </c>
      <c r="O186" s="178">
        <f>ROUND(E186*N186,2)</f>
        <v>0.01</v>
      </c>
      <c r="P186" s="178">
        <v>0</v>
      </c>
      <c r="Q186" s="178">
        <f>ROUND(E186*P186,2)</f>
        <v>0</v>
      </c>
      <c r="R186" s="180" t="s">
        <v>727</v>
      </c>
      <c r="S186" s="180" t="s">
        <v>371</v>
      </c>
      <c r="T186" s="181" t="s">
        <v>2386</v>
      </c>
      <c r="U186" s="163">
        <v>9.5000000000000001E-2</v>
      </c>
      <c r="V186" s="163">
        <f>ROUND(E186*U186,2)</f>
        <v>5.95</v>
      </c>
      <c r="W186" s="163"/>
      <c r="X186" s="163" t="s">
        <v>431</v>
      </c>
      <c r="Y186" s="152"/>
      <c r="Z186" s="152"/>
      <c r="AA186" s="152"/>
      <c r="AB186" s="152"/>
      <c r="AC186" s="152"/>
      <c r="AD186" s="152"/>
      <c r="AE186" s="152"/>
      <c r="AF186" s="152"/>
      <c r="AG186" s="152" t="s">
        <v>2387</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c r="A187" s="159"/>
      <c r="B187" s="160"/>
      <c r="C187" s="203" t="s">
        <v>3343</v>
      </c>
      <c r="D187" s="199"/>
      <c r="E187" s="200">
        <v>10.06</v>
      </c>
      <c r="F187" s="163"/>
      <c r="G187" s="163"/>
      <c r="H187" s="163"/>
      <c r="I187" s="163"/>
      <c r="J187" s="163"/>
      <c r="K187" s="163"/>
      <c r="L187" s="163"/>
      <c r="M187" s="163"/>
      <c r="N187" s="162"/>
      <c r="O187" s="162"/>
      <c r="P187" s="162"/>
      <c r="Q187" s="162"/>
      <c r="R187" s="163"/>
      <c r="S187" s="163"/>
      <c r="T187" s="163"/>
      <c r="U187" s="163"/>
      <c r="V187" s="163"/>
      <c r="W187" s="163"/>
      <c r="X187" s="163"/>
      <c r="Y187" s="152"/>
      <c r="Z187" s="152"/>
      <c r="AA187" s="152"/>
      <c r="AB187" s="152"/>
      <c r="AC187" s="152"/>
      <c r="AD187" s="152"/>
      <c r="AE187" s="152"/>
      <c r="AF187" s="152"/>
      <c r="AG187" s="152" t="s">
        <v>2390</v>
      </c>
      <c r="AH187" s="152">
        <v>0</v>
      </c>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c r="A188" s="159"/>
      <c r="B188" s="160"/>
      <c r="C188" s="203" t="s">
        <v>3344</v>
      </c>
      <c r="D188" s="199"/>
      <c r="E188" s="200">
        <v>17.600000000000001</v>
      </c>
      <c r="F188" s="163"/>
      <c r="G188" s="163"/>
      <c r="H188" s="163"/>
      <c r="I188" s="163"/>
      <c r="J188" s="163"/>
      <c r="K188" s="163"/>
      <c r="L188" s="163"/>
      <c r="M188" s="163"/>
      <c r="N188" s="162"/>
      <c r="O188" s="162"/>
      <c r="P188" s="162"/>
      <c r="Q188" s="162"/>
      <c r="R188" s="163"/>
      <c r="S188" s="163"/>
      <c r="T188" s="163"/>
      <c r="U188" s="163"/>
      <c r="V188" s="163"/>
      <c r="W188" s="163"/>
      <c r="X188" s="163"/>
      <c r="Y188" s="152"/>
      <c r="Z188" s="152"/>
      <c r="AA188" s="152"/>
      <c r="AB188" s="152"/>
      <c r="AC188" s="152"/>
      <c r="AD188" s="152"/>
      <c r="AE188" s="152"/>
      <c r="AF188" s="152"/>
      <c r="AG188" s="152" t="s">
        <v>2390</v>
      </c>
      <c r="AH188" s="152">
        <v>0</v>
      </c>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1">
      <c r="A189" s="159"/>
      <c r="B189" s="160"/>
      <c r="C189" s="203" t="s">
        <v>3345</v>
      </c>
      <c r="D189" s="199"/>
      <c r="E189" s="200">
        <v>17.38</v>
      </c>
      <c r="F189" s="163"/>
      <c r="G189" s="163"/>
      <c r="H189" s="163"/>
      <c r="I189" s="163"/>
      <c r="J189" s="163"/>
      <c r="K189" s="163"/>
      <c r="L189" s="163"/>
      <c r="M189" s="163"/>
      <c r="N189" s="162"/>
      <c r="O189" s="162"/>
      <c r="P189" s="162"/>
      <c r="Q189" s="162"/>
      <c r="R189" s="163"/>
      <c r="S189" s="163"/>
      <c r="T189" s="163"/>
      <c r="U189" s="163"/>
      <c r="V189" s="163"/>
      <c r="W189" s="163"/>
      <c r="X189" s="163"/>
      <c r="Y189" s="152"/>
      <c r="Z189" s="152"/>
      <c r="AA189" s="152"/>
      <c r="AB189" s="152"/>
      <c r="AC189" s="152"/>
      <c r="AD189" s="152"/>
      <c r="AE189" s="152"/>
      <c r="AF189" s="152"/>
      <c r="AG189" s="152" t="s">
        <v>2390</v>
      </c>
      <c r="AH189" s="152">
        <v>0</v>
      </c>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1">
      <c r="A190" s="159"/>
      <c r="B190" s="160"/>
      <c r="C190" s="203" t="s">
        <v>3346</v>
      </c>
      <c r="D190" s="199"/>
      <c r="E190" s="200">
        <v>17.600000000000001</v>
      </c>
      <c r="F190" s="163"/>
      <c r="G190" s="163"/>
      <c r="H190" s="163"/>
      <c r="I190" s="163"/>
      <c r="J190" s="163"/>
      <c r="K190" s="163"/>
      <c r="L190" s="163"/>
      <c r="M190" s="163"/>
      <c r="N190" s="162"/>
      <c r="O190" s="162"/>
      <c r="P190" s="162"/>
      <c r="Q190" s="162"/>
      <c r="R190" s="163"/>
      <c r="S190" s="163"/>
      <c r="T190" s="163"/>
      <c r="U190" s="163"/>
      <c r="V190" s="163"/>
      <c r="W190" s="163"/>
      <c r="X190" s="163"/>
      <c r="Y190" s="152"/>
      <c r="Z190" s="152"/>
      <c r="AA190" s="152"/>
      <c r="AB190" s="152"/>
      <c r="AC190" s="152"/>
      <c r="AD190" s="152"/>
      <c r="AE190" s="152"/>
      <c r="AF190" s="152"/>
      <c r="AG190" s="152" t="s">
        <v>2390</v>
      </c>
      <c r="AH190" s="152">
        <v>0</v>
      </c>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c r="A191" s="175">
        <v>43</v>
      </c>
      <c r="B191" s="176" t="s">
        <v>3159</v>
      </c>
      <c r="C191" s="185" t="s">
        <v>3160</v>
      </c>
      <c r="D191" s="177" t="s">
        <v>524</v>
      </c>
      <c r="E191" s="178">
        <v>71.319999999999993</v>
      </c>
      <c r="F191" s="179"/>
      <c r="G191" s="180">
        <f>ROUND(E191*F191,2)</f>
        <v>0</v>
      </c>
      <c r="H191" s="179"/>
      <c r="I191" s="180">
        <f>ROUND(E191*H191,2)</f>
        <v>0</v>
      </c>
      <c r="J191" s="179"/>
      <c r="K191" s="180">
        <f>ROUND(E191*J191,2)</f>
        <v>0</v>
      </c>
      <c r="L191" s="180">
        <v>21</v>
      </c>
      <c r="M191" s="180">
        <f>G191*(1+L191/100)</f>
        <v>0</v>
      </c>
      <c r="N191" s="178">
        <v>1.1E-4</v>
      </c>
      <c r="O191" s="178">
        <f>ROUND(E191*N191,2)</f>
        <v>0.01</v>
      </c>
      <c r="P191" s="178">
        <v>0</v>
      </c>
      <c r="Q191" s="178">
        <f>ROUND(E191*P191,2)</f>
        <v>0</v>
      </c>
      <c r="R191" s="180" t="s">
        <v>1681</v>
      </c>
      <c r="S191" s="180" t="s">
        <v>2386</v>
      </c>
      <c r="T191" s="181" t="s">
        <v>2386</v>
      </c>
      <c r="U191" s="163">
        <v>7.0000000000000007E-2</v>
      </c>
      <c r="V191" s="163">
        <f>ROUND(E191*U191,2)</f>
        <v>4.99</v>
      </c>
      <c r="W191" s="163"/>
      <c r="X191" s="163" t="s">
        <v>431</v>
      </c>
      <c r="Y191" s="152"/>
      <c r="Z191" s="152"/>
      <c r="AA191" s="152"/>
      <c r="AB191" s="152"/>
      <c r="AC191" s="152"/>
      <c r="AD191" s="152"/>
      <c r="AE191" s="152"/>
      <c r="AF191" s="152"/>
      <c r="AG191" s="152" t="s">
        <v>2387</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c r="A192" s="159"/>
      <c r="B192" s="160"/>
      <c r="C192" s="203" t="s">
        <v>3303</v>
      </c>
      <c r="D192" s="199"/>
      <c r="E192" s="200"/>
      <c r="F192" s="163"/>
      <c r="G192" s="163"/>
      <c r="H192" s="163"/>
      <c r="I192" s="163"/>
      <c r="J192" s="163"/>
      <c r="K192" s="163"/>
      <c r="L192" s="163"/>
      <c r="M192" s="163"/>
      <c r="N192" s="162"/>
      <c r="O192" s="162"/>
      <c r="P192" s="162"/>
      <c r="Q192" s="162"/>
      <c r="R192" s="163"/>
      <c r="S192" s="163"/>
      <c r="T192" s="163"/>
      <c r="U192" s="163"/>
      <c r="V192" s="163"/>
      <c r="W192" s="163"/>
      <c r="X192" s="163"/>
      <c r="Y192" s="152"/>
      <c r="Z192" s="152"/>
      <c r="AA192" s="152"/>
      <c r="AB192" s="152"/>
      <c r="AC192" s="152"/>
      <c r="AD192" s="152"/>
      <c r="AE192" s="152"/>
      <c r="AF192" s="152"/>
      <c r="AG192" s="152" t="s">
        <v>2390</v>
      </c>
      <c r="AH192" s="152">
        <v>0</v>
      </c>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c r="A193" s="159"/>
      <c r="B193" s="160"/>
      <c r="C193" s="203" t="s">
        <v>3347</v>
      </c>
      <c r="D193" s="199"/>
      <c r="E193" s="200">
        <v>5.03</v>
      </c>
      <c r="F193" s="163"/>
      <c r="G193" s="163"/>
      <c r="H193" s="163"/>
      <c r="I193" s="163"/>
      <c r="J193" s="163"/>
      <c r="K193" s="163"/>
      <c r="L193" s="163"/>
      <c r="M193" s="163"/>
      <c r="N193" s="162"/>
      <c r="O193" s="162"/>
      <c r="P193" s="162"/>
      <c r="Q193" s="162"/>
      <c r="R193" s="163"/>
      <c r="S193" s="163"/>
      <c r="T193" s="163"/>
      <c r="U193" s="163"/>
      <c r="V193" s="163"/>
      <c r="W193" s="163"/>
      <c r="X193" s="163"/>
      <c r="Y193" s="152"/>
      <c r="Z193" s="152"/>
      <c r="AA193" s="152"/>
      <c r="AB193" s="152"/>
      <c r="AC193" s="152"/>
      <c r="AD193" s="152"/>
      <c r="AE193" s="152"/>
      <c r="AF193" s="152"/>
      <c r="AG193" s="152" t="s">
        <v>2390</v>
      </c>
      <c r="AH193" s="152">
        <v>0</v>
      </c>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c r="A194" s="159"/>
      <c r="B194" s="160"/>
      <c r="C194" s="203" t="s">
        <v>3164</v>
      </c>
      <c r="D194" s="199"/>
      <c r="E194" s="200">
        <v>8</v>
      </c>
      <c r="F194" s="163"/>
      <c r="G194" s="163"/>
      <c r="H194" s="163"/>
      <c r="I194" s="163"/>
      <c r="J194" s="163"/>
      <c r="K194" s="163"/>
      <c r="L194" s="163"/>
      <c r="M194" s="163"/>
      <c r="N194" s="162"/>
      <c r="O194" s="162"/>
      <c r="P194" s="162"/>
      <c r="Q194" s="162"/>
      <c r="R194" s="163"/>
      <c r="S194" s="163"/>
      <c r="T194" s="163"/>
      <c r="U194" s="163"/>
      <c r="V194" s="163"/>
      <c r="W194" s="163"/>
      <c r="X194" s="163"/>
      <c r="Y194" s="152"/>
      <c r="Z194" s="152"/>
      <c r="AA194" s="152"/>
      <c r="AB194" s="152"/>
      <c r="AC194" s="152"/>
      <c r="AD194" s="152"/>
      <c r="AE194" s="152"/>
      <c r="AF194" s="152"/>
      <c r="AG194" s="152" t="s">
        <v>2390</v>
      </c>
      <c r="AH194" s="152">
        <v>0</v>
      </c>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c r="A195" s="159"/>
      <c r="B195" s="160"/>
      <c r="C195" s="203" t="s">
        <v>3306</v>
      </c>
      <c r="D195" s="199"/>
      <c r="E195" s="200"/>
      <c r="F195" s="163"/>
      <c r="G195" s="163"/>
      <c r="H195" s="163"/>
      <c r="I195" s="163"/>
      <c r="J195" s="163"/>
      <c r="K195" s="163"/>
      <c r="L195" s="163"/>
      <c r="M195" s="163"/>
      <c r="N195" s="162"/>
      <c r="O195" s="162"/>
      <c r="P195" s="162"/>
      <c r="Q195" s="162"/>
      <c r="R195" s="163"/>
      <c r="S195" s="163"/>
      <c r="T195" s="163"/>
      <c r="U195" s="163"/>
      <c r="V195" s="163"/>
      <c r="W195" s="163"/>
      <c r="X195" s="163"/>
      <c r="Y195" s="152"/>
      <c r="Z195" s="152"/>
      <c r="AA195" s="152"/>
      <c r="AB195" s="152"/>
      <c r="AC195" s="152"/>
      <c r="AD195" s="152"/>
      <c r="AE195" s="152"/>
      <c r="AF195" s="152"/>
      <c r="AG195" s="152" t="s">
        <v>2390</v>
      </c>
      <c r="AH195" s="152">
        <v>0</v>
      </c>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1">
      <c r="A196" s="159"/>
      <c r="B196" s="160"/>
      <c r="C196" s="203" t="s">
        <v>3348</v>
      </c>
      <c r="D196" s="199"/>
      <c r="E196" s="200">
        <v>8.8000000000000007</v>
      </c>
      <c r="F196" s="163"/>
      <c r="G196" s="163"/>
      <c r="H196" s="163"/>
      <c r="I196" s="163"/>
      <c r="J196" s="163"/>
      <c r="K196" s="163"/>
      <c r="L196" s="163"/>
      <c r="M196" s="163"/>
      <c r="N196" s="162"/>
      <c r="O196" s="162"/>
      <c r="P196" s="162"/>
      <c r="Q196" s="162"/>
      <c r="R196" s="163"/>
      <c r="S196" s="163"/>
      <c r="T196" s="163"/>
      <c r="U196" s="163"/>
      <c r="V196" s="163"/>
      <c r="W196" s="163"/>
      <c r="X196" s="163"/>
      <c r="Y196" s="152"/>
      <c r="Z196" s="152"/>
      <c r="AA196" s="152"/>
      <c r="AB196" s="152"/>
      <c r="AC196" s="152"/>
      <c r="AD196" s="152"/>
      <c r="AE196" s="152"/>
      <c r="AF196" s="152"/>
      <c r="AG196" s="152" t="s">
        <v>2390</v>
      </c>
      <c r="AH196" s="152">
        <v>0</v>
      </c>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c r="A197" s="159"/>
      <c r="B197" s="160"/>
      <c r="C197" s="203" t="s">
        <v>3171</v>
      </c>
      <c r="D197" s="199"/>
      <c r="E197" s="200">
        <v>10</v>
      </c>
      <c r="F197" s="163"/>
      <c r="G197" s="163"/>
      <c r="H197" s="163"/>
      <c r="I197" s="163"/>
      <c r="J197" s="163"/>
      <c r="K197" s="163"/>
      <c r="L197" s="163"/>
      <c r="M197" s="163"/>
      <c r="N197" s="162"/>
      <c r="O197" s="162"/>
      <c r="P197" s="162"/>
      <c r="Q197" s="162"/>
      <c r="R197" s="163"/>
      <c r="S197" s="163"/>
      <c r="T197" s="163"/>
      <c r="U197" s="163"/>
      <c r="V197" s="163"/>
      <c r="W197" s="163"/>
      <c r="X197" s="163"/>
      <c r="Y197" s="152"/>
      <c r="Z197" s="152"/>
      <c r="AA197" s="152"/>
      <c r="AB197" s="152"/>
      <c r="AC197" s="152"/>
      <c r="AD197" s="152"/>
      <c r="AE197" s="152"/>
      <c r="AF197" s="152"/>
      <c r="AG197" s="152" t="s">
        <v>2390</v>
      </c>
      <c r="AH197" s="152">
        <v>0</v>
      </c>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c r="A198" s="159"/>
      <c r="B198" s="160"/>
      <c r="C198" s="203" t="s">
        <v>3309</v>
      </c>
      <c r="D198" s="199"/>
      <c r="E198" s="200"/>
      <c r="F198" s="163"/>
      <c r="G198" s="163"/>
      <c r="H198" s="163"/>
      <c r="I198" s="163"/>
      <c r="J198" s="163"/>
      <c r="K198" s="163"/>
      <c r="L198" s="163"/>
      <c r="M198" s="163"/>
      <c r="N198" s="162"/>
      <c r="O198" s="162"/>
      <c r="P198" s="162"/>
      <c r="Q198" s="162"/>
      <c r="R198" s="163"/>
      <c r="S198" s="163"/>
      <c r="T198" s="163"/>
      <c r="U198" s="163"/>
      <c r="V198" s="163"/>
      <c r="W198" s="163"/>
      <c r="X198" s="163"/>
      <c r="Y198" s="152"/>
      <c r="Z198" s="152"/>
      <c r="AA198" s="152"/>
      <c r="AB198" s="152"/>
      <c r="AC198" s="152"/>
      <c r="AD198" s="152"/>
      <c r="AE198" s="152"/>
      <c r="AF198" s="152"/>
      <c r="AG198" s="152" t="s">
        <v>2390</v>
      </c>
      <c r="AH198" s="152">
        <v>0</v>
      </c>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c r="A199" s="159"/>
      <c r="B199" s="160"/>
      <c r="C199" s="203" t="s">
        <v>3349</v>
      </c>
      <c r="D199" s="199"/>
      <c r="E199" s="200">
        <v>8.69</v>
      </c>
      <c r="F199" s="163"/>
      <c r="G199" s="163"/>
      <c r="H199" s="163"/>
      <c r="I199" s="163"/>
      <c r="J199" s="163"/>
      <c r="K199" s="163"/>
      <c r="L199" s="163"/>
      <c r="M199" s="163"/>
      <c r="N199" s="162"/>
      <c r="O199" s="162"/>
      <c r="P199" s="162"/>
      <c r="Q199" s="162"/>
      <c r="R199" s="163"/>
      <c r="S199" s="163"/>
      <c r="T199" s="163"/>
      <c r="U199" s="163"/>
      <c r="V199" s="163"/>
      <c r="W199" s="163"/>
      <c r="X199" s="163"/>
      <c r="Y199" s="152"/>
      <c r="Z199" s="152"/>
      <c r="AA199" s="152"/>
      <c r="AB199" s="152"/>
      <c r="AC199" s="152"/>
      <c r="AD199" s="152"/>
      <c r="AE199" s="152"/>
      <c r="AF199" s="152"/>
      <c r="AG199" s="152" t="s">
        <v>2390</v>
      </c>
      <c r="AH199" s="152">
        <v>0</v>
      </c>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c r="A200" s="159"/>
      <c r="B200" s="160"/>
      <c r="C200" s="203" t="s">
        <v>3173</v>
      </c>
      <c r="D200" s="199"/>
      <c r="E200" s="200">
        <v>12</v>
      </c>
      <c r="F200" s="163"/>
      <c r="G200" s="163"/>
      <c r="H200" s="163"/>
      <c r="I200" s="163"/>
      <c r="J200" s="163"/>
      <c r="K200" s="163"/>
      <c r="L200" s="163"/>
      <c r="M200" s="163"/>
      <c r="N200" s="162"/>
      <c r="O200" s="162"/>
      <c r="P200" s="162"/>
      <c r="Q200" s="162"/>
      <c r="R200" s="163"/>
      <c r="S200" s="163"/>
      <c r="T200" s="163"/>
      <c r="U200" s="163"/>
      <c r="V200" s="163"/>
      <c r="W200" s="163"/>
      <c r="X200" s="163"/>
      <c r="Y200" s="152"/>
      <c r="Z200" s="152"/>
      <c r="AA200" s="152"/>
      <c r="AB200" s="152"/>
      <c r="AC200" s="152"/>
      <c r="AD200" s="152"/>
      <c r="AE200" s="152"/>
      <c r="AF200" s="152"/>
      <c r="AG200" s="152" t="s">
        <v>2390</v>
      </c>
      <c r="AH200" s="152">
        <v>0</v>
      </c>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c r="A201" s="159"/>
      <c r="B201" s="160"/>
      <c r="C201" s="203" t="s">
        <v>3312</v>
      </c>
      <c r="D201" s="199"/>
      <c r="E201" s="200"/>
      <c r="F201" s="163"/>
      <c r="G201" s="163"/>
      <c r="H201" s="163"/>
      <c r="I201" s="163"/>
      <c r="J201" s="163"/>
      <c r="K201" s="163"/>
      <c r="L201" s="163"/>
      <c r="M201" s="163"/>
      <c r="N201" s="162"/>
      <c r="O201" s="162"/>
      <c r="P201" s="162"/>
      <c r="Q201" s="162"/>
      <c r="R201" s="163"/>
      <c r="S201" s="163"/>
      <c r="T201" s="163"/>
      <c r="U201" s="163"/>
      <c r="V201" s="163"/>
      <c r="W201" s="163"/>
      <c r="X201" s="163"/>
      <c r="Y201" s="152"/>
      <c r="Z201" s="152"/>
      <c r="AA201" s="152"/>
      <c r="AB201" s="152"/>
      <c r="AC201" s="152"/>
      <c r="AD201" s="152"/>
      <c r="AE201" s="152"/>
      <c r="AF201" s="152"/>
      <c r="AG201" s="152" t="s">
        <v>2390</v>
      </c>
      <c r="AH201" s="152">
        <v>0</v>
      </c>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c r="A202" s="159"/>
      <c r="B202" s="160"/>
      <c r="C202" s="203" t="s">
        <v>3348</v>
      </c>
      <c r="D202" s="199"/>
      <c r="E202" s="200">
        <v>8.8000000000000007</v>
      </c>
      <c r="F202" s="163"/>
      <c r="G202" s="163"/>
      <c r="H202" s="163"/>
      <c r="I202" s="163"/>
      <c r="J202" s="163"/>
      <c r="K202" s="163"/>
      <c r="L202" s="163"/>
      <c r="M202" s="163"/>
      <c r="N202" s="162"/>
      <c r="O202" s="162"/>
      <c r="P202" s="162"/>
      <c r="Q202" s="162"/>
      <c r="R202" s="163"/>
      <c r="S202" s="163"/>
      <c r="T202" s="163"/>
      <c r="U202" s="163"/>
      <c r="V202" s="163"/>
      <c r="W202" s="163"/>
      <c r="X202" s="163"/>
      <c r="Y202" s="152"/>
      <c r="Z202" s="152"/>
      <c r="AA202" s="152"/>
      <c r="AB202" s="152"/>
      <c r="AC202" s="152"/>
      <c r="AD202" s="152"/>
      <c r="AE202" s="152"/>
      <c r="AF202" s="152"/>
      <c r="AG202" s="152" t="s">
        <v>2390</v>
      </c>
      <c r="AH202" s="152">
        <v>0</v>
      </c>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c r="A203" s="159"/>
      <c r="B203" s="160"/>
      <c r="C203" s="203" t="s">
        <v>3171</v>
      </c>
      <c r="D203" s="199"/>
      <c r="E203" s="200">
        <v>10</v>
      </c>
      <c r="F203" s="163"/>
      <c r="G203" s="163"/>
      <c r="H203" s="163"/>
      <c r="I203" s="163"/>
      <c r="J203" s="163"/>
      <c r="K203" s="163"/>
      <c r="L203" s="163"/>
      <c r="M203" s="163"/>
      <c r="N203" s="162"/>
      <c r="O203" s="162"/>
      <c r="P203" s="162"/>
      <c r="Q203" s="162"/>
      <c r="R203" s="163"/>
      <c r="S203" s="163"/>
      <c r="T203" s="163"/>
      <c r="U203" s="163"/>
      <c r="V203" s="163"/>
      <c r="W203" s="163"/>
      <c r="X203" s="163"/>
      <c r="Y203" s="152"/>
      <c r="Z203" s="152"/>
      <c r="AA203" s="152"/>
      <c r="AB203" s="152"/>
      <c r="AC203" s="152"/>
      <c r="AD203" s="152"/>
      <c r="AE203" s="152"/>
      <c r="AF203" s="152"/>
      <c r="AG203" s="152" t="s">
        <v>2390</v>
      </c>
      <c r="AH203" s="152">
        <v>0</v>
      </c>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c r="A204" s="175">
        <v>44</v>
      </c>
      <c r="B204" s="176" t="s">
        <v>3175</v>
      </c>
      <c r="C204" s="185" t="s">
        <v>3176</v>
      </c>
      <c r="D204" s="177" t="s">
        <v>439</v>
      </c>
      <c r="E204" s="178">
        <v>62.64</v>
      </c>
      <c r="F204" s="179"/>
      <c r="G204" s="180">
        <f>ROUND(E204*F204,2)</f>
        <v>0</v>
      </c>
      <c r="H204" s="179"/>
      <c r="I204" s="180">
        <f>ROUND(E204*H204,2)</f>
        <v>0</v>
      </c>
      <c r="J204" s="179"/>
      <c r="K204" s="180">
        <f>ROUND(E204*J204,2)</f>
        <v>0</v>
      </c>
      <c r="L204" s="180">
        <v>21</v>
      </c>
      <c r="M204" s="180">
        <f>G204*(1+L204/100)</f>
        <v>0</v>
      </c>
      <c r="N204" s="178">
        <v>0</v>
      </c>
      <c r="O204" s="178">
        <f>ROUND(E204*N204,2)</f>
        <v>0</v>
      </c>
      <c r="P204" s="178">
        <v>0</v>
      </c>
      <c r="Q204" s="178">
        <f>ROUND(E204*P204,2)</f>
        <v>0</v>
      </c>
      <c r="R204" s="180" t="s">
        <v>1681</v>
      </c>
      <c r="S204" s="180" t="s">
        <v>371</v>
      </c>
      <c r="T204" s="181" t="s">
        <v>2386</v>
      </c>
      <c r="U204" s="163">
        <v>1.27</v>
      </c>
      <c r="V204" s="163">
        <f>ROUND(E204*U204,2)</f>
        <v>79.55</v>
      </c>
      <c r="W204" s="163"/>
      <c r="X204" s="163" t="s">
        <v>431</v>
      </c>
      <c r="Y204" s="152"/>
      <c r="Z204" s="152"/>
      <c r="AA204" s="152"/>
      <c r="AB204" s="152"/>
      <c r="AC204" s="152"/>
      <c r="AD204" s="152"/>
      <c r="AE204" s="152"/>
      <c r="AF204" s="152"/>
      <c r="AG204" s="152" t="s">
        <v>2387</v>
      </c>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c r="A205" s="159"/>
      <c r="B205" s="160"/>
      <c r="C205" s="273" t="s">
        <v>3177</v>
      </c>
      <c r="D205" s="274"/>
      <c r="E205" s="274"/>
      <c r="F205" s="274"/>
      <c r="G205" s="274"/>
      <c r="H205" s="163"/>
      <c r="I205" s="163"/>
      <c r="J205" s="163"/>
      <c r="K205" s="163"/>
      <c r="L205" s="163"/>
      <c r="M205" s="163"/>
      <c r="N205" s="162"/>
      <c r="O205" s="162"/>
      <c r="P205" s="162"/>
      <c r="Q205" s="162"/>
      <c r="R205" s="163"/>
      <c r="S205" s="163"/>
      <c r="T205" s="163"/>
      <c r="U205" s="163"/>
      <c r="V205" s="163"/>
      <c r="W205" s="163"/>
      <c r="X205" s="163"/>
      <c r="Y205" s="152"/>
      <c r="Z205" s="152"/>
      <c r="AA205" s="152"/>
      <c r="AB205" s="152"/>
      <c r="AC205" s="152"/>
      <c r="AD205" s="152"/>
      <c r="AE205" s="152"/>
      <c r="AF205" s="152"/>
      <c r="AG205" s="152" t="s">
        <v>444</v>
      </c>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c r="A206" s="159"/>
      <c r="B206" s="160"/>
      <c r="C206" s="203" t="s">
        <v>3350</v>
      </c>
      <c r="D206" s="199"/>
      <c r="E206" s="200">
        <v>62.64</v>
      </c>
      <c r="F206" s="163"/>
      <c r="G206" s="163"/>
      <c r="H206" s="163"/>
      <c r="I206" s="163"/>
      <c r="J206" s="163"/>
      <c r="K206" s="163"/>
      <c r="L206" s="163"/>
      <c r="M206" s="163"/>
      <c r="N206" s="162"/>
      <c r="O206" s="162"/>
      <c r="P206" s="162"/>
      <c r="Q206" s="162"/>
      <c r="R206" s="163"/>
      <c r="S206" s="163"/>
      <c r="T206" s="163"/>
      <c r="U206" s="163"/>
      <c r="V206" s="163"/>
      <c r="W206" s="163"/>
      <c r="X206" s="163"/>
      <c r="Y206" s="152"/>
      <c r="Z206" s="152"/>
      <c r="AA206" s="152"/>
      <c r="AB206" s="152"/>
      <c r="AC206" s="152"/>
      <c r="AD206" s="152"/>
      <c r="AE206" s="152"/>
      <c r="AF206" s="152"/>
      <c r="AG206" s="152" t="s">
        <v>2390</v>
      </c>
      <c r="AH206" s="152">
        <v>5</v>
      </c>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ht="22.5" outlineLevel="1">
      <c r="A207" s="175">
        <v>45</v>
      </c>
      <c r="B207" s="176" t="s">
        <v>3179</v>
      </c>
      <c r="C207" s="185" t="s">
        <v>3180</v>
      </c>
      <c r="D207" s="177" t="s">
        <v>524</v>
      </c>
      <c r="E207" s="178">
        <v>8</v>
      </c>
      <c r="F207" s="179"/>
      <c r="G207" s="180">
        <f>ROUND(E207*F207,2)</f>
        <v>0</v>
      </c>
      <c r="H207" s="179"/>
      <c r="I207" s="180">
        <f>ROUND(E207*H207,2)</f>
        <v>0</v>
      </c>
      <c r="J207" s="179"/>
      <c r="K207" s="180">
        <f>ROUND(E207*J207,2)</f>
        <v>0</v>
      </c>
      <c r="L207" s="180">
        <v>21</v>
      </c>
      <c r="M207" s="180">
        <f>G207*(1+L207/100)</f>
        <v>0</v>
      </c>
      <c r="N207" s="178">
        <v>4.2000000000000002E-4</v>
      </c>
      <c r="O207" s="178">
        <f>ROUND(E207*N207,2)</f>
        <v>0</v>
      </c>
      <c r="P207" s="178">
        <v>0</v>
      </c>
      <c r="Q207" s="178">
        <f>ROUND(E207*P207,2)</f>
        <v>0</v>
      </c>
      <c r="R207" s="180" t="s">
        <v>1681</v>
      </c>
      <c r="S207" s="180" t="s">
        <v>371</v>
      </c>
      <c r="T207" s="181" t="s">
        <v>2386</v>
      </c>
      <c r="U207" s="163">
        <v>0.12</v>
      </c>
      <c r="V207" s="163">
        <f>ROUND(E207*U207,2)</f>
        <v>0.96</v>
      </c>
      <c r="W207" s="163"/>
      <c r="X207" s="163" t="s">
        <v>431</v>
      </c>
      <c r="Y207" s="152"/>
      <c r="Z207" s="152"/>
      <c r="AA207" s="152"/>
      <c r="AB207" s="152"/>
      <c r="AC207" s="152"/>
      <c r="AD207" s="152"/>
      <c r="AE207" s="152"/>
      <c r="AF207" s="152"/>
      <c r="AG207" s="152" t="s">
        <v>2387</v>
      </c>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c r="A208" s="159"/>
      <c r="B208" s="160"/>
      <c r="C208" s="203" t="s">
        <v>3351</v>
      </c>
      <c r="D208" s="199"/>
      <c r="E208" s="200">
        <v>2</v>
      </c>
      <c r="F208" s="163"/>
      <c r="G208" s="163"/>
      <c r="H208" s="163"/>
      <c r="I208" s="163"/>
      <c r="J208" s="163"/>
      <c r="K208" s="163"/>
      <c r="L208" s="163"/>
      <c r="M208" s="163"/>
      <c r="N208" s="162"/>
      <c r="O208" s="162"/>
      <c r="P208" s="162"/>
      <c r="Q208" s="162"/>
      <c r="R208" s="163"/>
      <c r="S208" s="163"/>
      <c r="T208" s="163"/>
      <c r="U208" s="163"/>
      <c r="V208" s="163"/>
      <c r="W208" s="163"/>
      <c r="X208" s="163"/>
      <c r="Y208" s="152"/>
      <c r="Z208" s="152"/>
      <c r="AA208" s="152"/>
      <c r="AB208" s="152"/>
      <c r="AC208" s="152"/>
      <c r="AD208" s="152"/>
      <c r="AE208" s="152"/>
      <c r="AF208" s="152"/>
      <c r="AG208" s="152" t="s">
        <v>2390</v>
      </c>
      <c r="AH208" s="152">
        <v>0</v>
      </c>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c r="A209" s="159"/>
      <c r="B209" s="160"/>
      <c r="C209" s="203" t="s">
        <v>3352</v>
      </c>
      <c r="D209" s="199"/>
      <c r="E209" s="200">
        <v>4</v>
      </c>
      <c r="F209" s="163"/>
      <c r="G209" s="163"/>
      <c r="H209" s="163"/>
      <c r="I209" s="163"/>
      <c r="J209" s="163"/>
      <c r="K209" s="163"/>
      <c r="L209" s="163"/>
      <c r="M209" s="163"/>
      <c r="N209" s="162"/>
      <c r="O209" s="162"/>
      <c r="P209" s="162"/>
      <c r="Q209" s="162"/>
      <c r="R209" s="163"/>
      <c r="S209" s="163"/>
      <c r="T209" s="163"/>
      <c r="U209" s="163"/>
      <c r="V209" s="163"/>
      <c r="W209" s="163"/>
      <c r="X209" s="163"/>
      <c r="Y209" s="152"/>
      <c r="Z209" s="152"/>
      <c r="AA209" s="152"/>
      <c r="AB209" s="152"/>
      <c r="AC209" s="152"/>
      <c r="AD209" s="152"/>
      <c r="AE209" s="152"/>
      <c r="AF209" s="152"/>
      <c r="AG209" s="152" t="s">
        <v>2390</v>
      </c>
      <c r="AH209" s="152">
        <v>0</v>
      </c>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1">
      <c r="A210" s="159"/>
      <c r="B210" s="160"/>
      <c r="C210" s="203" t="s">
        <v>3353</v>
      </c>
      <c r="D210" s="199"/>
      <c r="E210" s="200">
        <v>2</v>
      </c>
      <c r="F210" s="163"/>
      <c r="G210" s="163"/>
      <c r="H210" s="163"/>
      <c r="I210" s="163"/>
      <c r="J210" s="163"/>
      <c r="K210" s="163"/>
      <c r="L210" s="163"/>
      <c r="M210" s="163"/>
      <c r="N210" s="162"/>
      <c r="O210" s="162"/>
      <c r="P210" s="162"/>
      <c r="Q210" s="162"/>
      <c r="R210" s="163"/>
      <c r="S210" s="163"/>
      <c r="T210" s="163"/>
      <c r="U210" s="163"/>
      <c r="V210" s="163"/>
      <c r="W210" s="163"/>
      <c r="X210" s="163"/>
      <c r="Y210" s="152"/>
      <c r="Z210" s="152"/>
      <c r="AA210" s="152"/>
      <c r="AB210" s="152"/>
      <c r="AC210" s="152"/>
      <c r="AD210" s="152"/>
      <c r="AE210" s="152"/>
      <c r="AF210" s="152"/>
      <c r="AG210" s="152" t="s">
        <v>2390</v>
      </c>
      <c r="AH210" s="152">
        <v>0</v>
      </c>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ht="22.5" outlineLevel="1">
      <c r="A211" s="175">
        <v>46</v>
      </c>
      <c r="B211" s="176" t="s">
        <v>3102</v>
      </c>
      <c r="C211" s="185" t="s">
        <v>3103</v>
      </c>
      <c r="D211" s="177" t="s">
        <v>1775</v>
      </c>
      <c r="E211" s="178">
        <v>250.56</v>
      </c>
      <c r="F211" s="179"/>
      <c r="G211" s="180">
        <f>ROUND(E211*F211,2)</f>
        <v>0</v>
      </c>
      <c r="H211" s="179"/>
      <c r="I211" s="180">
        <f>ROUND(E211*H211,2)</f>
        <v>0</v>
      </c>
      <c r="J211" s="179"/>
      <c r="K211" s="180">
        <f>ROUND(E211*J211,2)</f>
        <v>0</v>
      </c>
      <c r="L211" s="180">
        <v>21</v>
      </c>
      <c r="M211" s="180">
        <f>G211*(1+L211/100)</f>
        <v>0</v>
      </c>
      <c r="N211" s="178">
        <v>1E-3</v>
      </c>
      <c r="O211" s="178">
        <f>ROUND(E211*N211,2)</f>
        <v>0.25</v>
      </c>
      <c r="P211" s="178">
        <v>0</v>
      </c>
      <c r="Q211" s="178">
        <f>ROUND(E211*P211,2)</f>
        <v>0</v>
      </c>
      <c r="R211" s="180" t="s">
        <v>731</v>
      </c>
      <c r="S211" s="180" t="s">
        <v>2386</v>
      </c>
      <c r="T211" s="181" t="s">
        <v>2386</v>
      </c>
      <c r="U211" s="163">
        <v>0</v>
      </c>
      <c r="V211" s="163">
        <f>ROUND(E211*U211,2)</f>
        <v>0</v>
      </c>
      <c r="W211" s="163"/>
      <c r="X211" s="163" t="s">
        <v>464</v>
      </c>
      <c r="Y211" s="152"/>
      <c r="Z211" s="152"/>
      <c r="AA211" s="152"/>
      <c r="AB211" s="152"/>
      <c r="AC211" s="152"/>
      <c r="AD211" s="152"/>
      <c r="AE211" s="152"/>
      <c r="AF211" s="152"/>
      <c r="AG211" s="152" t="s">
        <v>2465</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c r="A212" s="159"/>
      <c r="B212" s="160"/>
      <c r="C212" s="262" t="s">
        <v>3104</v>
      </c>
      <c r="D212" s="263"/>
      <c r="E212" s="263"/>
      <c r="F212" s="263"/>
      <c r="G212" s="263"/>
      <c r="H212" s="163"/>
      <c r="I212" s="163"/>
      <c r="J212" s="163"/>
      <c r="K212" s="163"/>
      <c r="L212" s="163"/>
      <c r="M212" s="163"/>
      <c r="N212" s="162"/>
      <c r="O212" s="162"/>
      <c r="P212" s="162"/>
      <c r="Q212" s="162"/>
      <c r="R212" s="163"/>
      <c r="S212" s="163"/>
      <c r="T212" s="163"/>
      <c r="U212" s="163"/>
      <c r="V212" s="163"/>
      <c r="W212" s="163"/>
      <c r="X212" s="163"/>
      <c r="Y212" s="152"/>
      <c r="Z212" s="152"/>
      <c r="AA212" s="152"/>
      <c r="AB212" s="152"/>
      <c r="AC212" s="152"/>
      <c r="AD212" s="152"/>
      <c r="AE212" s="152"/>
      <c r="AF212" s="152"/>
      <c r="AG212" s="152" t="s">
        <v>375</v>
      </c>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1">
      <c r="A213" s="159"/>
      <c r="B213" s="160"/>
      <c r="C213" s="203" t="s">
        <v>3354</v>
      </c>
      <c r="D213" s="199"/>
      <c r="E213" s="200">
        <v>250.56</v>
      </c>
      <c r="F213" s="163"/>
      <c r="G213" s="163"/>
      <c r="H213" s="163"/>
      <c r="I213" s="163"/>
      <c r="J213" s="163"/>
      <c r="K213" s="163"/>
      <c r="L213" s="163"/>
      <c r="M213" s="163"/>
      <c r="N213" s="162"/>
      <c r="O213" s="162"/>
      <c r="P213" s="162"/>
      <c r="Q213" s="162"/>
      <c r="R213" s="163"/>
      <c r="S213" s="163"/>
      <c r="T213" s="163"/>
      <c r="U213" s="163"/>
      <c r="V213" s="163"/>
      <c r="W213" s="163"/>
      <c r="X213" s="163"/>
      <c r="Y213" s="152"/>
      <c r="Z213" s="152"/>
      <c r="AA213" s="152"/>
      <c r="AB213" s="152"/>
      <c r="AC213" s="152"/>
      <c r="AD213" s="152"/>
      <c r="AE213" s="152"/>
      <c r="AF213" s="152"/>
      <c r="AG213" s="152" t="s">
        <v>2390</v>
      </c>
      <c r="AH213" s="152">
        <v>5</v>
      </c>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ht="22.5" outlineLevel="1">
      <c r="A214" s="175">
        <v>47</v>
      </c>
      <c r="B214" s="176" t="s">
        <v>3106</v>
      </c>
      <c r="C214" s="185" t="s">
        <v>3107</v>
      </c>
      <c r="D214" s="177" t="s">
        <v>1775</v>
      </c>
      <c r="E214" s="178">
        <v>37.584000000000003</v>
      </c>
      <c r="F214" s="179"/>
      <c r="G214" s="180">
        <f>ROUND(E214*F214,2)</f>
        <v>0</v>
      </c>
      <c r="H214" s="179"/>
      <c r="I214" s="180">
        <f>ROUND(E214*H214,2)</f>
        <v>0</v>
      </c>
      <c r="J214" s="179"/>
      <c r="K214" s="180">
        <f>ROUND(E214*J214,2)</f>
        <v>0</v>
      </c>
      <c r="L214" s="180">
        <v>21</v>
      </c>
      <c r="M214" s="180">
        <f>G214*(1+L214/100)</f>
        <v>0</v>
      </c>
      <c r="N214" s="178">
        <v>1E-3</v>
      </c>
      <c r="O214" s="178">
        <f>ROUND(E214*N214,2)</f>
        <v>0.04</v>
      </c>
      <c r="P214" s="178">
        <v>0</v>
      </c>
      <c r="Q214" s="178">
        <f>ROUND(E214*P214,2)</f>
        <v>0</v>
      </c>
      <c r="R214" s="180" t="s">
        <v>731</v>
      </c>
      <c r="S214" s="180" t="s">
        <v>371</v>
      </c>
      <c r="T214" s="181" t="s">
        <v>2386</v>
      </c>
      <c r="U214" s="163">
        <v>0</v>
      </c>
      <c r="V214" s="163">
        <f>ROUND(E214*U214,2)</f>
        <v>0</v>
      </c>
      <c r="W214" s="163"/>
      <c r="X214" s="163" t="s">
        <v>464</v>
      </c>
      <c r="Y214" s="152"/>
      <c r="Z214" s="152"/>
      <c r="AA214" s="152"/>
      <c r="AB214" s="152"/>
      <c r="AC214" s="152"/>
      <c r="AD214" s="152"/>
      <c r="AE214" s="152"/>
      <c r="AF214" s="152"/>
      <c r="AG214" s="152" t="s">
        <v>2465</v>
      </c>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1">
      <c r="A215" s="159"/>
      <c r="B215" s="160"/>
      <c r="C215" s="262" t="s">
        <v>3108</v>
      </c>
      <c r="D215" s="263"/>
      <c r="E215" s="263"/>
      <c r="F215" s="263"/>
      <c r="G215" s="263"/>
      <c r="H215" s="163"/>
      <c r="I215" s="163"/>
      <c r="J215" s="163"/>
      <c r="K215" s="163"/>
      <c r="L215" s="163"/>
      <c r="M215" s="163"/>
      <c r="N215" s="162"/>
      <c r="O215" s="162"/>
      <c r="P215" s="162"/>
      <c r="Q215" s="162"/>
      <c r="R215" s="163"/>
      <c r="S215" s="163"/>
      <c r="T215" s="163"/>
      <c r="U215" s="163"/>
      <c r="V215" s="163"/>
      <c r="W215" s="163"/>
      <c r="X215" s="163"/>
      <c r="Y215" s="152"/>
      <c r="Z215" s="152"/>
      <c r="AA215" s="152"/>
      <c r="AB215" s="152"/>
      <c r="AC215" s="152"/>
      <c r="AD215" s="152"/>
      <c r="AE215" s="152"/>
      <c r="AF215" s="152"/>
      <c r="AG215" s="152" t="s">
        <v>375</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1">
      <c r="A216" s="159"/>
      <c r="B216" s="160"/>
      <c r="C216" s="203" t="s">
        <v>3355</v>
      </c>
      <c r="D216" s="199"/>
      <c r="E216" s="200">
        <v>37.584000000000003</v>
      </c>
      <c r="F216" s="163"/>
      <c r="G216" s="163"/>
      <c r="H216" s="163"/>
      <c r="I216" s="163"/>
      <c r="J216" s="163"/>
      <c r="K216" s="163"/>
      <c r="L216" s="163"/>
      <c r="M216" s="163"/>
      <c r="N216" s="162"/>
      <c r="O216" s="162"/>
      <c r="P216" s="162"/>
      <c r="Q216" s="162"/>
      <c r="R216" s="163"/>
      <c r="S216" s="163"/>
      <c r="T216" s="163"/>
      <c r="U216" s="163"/>
      <c r="V216" s="163"/>
      <c r="W216" s="163"/>
      <c r="X216" s="163"/>
      <c r="Y216" s="152"/>
      <c r="Z216" s="152"/>
      <c r="AA216" s="152"/>
      <c r="AB216" s="152"/>
      <c r="AC216" s="152"/>
      <c r="AD216" s="152"/>
      <c r="AE216" s="152"/>
      <c r="AF216" s="152"/>
      <c r="AG216" s="152" t="s">
        <v>2390</v>
      </c>
      <c r="AH216" s="152">
        <v>5</v>
      </c>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c r="A217" s="175">
        <v>48</v>
      </c>
      <c r="B217" s="176" t="s">
        <v>3191</v>
      </c>
      <c r="C217" s="185" t="s">
        <v>3192</v>
      </c>
      <c r="D217" s="177" t="s">
        <v>3112</v>
      </c>
      <c r="E217" s="178">
        <v>68.903999999999996</v>
      </c>
      <c r="F217" s="179"/>
      <c r="G217" s="180">
        <f>ROUND(E217*F217,2)</f>
        <v>0</v>
      </c>
      <c r="H217" s="179"/>
      <c r="I217" s="180">
        <f>ROUND(E217*H217,2)</f>
        <v>0</v>
      </c>
      <c r="J217" s="179"/>
      <c r="K217" s="180">
        <f>ROUND(E217*J217,2)</f>
        <v>0</v>
      </c>
      <c r="L217" s="180">
        <v>21</v>
      </c>
      <c r="M217" s="180">
        <f>G217*(1+L217/100)</f>
        <v>0</v>
      </c>
      <c r="N217" s="178">
        <v>0</v>
      </c>
      <c r="O217" s="178">
        <f>ROUND(E217*N217,2)</f>
        <v>0</v>
      </c>
      <c r="P217" s="178">
        <v>0</v>
      </c>
      <c r="Q217" s="178">
        <f>ROUND(E217*P217,2)</f>
        <v>0</v>
      </c>
      <c r="R217" s="180"/>
      <c r="S217" s="180" t="s">
        <v>430</v>
      </c>
      <c r="T217" s="181" t="s">
        <v>372</v>
      </c>
      <c r="U217" s="163">
        <v>0</v>
      </c>
      <c r="V217" s="163">
        <f>ROUND(E217*U217,2)</f>
        <v>0</v>
      </c>
      <c r="W217" s="163"/>
      <c r="X217" s="163" t="s">
        <v>464</v>
      </c>
      <c r="Y217" s="152"/>
      <c r="Z217" s="152"/>
      <c r="AA217" s="152"/>
      <c r="AB217" s="152"/>
      <c r="AC217" s="152"/>
      <c r="AD217" s="152"/>
      <c r="AE217" s="152"/>
      <c r="AF217" s="152"/>
      <c r="AG217" s="152" t="s">
        <v>2465</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1">
      <c r="A218" s="159"/>
      <c r="B218" s="160"/>
      <c r="C218" s="262" t="s">
        <v>3193</v>
      </c>
      <c r="D218" s="263"/>
      <c r="E218" s="263"/>
      <c r="F218" s="263"/>
      <c r="G218" s="263"/>
      <c r="H218" s="163"/>
      <c r="I218" s="163"/>
      <c r="J218" s="163"/>
      <c r="K218" s="163"/>
      <c r="L218" s="163"/>
      <c r="M218" s="163"/>
      <c r="N218" s="162"/>
      <c r="O218" s="162"/>
      <c r="P218" s="162"/>
      <c r="Q218" s="162"/>
      <c r="R218" s="163"/>
      <c r="S218" s="163"/>
      <c r="T218" s="163"/>
      <c r="U218" s="163"/>
      <c r="V218" s="163"/>
      <c r="W218" s="163"/>
      <c r="X218" s="163"/>
      <c r="Y218" s="152"/>
      <c r="Z218" s="152"/>
      <c r="AA218" s="152"/>
      <c r="AB218" s="152"/>
      <c r="AC218" s="152"/>
      <c r="AD218" s="152"/>
      <c r="AE218" s="152"/>
      <c r="AF218" s="152"/>
      <c r="AG218" s="152" t="s">
        <v>375</v>
      </c>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1">
      <c r="A219" s="159"/>
      <c r="B219" s="160"/>
      <c r="C219" s="271" t="s">
        <v>3114</v>
      </c>
      <c r="D219" s="272"/>
      <c r="E219" s="272"/>
      <c r="F219" s="272"/>
      <c r="G219" s="272"/>
      <c r="H219" s="163"/>
      <c r="I219" s="163"/>
      <c r="J219" s="163"/>
      <c r="K219" s="163"/>
      <c r="L219" s="163"/>
      <c r="M219" s="163"/>
      <c r="N219" s="162"/>
      <c r="O219" s="162"/>
      <c r="P219" s="162"/>
      <c r="Q219" s="162"/>
      <c r="R219" s="163"/>
      <c r="S219" s="163"/>
      <c r="T219" s="163"/>
      <c r="U219" s="163"/>
      <c r="V219" s="163"/>
      <c r="W219" s="163"/>
      <c r="X219" s="163"/>
      <c r="Y219" s="152"/>
      <c r="Z219" s="152"/>
      <c r="AA219" s="152"/>
      <c r="AB219" s="152"/>
      <c r="AC219" s="152"/>
      <c r="AD219" s="152"/>
      <c r="AE219" s="152"/>
      <c r="AF219" s="152"/>
      <c r="AG219" s="152" t="s">
        <v>375</v>
      </c>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c r="A220" s="159"/>
      <c r="B220" s="160"/>
      <c r="C220" s="203" t="s">
        <v>3356</v>
      </c>
      <c r="D220" s="199"/>
      <c r="E220" s="200">
        <v>62.64</v>
      </c>
      <c r="F220" s="163"/>
      <c r="G220" s="163"/>
      <c r="H220" s="163"/>
      <c r="I220" s="163"/>
      <c r="J220" s="163"/>
      <c r="K220" s="163"/>
      <c r="L220" s="163"/>
      <c r="M220" s="163"/>
      <c r="N220" s="162"/>
      <c r="O220" s="162"/>
      <c r="P220" s="162"/>
      <c r="Q220" s="162"/>
      <c r="R220" s="163"/>
      <c r="S220" s="163"/>
      <c r="T220" s="163"/>
      <c r="U220" s="163"/>
      <c r="V220" s="163"/>
      <c r="W220" s="163"/>
      <c r="X220" s="163"/>
      <c r="Y220" s="152"/>
      <c r="Z220" s="152"/>
      <c r="AA220" s="152"/>
      <c r="AB220" s="152"/>
      <c r="AC220" s="152"/>
      <c r="AD220" s="152"/>
      <c r="AE220" s="152"/>
      <c r="AF220" s="152"/>
      <c r="AG220" s="152" t="s">
        <v>2390</v>
      </c>
      <c r="AH220" s="152">
        <v>5</v>
      </c>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c r="A221" s="159"/>
      <c r="B221" s="160"/>
      <c r="C221" s="204" t="s">
        <v>2553</v>
      </c>
      <c r="D221" s="201"/>
      <c r="E221" s="202">
        <v>6.2640000000000002</v>
      </c>
      <c r="F221" s="163"/>
      <c r="G221" s="163"/>
      <c r="H221" s="163"/>
      <c r="I221" s="163"/>
      <c r="J221" s="163"/>
      <c r="K221" s="163"/>
      <c r="L221" s="163"/>
      <c r="M221" s="163"/>
      <c r="N221" s="162"/>
      <c r="O221" s="162"/>
      <c r="P221" s="162"/>
      <c r="Q221" s="162"/>
      <c r="R221" s="163"/>
      <c r="S221" s="163"/>
      <c r="T221" s="163"/>
      <c r="U221" s="163"/>
      <c r="V221" s="163"/>
      <c r="W221" s="163"/>
      <c r="X221" s="163"/>
      <c r="Y221" s="152"/>
      <c r="Z221" s="152"/>
      <c r="AA221" s="152"/>
      <c r="AB221" s="152"/>
      <c r="AC221" s="152"/>
      <c r="AD221" s="152"/>
      <c r="AE221" s="152"/>
      <c r="AF221" s="152"/>
      <c r="AG221" s="152" t="s">
        <v>2390</v>
      </c>
      <c r="AH221" s="152">
        <v>4</v>
      </c>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1">
      <c r="A222" s="189">
        <v>49</v>
      </c>
      <c r="B222" s="190" t="s">
        <v>3195</v>
      </c>
      <c r="C222" s="197" t="s">
        <v>3196</v>
      </c>
      <c r="D222" s="191" t="s">
        <v>459</v>
      </c>
      <c r="E222" s="192">
        <v>0.31313000000000002</v>
      </c>
      <c r="F222" s="193"/>
      <c r="G222" s="194">
        <f>ROUND(E222*F222,2)</f>
        <v>0</v>
      </c>
      <c r="H222" s="193"/>
      <c r="I222" s="194">
        <f>ROUND(E222*H222,2)</f>
        <v>0</v>
      </c>
      <c r="J222" s="193"/>
      <c r="K222" s="194">
        <f>ROUND(E222*J222,2)</f>
        <v>0</v>
      </c>
      <c r="L222" s="194">
        <v>21</v>
      </c>
      <c r="M222" s="194">
        <f>G222*(1+L222/100)</f>
        <v>0</v>
      </c>
      <c r="N222" s="192">
        <v>0</v>
      </c>
      <c r="O222" s="192">
        <f>ROUND(E222*N222,2)</f>
        <v>0</v>
      </c>
      <c r="P222" s="192">
        <v>0</v>
      </c>
      <c r="Q222" s="192">
        <f>ROUND(E222*P222,2)</f>
        <v>0</v>
      </c>
      <c r="R222" s="194" t="s">
        <v>1681</v>
      </c>
      <c r="S222" s="194" t="s">
        <v>371</v>
      </c>
      <c r="T222" s="195" t="s">
        <v>2386</v>
      </c>
      <c r="U222" s="163">
        <v>1.5980000000000001</v>
      </c>
      <c r="V222" s="163">
        <f>ROUND(E222*U222,2)</f>
        <v>0.5</v>
      </c>
      <c r="W222" s="163"/>
      <c r="X222" s="163" t="s">
        <v>254</v>
      </c>
      <c r="Y222" s="152"/>
      <c r="Z222" s="152"/>
      <c r="AA222" s="152"/>
      <c r="AB222" s="152"/>
      <c r="AC222" s="152"/>
      <c r="AD222" s="152"/>
      <c r="AE222" s="152"/>
      <c r="AF222" s="152"/>
      <c r="AG222" s="152" t="s">
        <v>724</v>
      </c>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c r="A223" s="169" t="s">
        <v>366</v>
      </c>
      <c r="B223" s="170" t="s">
        <v>318</v>
      </c>
      <c r="C223" s="184" t="s">
        <v>320</v>
      </c>
      <c r="D223" s="171"/>
      <c r="E223" s="172"/>
      <c r="F223" s="173"/>
      <c r="G223" s="173">
        <f>SUMIF(AG224:AG267,"&lt;&gt;NOR",G224:G267)</f>
        <v>0</v>
      </c>
      <c r="H223" s="173"/>
      <c r="I223" s="173">
        <f>SUM(I224:I267)</f>
        <v>0</v>
      </c>
      <c r="J223" s="173"/>
      <c r="K223" s="173">
        <f>SUM(K224:K267)</f>
        <v>0</v>
      </c>
      <c r="L223" s="173"/>
      <c r="M223" s="173">
        <f>SUM(M224:M267)</f>
        <v>0</v>
      </c>
      <c r="N223" s="172"/>
      <c r="O223" s="172">
        <f>SUM(O224:O267)</f>
        <v>0.11</v>
      </c>
      <c r="P223" s="172"/>
      <c r="Q223" s="172">
        <f>SUM(Q224:Q267)</f>
        <v>0</v>
      </c>
      <c r="R223" s="173"/>
      <c r="S223" s="173"/>
      <c r="T223" s="174"/>
      <c r="U223" s="168"/>
      <c r="V223" s="168">
        <f>SUM(V224:V267)</f>
        <v>50.98</v>
      </c>
      <c r="W223" s="168"/>
      <c r="X223" s="168"/>
      <c r="AG223" t="s">
        <v>367</v>
      </c>
    </row>
    <row r="224" spans="1:60" outlineLevel="1">
      <c r="A224" s="175">
        <v>50</v>
      </c>
      <c r="B224" s="176" t="s">
        <v>3197</v>
      </c>
      <c r="C224" s="185" t="s">
        <v>3198</v>
      </c>
      <c r="D224" s="177" t="s">
        <v>439</v>
      </c>
      <c r="E224" s="178">
        <v>379.32794999999999</v>
      </c>
      <c r="F224" s="179"/>
      <c r="G224" s="180">
        <f>ROUND(E224*F224,2)</f>
        <v>0</v>
      </c>
      <c r="H224" s="179"/>
      <c r="I224" s="180">
        <f>ROUND(E224*H224,2)</f>
        <v>0</v>
      </c>
      <c r="J224" s="179"/>
      <c r="K224" s="180">
        <f>ROUND(E224*J224,2)</f>
        <v>0</v>
      </c>
      <c r="L224" s="180">
        <v>21</v>
      </c>
      <c r="M224" s="180">
        <f>G224*(1+L224/100)</f>
        <v>0</v>
      </c>
      <c r="N224" s="178">
        <v>6.9999999999999994E-5</v>
      </c>
      <c r="O224" s="178">
        <f>ROUND(E224*N224,2)</f>
        <v>0.03</v>
      </c>
      <c r="P224" s="178">
        <v>0</v>
      </c>
      <c r="Q224" s="178">
        <f>ROUND(E224*P224,2)</f>
        <v>0</v>
      </c>
      <c r="R224" s="180" t="s">
        <v>3199</v>
      </c>
      <c r="S224" s="180" t="s">
        <v>371</v>
      </c>
      <c r="T224" s="181" t="s">
        <v>2386</v>
      </c>
      <c r="U224" s="163">
        <v>3.2480000000000002E-2</v>
      </c>
      <c r="V224" s="163">
        <f>ROUND(E224*U224,2)</f>
        <v>12.32</v>
      </c>
      <c r="W224" s="163"/>
      <c r="X224" s="163" t="s">
        <v>431</v>
      </c>
      <c r="Y224" s="152"/>
      <c r="Z224" s="152"/>
      <c r="AA224" s="152"/>
      <c r="AB224" s="152"/>
      <c r="AC224" s="152"/>
      <c r="AD224" s="152"/>
      <c r="AE224" s="152"/>
      <c r="AF224" s="152"/>
      <c r="AG224" s="152" t="s">
        <v>2387</v>
      </c>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c r="A225" s="159"/>
      <c r="B225" s="160"/>
      <c r="C225" s="203" t="s">
        <v>3357</v>
      </c>
      <c r="D225" s="199"/>
      <c r="E225" s="200"/>
      <c r="F225" s="163"/>
      <c r="G225" s="163"/>
      <c r="H225" s="163"/>
      <c r="I225" s="163"/>
      <c r="J225" s="163"/>
      <c r="K225" s="163"/>
      <c r="L225" s="163"/>
      <c r="M225" s="163"/>
      <c r="N225" s="162"/>
      <c r="O225" s="162"/>
      <c r="P225" s="162"/>
      <c r="Q225" s="162"/>
      <c r="R225" s="163"/>
      <c r="S225" s="163"/>
      <c r="T225" s="163"/>
      <c r="U225" s="163"/>
      <c r="V225" s="163"/>
      <c r="W225" s="163"/>
      <c r="X225" s="163"/>
      <c r="Y225" s="152"/>
      <c r="Z225" s="152"/>
      <c r="AA225" s="152"/>
      <c r="AB225" s="152"/>
      <c r="AC225" s="152"/>
      <c r="AD225" s="152"/>
      <c r="AE225" s="152"/>
      <c r="AF225" s="152"/>
      <c r="AG225" s="152" t="s">
        <v>2390</v>
      </c>
      <c r="AH225" s="152">
        <v>0</v>
      </c>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c r="A226" s="159"/>
      <c r="B226" s="160"/>
      <c r="C226" s="203" t="s">
        <v>3358</v>
      </c>
      <c r="D226" s="199"/>
      <c r="E226" s="200">
        <v>87.210899999999995</v>
      </c>
      <c r="F226" s="163"/>
      <c r="G226" s="163"/>
      <c r="H226" s="163"/>
      <c r="I226" s="163"/>
      <c r="J226" s="163"/>
      <c r="K226" s="163"/>
      <c r="L226" s="163"/>
      <c r="M226" s="163"/>
      <c r="N226" s="162"/>
      <c r="O226" s="162"/>
      <c r="P226" s="162"/>
      <c r="Q226" s="162"/>
      <c r="R226" s="163"/>
      <c r="S226" s="163"/>
      <c r="T226" s="163"/>
      <c r="U226" s="163"/>
      <c r="V226" s="163"/>
      <c r="W226" s="163"/>
      <c r="X226" s="163"/>
      <c r="Y226" s="152"/>
      <c r="Z226" s="152"/>
      <c r="AA226" s="152"/>
      <c r="AB226" s="152"/>
      <c r="AC226" s="152"/>
      <c r="AD226" s="152"/>
      <c r="AE226" s="152"/>
      <c r="AF226" s="152"/>
      <c r="AG226" s="152" t="s">
        <v>2390</v>
      </c>
      <c r="AH226" s="152">
        <v>0</v>
      </c>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1">
      <c r="A227" s="159"/>
      <c r="B227" s="160"/>
      <c r="C227" s="203" t="s">
        <v>3359</v>
      </c>
      <c r="D227" s="199"/>
      <c r="E227" s="200">
        <v>1.0528</v>
      </c>
      <c r="F227" s="163"/>
      <c r="G227" s="163"/>
      <c r="H227" s="163"/>
      <c r="I227" s="163"/>
      <c r="J227" s="163"/>
      <c r="K227" s="163"/>
      <c r="L227" s="163"/>
      <c r="M227" s="163"/>
      <c r="N227" s="162"/>
      <c r="O227" s="162"/>
      <c r="P227" s="162"/>
      <c r="Q227" s="162"/>
      <c r="R227" s="163"/>
      <c r="S227" s="163"/>
      <c r="T227" s="163"/>
      <c r="U227" s="163"/>
      <c r="V227" s="163"/>
      <c r="W227" s="163"/>
      <c r="X227" s="163"/>
      <c r="Y227" s="152"/>
      <c r="Z227" s="152"/>
      <c r="AA227" s="152"/>
      <c r="AB227" s="152"/>
      <c r="AC227" s="152"/>
      <c r="AD227" s="152"/>
      <c r="AE227" s="152"/>
      <c r="AF227" s="152"/>
      <c r="AG227" s="152" t="s">
        <v>2390</v>
      </c>
      <c r="AH227" s="152">
        <v>0</v>
      </c>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1">
      <c r="A228" s="159"/>
      <c r="B228" s="160"/>
      <c r="C228" s="203" t="s">
        <v>2833</v>
      </c>
      <c r="D228" s="199"/>
      <c r="E228" s="200">
        <v>-1.72</v>
      </c>
      <c r="F228" s="163"/>
      <c r="G228" s="163"/>
      <c r="H228" s="163"/>
      <c r="I228" s="163"/>
      <c r="J228" s="163"/>
      <c r="K228" s="163"/>
      <c r="L228" s="163"/>
      <c r="M228" s="163"/>
      <c r="N228" s="162"/>
      <c r="O228" s="162"/>
      <c r="P228" s="162"/>
      <c r="Q228" s="162"/>
      <c r="R228" s="163"/>
      <c r="S228" s="163"/>
      <c r="T228" s="163"/>
      <c r="U228" s="163"/>
      <c r="V228" s="163"/>
      <c r="W228" s="163"/>
      <c r="X228" s="163"/>
      <c r="Y228" s="152"/>
      <c r="Z228" s="152"/>
      <c r="AA228" s="152"/>
      <c r="AB228" s="152"/>
      <c r="AC228" s="152"/>
      <c r="AD228" s="152"/>
      <c r="AE228" s="152"/>
      <c r="AF228" s="152"/>
      <c r="AG228" s="152" t="s">
        <v>2390</v>
      </c>
      <c r="AH228" s="152">
        <v>0</v>
      </c>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1">
      <c r="A229" s="159"/>
      <c r="B229" s="160"/>
      <c r="C229" s="203" t="s">
        <v>3360</v>
      </c>
      <c r="D229" s="199"/>
      <c r="E229" s="200">
        <v>-2.7949999999999999</v>
      </c>
      <c r="F229" s="163"/>
      <c r="G229" s="163"/>
      <c r="H229" s="163"/>
      <c r="I229" s="163"/>
      <c r="J229" s="163"/>
      <c r="K229" s="163"/>
      <c r="L229" s="163"/>
      <c r="M229" s="163"/>
      <c r="N229" s="162"/>
      <c r="O229" s="162"/>
      <c r="P229" s="162"/>
      <c r="Q229" s="162"/>
      <c r="R229" s="163"/>
      <c r="S229" s="163"/>
      <c r="T229" s="163"/>
      <c r="U229" s="163"/>
      <c r="V229" s="163"/>
      <c r="W229" s="163"/>
      <c r="X229" s="163"/>
      <c r="Y229" s="152"/>
      <c r="Z229" s="152"/>
      <c r="AA229" s="152"/>
      <c r="AB229" s="152"/>
      <c r="AC229" s="152"/>
      <c r="AD229" s="152"/>
      <c r="AE229" s="152"/>
      <c r="AF229" s="152"/>
      <c r="AG229" s="152" t="s">
        <v>2390</v>
      </c>
      <c r="AH229" s="152">
        <v>0</v>
      </c>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c r="A230" s="159"/>
      <c r="B230" s="160"/>
      <c r="C230" s="203" t="s">
        <v>3360</v>
      </c>
      <c r="D230" s="199"/>
      <c r="E230" s="200">
        <v>-2.7949999999999999</v>
      </c>
      <c r="F230" s="163"/>
      <c r="G230" s="163"/>
      <c r="H230" s="163"/>
      <c r="I230" s="163"/>
      <c r="J230" s="163"/>
      <c r="K230" s="163"/>
      <c r="L230" s="163"/>
      <c r="M230" s="163"/>
      <c r="N230" s="162"/>
      <c r="O230" s="162"/>
      <c r="P230" s="162"/>
      <c r="Q230" s="162"/>
      <c r="R230" s="163"/>
      <c r="S230" s="163"/>
      <c r="T230" s="163"/>
      <c r="U230" s="163"/>
      <c r="V230" s="163"/>
      <c r="W230" s="163"/>
      <c r="X230" s="163"/>
      <c r="Y230" s="152"/>
      <c r="Z230" s="152"/>
      <c r="AA230" s="152"/>
      <c r="AB230" s="152"/>
      <c r="AC230" s="152"/>
      <c r="AD230" s="152"/>
      <c r="AE230" s="152"/>
      <c r="AF230" s="152"/>
      <c r="AG230" s="152" t="s">
        <v>2390</v>
      </c>
      <c r="AH230" s="152">
        <v>0</v>
      </c>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1">
      <c r="A231" s="159"/>
      <c r="B231" s="160"/>
      <c r="C231" s="203" t="s">
        <v>3360</v>
      </c>
      <c r="D231" s="199"/>
      <c r="E231" s="200">
        <v>-2.7949999999999999</v>
      </c>
      <c r="F231" s="163"/>
      <c r="G231" s="163"/>
      <c r="H231" s="163"/>
      <c r="I231" s="163"/>
      <c r="J231" s="163"/>
      <c r="K231" s="163"/>
      <c r="L231" s="163"/>
      <c r="M231" s="163"/>
      <c r="N231" s="162"/>
      <c r="O231" s="162"/>
      <c r="P231" s="162"/>
      <c r="Q231" s="162"/>
      <c r="R231" s="163"/>
      <c r="S231" s="163"/>
      <c r="T231" s="163"/>
      <c r="U231" s="163"/>
      <c r="V231" s="163"/>
      <c r="W231" s="163"/>
      <c r="X231" s="163"/>
      <c r="Y231" s="152"/>
      <c r="Z231" s="152"/>
      <c r="AA231" s="152"/>
      <c r="AB231" s="152"/>
      <c r="AC231" s="152"/>
      <c r="AD231" s="152"/>
      <c r="AE231" s="152"/>
      <c r="AF231" s="152"/>
      <c r="AG231" s="152" t="s">
        <v>2390</v>
      </c>
      <c r="AH231" s="152">
        <v>0</v>
      </c>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1">
      <c r="A232" s="159"/>
      <c r="B232" s="160"/>
      <c r="C232" s="203" t="s">
        <v>3361</v>
      </c>
      <c r="D232" s="199"/>
      <c r="E232" s="200">
        <v>-4.7960000000000003</v>
      </c>
      <c r="F232" s="163"/>
      <c r="G232" s="163"/>
      <c r="H232" s="163"/>
      <c r="I232" s="163"/>
      <c r="J232" s="163"/>
      <c r="K232" s="163"/>
      <c r="L232" s="163"/>
      <c r="M232" s="163"/>
      <c r="N232" s="162"/>
      <c r="O232" s="162"/>
      <c r="P232" s="162"/>
      <c r="Q232" s="162"/>
      <c r="R232" s="163"/>
      <c r="S232" s="163"/>
      <c r="T232" s="163"/>
      <c r="U232" s="163"/>
      <c r="V232" s="163"/>
      <c r="W232" s="163"/>
      <c r="X232" s="163"/>
      <c r="Y232" s="152"/>
      <c r="Z232" s="152"/>
      <c r="AA232" s="152"/>
      <c r="AB232" s="152"/>
      <c r="AC232" s="152"/>
      <c r="AD232" s="152"/>
      <c r="AE232" s="152"/>
      <c r="AF232" s="152"/>
      <c r="AG232" s="152" t="s">
        <v>2390</v>
      </c>
      <c r="AH232" s="152">
        <v>0</v>
      </c>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1">
      <c r="A233" s="159"/>
      <c r="B233" s="160"/>
      <c r="C233" s="203" t="s">
        <v>3303</v>
      </c>
      <c r="D233" s="199"/>
      <c r="E233" s="200"/>
      <c r="F233" s="163"/>
      <c r="G233" s="163"/>
      <c r="H233" s="163"/>
      <c r="I233" s="163"/>
      <c r="J233" s="163"/>
      <c r="K233" s="163"/>
      <c r="L233" s="163"/>
      <c r="M233" s="163"/>
      <c r="N233" s="162"/>
      <c r="O233" s="162"/>
      <c r="P233" s="162"/>
      <c r="Q233" s="162"/>
      <c r="R233" s="163"/>
      <c r="S233" s="163"/>
      <c r="T233" s="163"/>
      <c r="U233" s="163"/>
      <c r="V233" s="163"/>
      <c r="W233" s="163"/>
      <c r="X233" s="163"/>
      <c r="Y233" s="152"/>
      <c r="Z233" s="152"/>
      <c r="AA233" s="152"/>
      <c r="AB233" s="152"/>
      <c r="AC233" s="152"/>
      <c r="AD233" s="152"/>
      <c r="AE233" s="152"/>
      <c r="AF233" s="152"/>
      <c r="AG233" s="152" t="s">
        <v>2390</v>
      </c>
      <c r="AH233" s="152">
        <v>0</v>
      </c>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1">
      <c r="A234" s="159"/>
      <c r="B234" s="160"/>
      <c r="C234" s="203" t="s">
        <v>3362</v>
      </c>
      <c r="D234" s="199"/>
      <c r="E234" s="200">
        <v>3.4980000000000002</v>
      </c>
      <c r="F234" s="163"/>
      <c r="G234" s="163"/>
      <c r="H234" s="163"/>
      <c r="I234" s="163"/>
      <c r="J234" s="163"/>
      <c r="K234" s="163"/>
      <c r="L234" s="163"/>
      <c r="M234" s="163"/>
      <c r="N234" s="162"/>
      <c r="O234" s="162"/>
      <c r="P234" s="162"/>
      <c r="Q234" s="162"/>
      <c r="R234" s="163"/>
      <c r="S234" s="163"/>
      <c r="T234" s="163"/>
      <c r="U234" s="163"/>
      <c r="V234" s="163"/>
      <c r="W234" s="163"/>
      <c r="X234" s="163"/>
      <c r="Y234" s="152"/>
      <c r="Z234" s="152"/>
      <c r="AA234" s="152"/>
      <c r="AB234" s="152"/>
      <c r="AC234" s="152"/>
      <c r="AD234" s="152"/>
      <c r="AE234" s="152"/>
      <c r="AF234" s="152"/>
      <c r="AG234" s="152" t="s">
        <v>2390</v>
      </c>
      <c r="AH234" s="152">
        <v>0</v>
      </c>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1">
      <c r="A235" s="159"/>
      <c r="B235" s="160"/>
      <c r="C235" s="203" t="s">
        <v>3206</v>
      </c>
      <c r="D235" s="199"/>
      <c r="E235" s="200">
        <v>-0.12</v>
      </c>
      <c r="F235" s="163"/>
      <c r="G235" s="163"/>
      <c r="H235" s="163"/>
      <c r="I235" s="163"/>
      <c r="J235" s="163"/>
      <c r="K235" s="163"/>
      <c r="L235" s="163"/>
      <c r="M235" s="163"/>
      <c r="N235" s="162"/>
      <c r="O235" s="162"/>
      <c r="P235" s="162"/>
      <c r="Q235" s="162"/>
      <c r="R235" s="163"/>
      <c r="S235" s="163"/>
      <c r="T235" s="163"/>
      <c r="U235" s="163"/>
      <c r="V235" s="163"/>
      <c r="W235" s="163"/>
      <c r="X235" s="163"/>
      <c r="Y235" s="152"/>
      <c r="Z235" s="152"/>
      <c r="AA235" s="152"/>
      <c r="AB235" s="152"/>
      <c r="AC235" s="152"/>
      <c r="AD235" s="152"/>
      <c r="AE235" s="152"/>
      <c r="AF235" s="152"/>
      <c r="AG235" s="152" t="s">
        <v>2390</v>
      </c>
      <c r="AH235" s="152">
        <v>0</v>
      </c>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outlineLevel="1">
      <c r="A236" s="159"/>
      <c r="B236" s="160"/>
      <c r="C236" s="203" t="s">
        <v>3363</v>
      </c>
      <c r="D236" s="199"/>
      <c r="E236" s="200"/>
      <c r="F236" s="163"/>
      <c r="G236" s="163"/>
      <c r="H236" s="163"/>
      <c r="I236" s="163"/>
      <c r="J236" s="163"/>
      <c r="K236" s="163"/>
      <c r="L236" s="163"/>
      <c r="M236" s="163"/>
      <c r="N236" s="162"/>
      <c r="O236" s="162"/>
      <c r="P236" s="162"/>
      <c r="Q236" s="162"/>
      <c r="R236" s="163"/>
      <c r="S236" s="163"/>
      <c r="T236" s="163"/>
      <c r="U236" s="163"/>
      <c r="V236" s="163"/>
      <c r="W236" s="163"/>
      <c r="X236" s="163"/>
      <c r="Y236" s="152"/>
      <c r="Z236" s="152"/>
      <c r="AA236" s="152"/>
      <c r="AB236" s="152"/>
      <c r="AC236" s="152"/>
      <c r="AD236" s="152"/>
      <c r="AE236" s="152"/>
      <c r="AF236" s="152"/>
      <c r="AG236" s="152" t="s">
        <v>2390</v>
      </c>
      <c r="AH236" s="152">
        <v>0</v>
      </c>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outlineLevel="1">
      <c r="A237" s="159"/>
      <c r="B237" s="160"/>
      <c r="C237" s="203" t="s">
        <v>3364</v>
      </c>
      <c r="D237" s="199"/>
      <c r="E237" s="200">
        <v>71.772750000000002</v>
      </c>
      <c r="F237" s="163"/>
      <c r="G237" s="163"/>
      <c r="H237" s="163"/>
      <c r="I237" s="163"/>
      <c r="J237" s="163"/>
      <c r="K237" s="163"/>
      <c r="L237" s="163"/>
      <c r="M237" s="163"/>
      <c r="N237" s="162"/>
      <c r="O237" s="162"/>
      <c r="P237" s="162"/>
      <c r="Q237" s="162"/>
      <c r="R237" s="163"/>
      <c r="S237" s="163"/>
      <c r="T237" s="163"/>
      <c r="U237" s="163"/>
      <c r="V237" s="163"/>
      <c r="W237" s="163"/>
      <c r="X237" s="163"/>
      <c r="Y237" s="152"/>
      <c r="Z237" s="152"/>
      <c r="AA237" s="152"/>
      <c r="AB237" s="152"/>
      <c r="AC237" s="152"/>
      <c r="AD237" s="152"/>
      <c r="AE237" s="152"/>
      <c r="AF237" s="152"/>
      <c r="AG237" s="152" t="s">
        <v>2390</v>
      </c>
      <c r="AH237" s="152">
        <v>0</v>
      </c>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1">
      <c r="A238" s="159"/>
      <c r="B238" s="160"/>
      <c r="C238" s="203" t="s">
        <v>3365</v>
      </c>
      <c r="D238" s="199"/>
      <c r="E238" s="200">
        <v>30.51</v>
      </c>
      <c r="F238" s="163"/>
      <c r="G238" s="163"/>
      <c r="H238" s="163"/>
      <c r="I238" s="163"/>
      <c r="J238" s="163"/>
      <c r="K238" s="163"/>
      <c r="L238" s="163"/>
      <c r="M238" s="163"/>
      <c r="N238" s="162"/>
      <c r="O238" s="162"/>
      <c r="P238" s="162"/>
      <c r="Q238" s="162"/>
      <c r="R238" s="163"/>
      <c r="S238" s="163"/>
      <c r="T238" s="163"/>
      <c r="U238" s="163"/>
      <c r="V238" s="163"/>
      <c r="W238" s="163"/>
      <c r="X238" s="163"/>
      <c r="Y238" s="152"/>
      <c r="Z238" s="152"/>
      <c r="AA238" s="152"/>
      <c r="AB238" s="152"/>
      <c r="AC238" s="152"/>
      <c r="AD238" s="152"/>
      <c r="AE238" s="152"/>
      <c r="AF238" s="152"/>
      <c r="AG238" s="152" t="s">
        <v>2390</v>
      </c>
      <c r="AH238" s="152">
        <v>0</v>
      </c>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1">
      <c r="A239" s="159"/>
      <c r="B239" s="160"/>
      <c r="C239" s="203" t="s">
        <v>3366</v>
      </c>
      <c r="D239" s="199"/>
      <c r="E239" s="200">
        <v>1.3440000000000001</v>
      </c>
      <c r="F239" s="163"/>
      <c r="G239" s="163"/>
      <c r="H239" s="163"/>
      <c r="I239" s="163"/>
      <c r="J239" s="163"/>
      <c r="K239" s="163"/>
      <c r="L239" s="163"/>
      <c r="M239" s="163"/>
      <c r="N239" s="162"/>
      <c r="O239" s="162"/>
      <c r="P239" s="162"/>
      <c r="Q239" s="162"/>
      <c r="R239" s="163"/>
      <c r="S239" s="163"/>
      <c r="T239" s="163"/>
      <c r="U239" s="163"/>
      <c r="V239" s="163"/>
      <c r="W239" s="163"/>
      <c r="X239" s="163"/>
      <c r="Y239" s="152"/>
      <c r="Z239" s="152"/>
      <c r="AA239" s="152"/>
      <c r="AB239" s="152"/>
      <c r="AC239" s="152"/>
      <c r="AD239" s="152"/>
      <c r="AE239" s="152"/>
      <c r="AF239" s="152"/>
      <c r="AG239" s="152" t="s">
        <v>2390</v>
      </c>
      <c r="AH239" s="152">
        <v>0</v>
      </c>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1">
      <c r="A240" s="159"/>
      <c r="B240" s="160"/>
      <c r="C240" s="203" t="s">
        <v>3367</v>
      </c>
      <c r="D240" s="199"/>
      <c r="E240" s="200">
        <v>-2.7949999999999999</v>
      </c>
      <c r="F240" s="163"/>
      <c r="G240" s="163"/>
      <c r="H240" s="163"/>
      <c r="I240" s="163"/>
      <c r="J240" s="163"/>
      <c r="K240" s="163"/>
      <c r="L240" s="163"/>
      <c r="M240" s="163"/>
      <c r="N240" s="162"/>
      <c r="O240" s="162"/>
      <c r="P240" s="162"/>
      <c r="Q240" s="162"/>
      <c r="R240" s="163"/>
      <c r="S240" s="163"/>
      <c r="T240" s="163"/>
      <c r="U240" s="163"/>
      <c r="V240" s="163"/>
      <c r="W240" s="163"/>
      <c r="X240" s="163"/>
      <c r="Y240" s="152"/>
      <c r="Z240" s="152"/>
      <c r="AA240" s="152"/>
      <c r="AB240" s="152"/>
      <c r="AC240" s="152"/>
      <c r="AD240" s="152"/>
      <c r="AE240" s="152"/>
      <c r="AF240" s="152"/>
      <c r="AG240" s="152" t="s">
        <v>2390</v>
      </c>
      <c r="AH240" s="152">
        <v>0</v>
      </c>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1">
      <c r="A241" s="159"/>
      <c r="B241" s="160"/>
      <c r="C241" s="203" t="s">
        <v>3368</v>
      </c>
      <c r="D241" s="199"/>
      <c r="E241" s="200">
        <v>-2.15</v>
      </c>
      <c r="F241" s="163"/>
      <c r="G241" s="163"/>
      <c r="H241" s="163"/>
      <c r="I241" s="163"/>
      <c r="J241" s="163"/>
      <c r="K241" s="163"/>
      <c r="L241" s="163"/>
      <c r="M241" s="163"/>
      <c r="N241" s="162"/>
      <c r="O241" s="162"/>
      <c r="P241" s="162"/>
      <c r="Q241" s="162"/>
      <c r="R241" s="163"/>
      <c r="S241" s="163"/>
      <c r="T241" s="163"/>
      <c r="U241" s="163"/>
      <c r="V241" s="163"/>
      <c r="W241" s="163"/>
      <c r="X241" s="163"/>
      <c r="Y241" s="152"/>
      <c r="Z241" s="152"/>
      <c r="AA241" s="152"/>
      <c r="AB241" s="152"/>
      <c r="AC241" s="152"/>
      <c r="AD241" s="152"/>
      <c r="AE241" s="152"/>
      <c r="AF241" s="152"/>
      <c r="AG241" s="152" t="s">
        <v>2390</v>
      </c>
      <c r="AH241" s="152">
        <v>0</v>
      </c>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1">
      <c r="A242" s="159"/>
      <c r="B242" s="160"/>
      <c r="C242" s="203" t="s">
        <v>3369</v>
      </c>
      <c r="D242" s="199"/>
      <c r="E242" s="200">
        <v>-8.32</v>
      </c>
      <c r="F242" s="163"/>
      <c r="G242" s="163"/>
      <c r="H242" s="163"/>
      <c r="I242" s="163"/>
      <c r="J242" s="163"/>
      <c r="K242" s="163"/>
      <c r="L242" s="163"/>
      <c r="M242" s="163"/>
      <c r="N242" s="162"/>
      <c r="O242" s="162"/>
      <c r="P242" s="162"/>
      <c r="Q242" s="162"/>
      <c r="R242" s="163"/>
      <c r="S242" s="163"/>
      <c r="T242" s="163"/>
      <c r="U242" s="163"/>
      <c r="V242" s="163"/>
      <c r="W242" s="163"/>
      <c r="X242" s="163"/>
      <c r="Y242" s="152"/>
      <c r="Z242" s="152"/>
      <c r="AA242" s="152"/>
      <c r="AB242" s="152"/>
      <c r="AC242" s="152"/>
      <c r="AD242" s="152"/>
      <c r="AE242" s="152"/>
      <c r="AF242" s="152"/>
      <c r="AG242" s="152" t="s">
        <v>2390</v>
      </c>
      <c r="AH242" s="152">
        <v>0</v>
      </c>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outlineLevel="1">
      <c r="A243" s="159"/>
      <c r="B243" s="160"/>
      <c r="C243" s="203" t="s">
        <v>3306</v>
      </c>
      <c r="D243" s="199"/>
      <c r="E243" s="200"/>
      <c r="F243" s="163"/>
      <c r="G243" s="163"/>
      <c r="H243" s="163"/>
      <c r="I243" s="163"/>
      <c r="J243" s="163"/>
      <c r="K243" s="163"/>
      <c r="L243" s="163"/>
      <c r="M243" s="163"/>
      <c r="N243" s="162"/>
      <c r="O243" s="162"/>
      <c r="P243" s="162"/>
      <c r="Q243" s="162"/>
      <c r="R243" s="163"/>
      <c r="S243" s="163"/>
      <c r="T243" s="163"/>
      <c r="U243" s="163"/>
      <c r="V243" s="163"/>
      <c r="W243" s="163"/>
      <c r="X243" s="163"/>
      <c r="Y243" s="152"/>
      <c r="Z243" s="152"/>
      <c r="AA243" s="152"/>
      <c r="AB243" s="152"/>
      <c r="AC243" s="152"/>
      <c r="AD243" s="152"/>
      <c r="AE243" s="152"/>
      <c r="AF243" s="152"/>
      <c r="AG243" s="152" t="s">
        <v>2390</v>
      </c>
      <c r="AH243" s="152">
        <v>0</v>
      </c>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outlineLevel="1">
      <c r="A244" s="159"/>
      <c r="B244" s="160"/>
      <c r="C244" s="203" t="s">
        <v>3370</v>
      </c>
      <c r="D244" s="199"/>
      <c r="E244" s="200">
        <v>5.88</v>
      </c>
      <c r="F244" s="163"/>
      <c r="G244" s="163"/>
      <c r="H244" s="163"/>
      <c r="I244" s="163"/>
      <c r="J244" s="163"/>
      <c r="K244" s="163"/>
      <c r="L244" s="163"/>
      <c r="M244" s="163"/>
      <c r="N244" s="162"/>
      <c r="O244" s="162"/>
      <c r="P244" s="162"/>
      <c r="Q244" s="162"/>
      <c r="R244" s="163"/>
      <c r="S244" s="163"/>
      <c r="T244" s="163"/>
      <c r="U244" s="163"/>
      <c r="V244" s="163"/>
      <c r="W244" s="163"/>
      <c r="X244" s="163"/>
      <c r="Y244" s="152"/>
      <c r="Z244" s="152"/>
      <c r="AA244" s="152"/>
      <c r="AB244" s="152"/>
      <c r="AC244" s="152"/>
      <c r="AD244" s="152"/>
      <c r="AE244" s="152"/>
      <c r="AF244" s="152"/>
      <c r="AG244" s="152" t="s">
        <v>2390</v>
      </c>
      <c r="AH244" s="152">
        <v>0</v>
      </c>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outlineLevel="1">
      <c r="A245" s="159"/>
      <c r="B245" s="160"/>
      <c r="C245" s="203" t="s">
        <v>3371</v>
      </c>
      <c r="D245" s="199"/>
      <c r="E245" s="200">
        <v>-0.15</v>
      </c>
      <c r="F245" s="163"/>
      <c r="G245" s="163"/>
      <c r="H245" s="163"/>
      <c r="I245" s="163"/>
      <c r="J245" s="163"/>
      <c r="K245" s="163"/>
      <c r="L245" s="163"/>
      <c r="M245" s="163"/>
      <c r="N245" s="162"/>
      <c r="O245" s="162"/>
      <c r="P245" s="162"/>
      <c r="Q245" s="162"/>
      <c r="R245" s="163"/>
      <c r="S245" s="163"/>
      <c r="T245" s="163"/>
      <c r="U245" s="163"/>
      <c r="V245" s="163"/>
      <c r="W245" s="163"/>
      <c r="X245" s="163"/>
      <c r="Y245" s="152"/>
      <c r="Z245" s="152"/>
      <c r="AA245" s="152"/>
      <c r="AB245" s="152"/>
      <c r="AC245" s="152"/>
      <c r="AD245" s="152"/>
      <c r="AE245" s="152"/>
      <c r="AF245" s="152"/>
      <c r="AG245" s="152" t="s">
        <v>2390</v>
      </c>
      <c r="AH245" s="152">
        <v>0</v>
      </c>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outlineLevel="1">
      <c r="A246" s="159"/>
      <c r="B246" s="160"/>
      <c r="C246" s="203" t="s">
        <v>3372</v>
      </c>
      <c r="D246" s="199"/>
      <c r="E246" s="200"/>
      <c r="F246" s="163"/>
      <c r="G246" s="163"/>
      <c r="H246" s="163"/>
      <c r="I246" s="163"/>
      <c r="J246" s="163"/>
      <c r="K246" s="163"/>
      <c r="L246" s="163"/>
      <c r="M246" s="163"/>
      <c r="N246" s="162"/>
      <c r="O246" s="162"/>
      <c r="P246" s="162"/>
      <c r="Q246" s="162"/>
      <c r="R246" s="163"/>
      <c r="S246" s="163"/>
      <c r="T246" s="163"/>
      <c r="U246" s="163"/>
      <c r="V246" s="163"/>
      <c r="W246" s="163"/>
      <c r="X246" s="163"/>
      <c r="Y246" s="152"/>
      <c r="Z246" s="152"/>
      <c r="AA246" s="152"/>
      <c r="AB246" s="152"/>
      <c r="AC246" s="152"/>
      <c r="AD246" s="152"/>
      <c r="AE246" s="152"/>
      <c r="AF246" s="152"/>
      <c r="AG246" s="152" t="s">
        <v>2390</v>
      </c>
      <c r="AH246" s="152">
        <v>0</v>
      </c>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1">
      <c r="A247" s="159"/>
      <c r="B247" s="160"/>
      <c r="C247" s="203" t="s">
        <v>3373</v>
      </c>
      <c r="D247" s="199"/>
      <c r="E247" s="200">
        <v>70.339500000000001</v>
      </c>
      <c r="F247" s="163"/>
      <c r="G247" s="163"/>
      <c r="H247" s="163"/>
      <c r="I247" s="163"/>
      <c r="J247" s="163"/>
      <c r="K247" s="163"/>
      <c r="L247" s="163"/>
      <c r="M247" s="163"/>
      <c r="N247" s="162"/>
      <c r="O247" s="162"/>
      <c r="P247" s="162"/>
      <c r="Q247" s="162"/>
      <c r="R247" s="163"/>
      <c r="S247" s="163"/>
      <c r="T247" s="163"/>
      <c r="U247" s="163"/>
      <c r="V247" s="163"/>
      <c r="W247" s="163"/>
      <c r="X247" s="163"/>
      <c r="Y247" s="152"/>
      <c r="Z247" s="152"/>
      <c r="AA247" s="152"/>
      <c r="AB247" s="152"/>
      <c r="AC247" s="152"/>
      <c r="AD247" s="152"/>
      <c r="AE247" s="152"/>
      <c r="AF247" s="152"/>
      <c r="AG247" s="152" t="s">
        <v>2390</v>
      </c>
      <c r="AH247" s="152">
        <v>0</v>
      </c>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outlineLevel="1">
      <c r="A248" s="159"/>
      <c r="B248" s="160"/>
      <c r="C248" s="203" t="s">
        <v>3374</v>
      </c>
      <c r="D248" s="199"/>
      <c r="E248" s="200">
        <v>28.56</v>
      </c>
      <c r="F248" s="163"/>
      <c r="G248" s="163"/>
      <c r="H248" s="163"/>
      <c r="I248" s="163"/>
      <c r="J248" s="163"/>
      <c r="K248" s="163"/>
      <c r="L248" s="163"/>
      <c r="M248" s="163"/>
      <c r="N248" s="162"/>
      <c r="O248" s="162"/>
      <c r="P248" s="162"/>
      <c r="Q248" s="162"/>
      <c r="R248" s="163"/>
      <c r="S248" s="163"/>
      <c r="T248" s="163"/>
      <c r="U248" s="163"/>
      <c r="V248" s="163"/>
      <c r="W248" s="163"/>
      <c r="X248" s="163"/>
      <c r="Y248" s="152"/>
      <c r="Z248" s="152"/>
      <c r="AA248" s="152"/>
      <c r="AB248" s="152"/>
      <c r="AC248" s="152"/>
      <c r="AD248" s="152"/>
      <c r="AE248" s="152"/>
      <c r="AF248" s="152"/>
      <c r="AG248" s="152" t="s">
        <v>2390</v>
      </c>
      <c r="AH248" s="152">
        <v>0</v>
      </c>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1">
      <c r="A249" s="159"/>
      <c r="B249" s="160"/>
      <c r="C249" s="203" t="s">
        <v>3366</v>
      </c>
      <c r="D249" s="199"/>
      <c r="E249" s="200">
        <v>1.3440000000000001</v>
      </c>
      <c r="F249" s="163"/>
      <c r="G249" s="163"/>
      <c r="H249" s="163"/>
      <c r="I249" s="163"/>
      <c r="J249" s="163"/>
      <c r="K249" s="163"/>
      <c r="L249" s="163"/>
      <c r="M249" s="163"/>
      <c r="N249" s="162"/>
      <c r="O249" s="162"/>
      <c r="P249" s="162"/>
      <c r="Q249" s="162"/>
      <c r="R249" s="163"/>
      <c r="S249" s="163"/>
      <c r="T249" s="163"/>
      <c r="U249" s="163"/>
      <c r="V249" s="163"/>
      <c r="W249" s="163"/>
      <c r="X249" s="163"/>
      <c r="Y249" s="152"/>
      <c r="Z249" s="152"/>
      <c r="AA249" s="152"/>
      <c r="AB249" s="152"/>
      <c r="AC249" s="152"/>
      <c r="AD249" s="152"/>
      <c r="AE249" s="152"/>
      <c r="AF249" s="152"/>
      <c r="AG249" s="152" t="s">
        <v>2390</v>
      </c>
      <c r="AH249" s="152">
        <v>0</v>
      </c>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outlineLevel="1">
      <c r="A250" s="159"/>
      <c r="B250" s="160"/>
      <c r="C250" s="203" t="s">
        <v>3375</v>
      </c>
      <c r="D250" s="199"/>
      <c r="E250" s="200">
        <v>-2.15</v>
      </c>
      <c r="F250" s="163"/>
      <c r="G250" s="163"/>
      <c r="H250" s="163"/>
      <c r="I250" s="163"/>
      <c r="J250" s="163"/>
      <c r="K250" s="163"/>
      <c r="L250" s="163"/>
      <c r="M250" s="163"/>
      <c r="N250" s="162"/>
      <c r="O250" s="162"/>
      <c r="P250" s="162"/>
      <c r="Q250" s="162"/>
      <c r="R250" s="163"/>
      <c r="S250" s="163"/>
      <c r="T250" s="163"/>
      <c r="U250" s="163"/>
      <c r="V250" s="163"/>
      <c r="W250" s="163"/>
      <c r="X250" s="163"/>
      <c r="Y250" s="152"/>
      <c r="Z250" s="152"/>
      <c r="AA250" s="152"/>
      <c r="AB250" s="152"/>
      <c r="AC250" s="152"/>
      <c r="AD250" s="152"/>
      <c r="AE250" s="152"/>
      <c r="AF250" s="152"/>
      <c r="AG250" s="152" t="s">
        <v>2390</v>
      </c>
      <c r="AH250" s="152">
        <v>0</v>
      </c>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1">
      <c r="A251" s="159"/>
      <c r="B251" s="160"/>
      <c r="C251" s="203" t="s">
        <v>3360</v>
      </c>
      <c r="D251" s="199"/>
      <c r="E251" s="200">
        <v>-2.7949999999999999</v>
      </c>
      <c r="F251" s="163"/>
      <c r="G251" s="163"/>
      <c r="H251" s="163"/>
      <c r="I251" s="163"/>
      <c r="J251" s="163"/>
      <c r="K251" s="163"/>
      <c r="L251" s="163"/>
      <c r="M251" s="163"/>
      <c r="N251" s="162"/>
      <c r="O251" s="162"/>
      <c r="P251" s="162"/>
      <c r="Q251" s="162"/>
      <c r="R251" s="163"/>
      <c r="S251" s="163"/>
      <c r="T251" s="163"/>
      <c r="U251" s="163"/>
      <c r="V251" s="163"/>
      <c r="W251" s="163"/>
      <c r="X251" s="163"/>
      <c r="Y251" s="152"/>
      <c r="Z251" s="152"/>
      <c r="AA251" s="152"/>
      <c r="AB251" s="152"/>
      <c r="AC251" s="152"/>
      <c r="AD251" s="152"/>
      <c r="AE251" s="152"/>
      <c r="AF251" s="152"/>
      <c r="AG251" s="152" t="s">
        <v>2390</v>
      </c>
      <c r="AH251" s="152">
        <v>0</v>
      </c>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outlineLevel="1">
      <c r="A252" s="159"/>
      <c r="B252" s="160"/>
      <c r="C252" s="203" t="s">
        <v>3369</v>
      </c>
      <c r="D252" s="199"/>
      <c r="E252" s="200">
        <v>-8.32</v>
      </c>
      <c r="F252" s="163"/>
      <c r="G252" s="163"/>
      <c r="H252" s="163"/>
      <c r="I252" s="163"/>
      <c r="J252" s="163"/>
      <c r="K252" s="163"/>
      <c r="L252" s="163"/>
      <c r="M252" s="163"/>
      <c r="N252" s="162"/>
      <c r="O252" s="162"/>
      <c r="P252" s="162"/>
      <c r="Q252" s="162"/>
      <c r="R252" s="163"/>
      <c r="S252" s="163"/>
      <c r="T252" s="163"/>
      <c r="U252" s="163"/>
      <c r="V252" s="163"/>
      <c r="W252" s="163"/>
      <c r="X252" s="163"/>
      <c r="Y252" s="152"/>
      <c r="Z252" s="152"/>
      <c r="AA252" s="152"/>
      <c r="AB252" s="152"/>
      <c r="AC252" s="152"/>
      <c r="AD252" s="152"/>
      <c r="AE252" s="152"/>
      <c r="AF252" s="152"/>
      <c r="AG252" s="152" t="s">
        <v>2390</v>
      </c>
      <c r="AH252" s="152">
        <v>0</v>
      </c>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outlineLevel="1">
      <c r="A253" s="159"/>
      <c r="B253" s="160"/>
      <c r="C253" s="203" t="s">
        <v>3309</v>
      </c>
      <c r="D253" s="199"/>
      <c r="E253" s="200"/>
      <c r="F253" s="163"/>
      <c r="G253" s="163"/>
      <c r="H253" s="163"/>
      <c r="I253" s="163"/>
      <c r="J253" s="163"/>
      <c r="K253" s="163"/>
      <c r="L253" s="163"/>
      <c r="M253" s="163"/>
      <c r="N253" s="162"/>
      <c r="O253" s="162"/>
      <c r="P253" s="162"/>
      <c r="Q253" s="162"/>
      <c r="R253" s="163"/>
      <c r="S253" s="163"/>
      <c r="T253" s="163"/>
      <c r="U253" s="163"/>
      <c r="V253" s="163"/>
      <c r="W253" s="163"/>
      <c r="X253" s="163"/>
      <c r="Y253" s="152"/>
      <c r="Z253" s="152"/>
      <c r="AA253" s="152"/>
      <c r="AB253" s="152"/>
      <c r="AC253" s="152"/>
      <c r="AD253" s="152"/>
      <c r="AE253" s="152"/>
      <c r="AF253" s="152"/>
      <c r="AG253" s="152" t="s">
        <v>2390</v>
      </c>
      <c r="AH253" s="152">
        <v>0</v>
      </c>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1">
      <c r="A254" s="159"/>
      <c r="B254" s="160"/>
      <c r="C254" s="203" t="s">
        <v>3376</v>
      </c>
      <c r="D254" s="199"/>
      <c r="E254" s="200">
        <v>5.8140000000000001</v>
      </c>
      <c r="F254" s="163"/>
      <c r="G254" s="163"/>
      <c r="H254" s="163"/>
      <c r="I254" s="163"/>
      <c r="J254" s="163"/>
      <c r="K254" s="163"/>
      <c r="L254" s="163"/>
      <c r="M254" s="163"/>
      <c r="N254" s="162"/>
      <c r="O254" s="162"/>
      <c r="P254" s="162"/>
      <c r="Q254" s="162"/>
      <c r="R254" s="163"/>
      <c r="S254" s="163"/>
      <c r="T254" s="163"/>
      <c r="U254" s="163"/>
      <c r="V254" s="163"/>
      <c r="W254" s="163"/>
      <c r="X254" s="163"/>
      <c r="Y254" s="152"/>
      <c r="Z254" s="152"/>
      <c r="AA254" s="152"/>
      <c r="AB254" s="152"/>
      <c r="AC254" s="152"/>
      <c r="AD254" s="152"/>
      <c r="AE254" s="152"/>
      <c r="AF254" s="152"/>
      <c r="AG254" s="152" t="s">
        <v>2390</v>
      </c>
      <c r="AH254" s="152">
        <v>0</v>
      </c>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outlineLevel="1">
      <c r="A255" s="159"/>
      <c r="B255" s="160"/>
      <c r="C255" s="203" t="s">
        <v>3371</v>
      </c>
      <c r="D255" s="199"/>
      <c r="E255" s="200">
        <v>-0.15</v>
      </c>
      <c r="F255" s="163"/>
      <c r="G255" s="163"/>
      <c r="H255" s="163"/>
      <c r="I255" s="163"/>
      <c r="J255" s="163"/>
      <c r="K255" s="163"/>
      <c r="L255" s="163"/>
      <c r="M255" s="163"/>
      <c r="N255" s="162"/>
      <c r="O255" s="162"/>
      <c r="P255" s="162"/>
      <c r="Q255" s="162"/>
      <c r="R255" s="163"/>
      <c r="S255" s="163"/>
      <c r="T255" s="163"/>
      <c r="U255" s="163"/>
      <c r="V255" s="163"/>
      <c r="W255" s="163"/>
      <c r="X255" s="163"/>
      <c r="Y255" s="152"/>
      <c r="Z255" s="152"/>
      <c r="AA255" s="152"/>
      <c r="AB255" s="152"/>
      <c r="AC255" s="152"/>
      <c r="AD255" s="152"/>
      <c r="AE255" s="152"/>
      <c r="AF255" s="152"/>
      <c r="AG255" s="152" t="s">
        <v>2390</v>
      </c>
      <c r="AH255" s="152">
        <v>0</v>
      </c>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1">
      <c r="A256" s="159"/>
      <c r="B256" s="160"/>
      <c r="C256" s="203" t="s">
        <v>3377</v>
      </c>
      <c r="D256" s="199"/>
      <c r="E256" s="200"/>
      <c r="F256" s="163"/>
      <c r="G256" s="163"/>
      <c r="H256" s="163"/>
      <c r="I256" s="163"/>
      <c r="J256" s="163"/>
      <c r="K256" s="163"/>
      <c r="L256" s="163"/>
      <c r="M256" s="163"/>
      <c r="N256" s="162"/>
      <c r="O256" s="162"/>
      <c r="P256" s="162"/>
      <c r="Q256" s="162"/>
      <c r="R256" s="163"/>
      <c r="S256" s="163"/>
      <c r="T256" s="163"/>
      <c r="U256" s="163"/>
      <c r="V256" s="163"/>
      <c r="W256" s="163"/>
      <c r="X256" s="163"/>
      <c r="Y256" s="152"/>
      <c r="Z256" s="152"/>
      <c r="AA256" s="152"/>
      <c r="AB256" s="152"/>
      <c r="AC256" s="152"/>
      <c r="AD256" s="152"/>
      <c r="AE256" s="152"/>
      <c r="AF256" s="152"/>
      <c r="AG256" s="152" t="s">
        <v>2390</v>
      </c>
      <c r="AH256" s="152">
        <v>0</v>
      </c>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outlineLevel="1">
      <c r="A257" s="159"/>
      <c r="B257" s="160"/>
      <c r="C257" s="203" t="s">
        <v>3378</v>
      </c>
      <c r="D257" s="199"/>
      <c r="E257" s="200">
        <v>83.034000000000006</v>
      </c>
      <c r="F257" s="163"/>
      <c r="G257" s="163"/>
      <c r="H257" s="163"/>
      <c r="I257" s="163"/>
      <c r="J257" s="163"/>
      <c r="K257" s="163"/>
      <c r="L257" s="163"/>
      <c r="M257" s="163"/>
      <c r="N257" s="162"/>
      <c r="O257" s="162"/>
      <c r="P257" s="162"/>
      <c r="Q257" s="162"/>
      <c r="R257" s="163"/>
      <c r="S257" s="163"/>
      <c r="T257" s="163"/>
      <c r="U257" s="163"/>
      <c r="V257" s="163"/>
      <c r="W257" s="163"/>
      <c r="X257" s="163"/>
      <c r="Y257" s="152"/>
      <c r="Z257" s="152"/>
      <c r="AA257" s="152"/>
      <c r="AB257" s="152"/>
      <c r="AC257" s="152"/>
      <c r="AD257" s="152"/>
      <c r="AE257" s="152"/>
      <c r="AF257" s="152"/>
      <c r="AG257" s="152" t="s">
        <v>2390</v>
      </c>
      <c r="AH257" s="152">
        <v>0</v>
      </c>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outlineLevel="1">
      <c r="A258" s="159"/>
      <c r="B258" s="160"/>
      <c r="C258" s="203" t="s">
        <v>3379</v>
      </c>
      <c r="D258" s="199"/>
      <c r="E258" s="200">
        <v>37.01</v>
      </c>
      <c r="F258" s="163"/>
      <c r="G258" s="163"/>
      <c r="H258" s="163"/>
      <c r="I258" s="163"/>
      <c r="J258" s="163"/>
      <c r="K258" s="163"/>
      <c r="L258" s="163"/>
      <c r="M258" s="163"/>
      <c r="N258" s="162"/>
      <c r="O258" s="162"/>
      <c r="P258" s="162"/>
      <c r="Q258" s="162"/>
      <c r="R258" s="163"/>
      <c r="S258" s="163"/>
      <c r="T258" s="163"/>
      <c r="U258" s="163"/>
      <c r="V258" s="163"/>
      <c r="W258" s="163"/>
      <c r="X258" s="163"/>
      <c r="Y258" s="152"/>
      <c r="Z258" s="152"/>
      <c r="AA258" s="152"/>
      <c r="AB258" s="152"/>
      <c r="AC258" s="152"/>
      <c r="AD258" s="152"/>
      <c r="AE258" s="152"/>
      <c r="AF258" s="152"/>
      <c r="AG258" s="152" t="s">
        <v>2390</v>
      </c>
      <c r="AH258" s="152">
        <v>0</v>
      </c>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1">
      <c r="A259" s="159"/>
      <c r="B259" s="160"/>
      <c r="C259" s="203" t="s">
        <v>3366</v>
      </c>
      <c r="D259" s="199"/>
      <c r="E259" s="200">
        <v>1.3440000000000001</v>
      </c>
      <c r="F259" s="163"/>
      <c r="G259" s="163"/>
      <c r="H259" s="163"/>
      <c r="I259" s="163"/>
      <c r="J259" s="163"/>
      <c r="K259" s="163"/>
      <c r="L259" s="163"/>
      <c r="M259" s="163"/>
      <c r="N259" s="162"/>
      <c r="O259" s="162"/>
      <c r="P259" s="162"/>
      <c r="Q259" s="162"/>
      <c r="R259" s="163"/>
      <c r="S259" s="163"/>
      <c r="T259" s="163"/>
      <c r="U259" s="163"/>
      <c r="V259" s="163"/>
      <c r="W259" s="163"/>
      <c r="X259" s="163"/>
      <c r="Y259" s="152"/>
      <c r="Z259" s="152"/>
      <c r="AA259" s="152"/>
      <c r="AB259" s="152"/>
      <c r="AC259" s="152"/>
      <c r="AD259" s="152"/>
      <c r="AE259" s="152"/>
      <c r="AF259" s="152"/>
      <c r="AG259" s="152" t="s">
        <v>2390</v>
      </c>
      <c r="AH259" s="152">
        <v>0</v>
      </c>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outlineLevel="1">
      <c r="A260" s="159"/>
      <c r="B260" s="160"/>
      <c r="C260" s="203" t="s">
        <v>3375</v>
      </c>
      <c r="D260" s="199"/>
      <c r="E260" s="200">
        <v>-2.15</v>
      </c>
      <c r="F260" s="163"/>
      <c r="G260" s="163"/>
      <c r="H260" s="163"/>
      <c r="I260" s="163"/>
      <c r="J260" s="163"/>
      <c r="K260" s="163"/>
      <c r="L260" s="163"/>
      <c r="M260" s="163"/>
      <c r="N260" s="162"/>
      <c r="O260" s="162"/>
      <c r="P260" s="162"/>
      <c r="Q260" s="162"/>
      <c r="R260" s="163"/>
      <c r="S260" s="163"/>
      <c r="T260" s="163"/>
      <c r="U260" s="163"/>
      <c r="V260" s="163"/>
      <c r="W260" s="163"/>
      <c r="X260" s="163"/>
      <c r="Y260" s="152"/>
      <c r="Z260" s="152"/>
      <c r="AA260" s="152"/>
      <c r="AB260" s="152"/>
      <c r="AC260" s="152"/>
      <c r="AD260" s="152"/>
      <c r="AE260" s="152"/>
      <c r="AF260" s="152"/>
      <c r="AG260" s="152" t="s">
        <v>2390</v>
      </c>
      <c r="AH260" s="152">
        <v>0</v>
      </c>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outlineLevel="1">
      <c r="A261" s="159"/>
      <c r="B261" s="160"/>
      <c r="C261" s="203" t="s">
        <v>3360</v>
      </c>
      <c r="D261" s="199"/>
      <c r="E261" s="200">
        <v>-2.7949999999999999</v>
      </c>
      <c r="F261" s="163"/>
      <c r="G261" s="163"/>
      <c r="H261" s="163"/>
      <c r="I261" s="163"/>
      <c r="J261" s="163"/>
      <c r="K261" s="163"/>
      <c r="L261" s="163"/>
      <c r="M261" s="163"/>
      <c r="N261" s="162"/>
      <c r="O261" s="162"/>
      <c r="P261" s="162"/>
      <c r="Q261" s="162"/>
      <c r="R261" s="163"/>
      <c r="S261" s="163"/>
      <c r="T261" s="163"/>
      <c r="U261" s="163"/>
      <c r="V261" s="163"/>
      <c r="W261" s="163"/>
      <c r="X261" s="163"/>
      <c r="Y261" s="152"/>
      <c r="Z261" s="152"/>
      <c r="AA261" s="152"/>
      <c r="AB261" s="152"/>
      <c r="AC261" s="152"/>
      <c r="AD261" s="152"/>
      <c r="AE261" s="152"/>
      <c r="AF261" s="152"/>
      <c r="AG261" s="152" t="s">
        <v>2390</v>
      </c>
      <c r="AH261" s="152">
        <v>0</v>
      </c>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1">
      <c r="A262" s="159"/>
      <c r="B262" s="160"/>
      <c r="C262" s="203" t="s">
        <v>3369</v>
      </c>
      <c r="D262" s="199"/>
      <c r="E262" s="200">
        <v>-8.32</v>
      </c>
      <c r="F262" s="163"/>
      <c r="G262" s="163"/>
      <c r="H262" s="163"/>
      <c r="I262" s="163"/>
      <c r="J262" s="163"/>
      <c r="K262" s="163"/>
      <c r="L262" s="163"/>
      <c r="M262" s="163"/>
      <c r="N262" s="162"/>
      <c r="O262" s="162"/>
      <c r="P262" s="162"/>
      <c r="Q262" s="162"/>
      <c r="R262" s="163"/>
      <c r="S262" s="163"/>
      <c r="T262" s="163"/>
      <c r="U262" s="163"/>
      <c r="V262" s="163"/>
      <c r="W262" s="163"/>
      <c r="X262" s="163"/>
      <c r="Y262" s="152"/>
      <c r="Z262" s="152"/>
      <c r="AA262" s="152"/>
      <c r="AB262" s="152"/>
      <c r="AC262" s="152"/>
      <c r="AD262" s="152"/>
      <c r="AE262" s="152"/>
      <c r="AF262" s="152"/>
      <c r="AG262" s="152" t="s">
        <v>2390</v>
      </c>
      <c r="AH262" s="152">
        <v>0</v>
      </c>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outlineLevel="1">
      <c r="A263" s="159"/>
      <c r="B263" s="160"/>
      <c r="C263" s="203" t="s">
        <v>3312</v>
      </c>
      <c r="D263" s="199"/>
      <c r="E263" s="200"/>
      <c r="F263" s="163"/>
      <c r="G263" s="163"/>
      <c r="H263" s="163"/>
      <c r="I263" s="163"/>
      <c r="J263" s="163"/>
      <c r="K263" s="163"/>
      <c r="L263" s="163"/>
      <c r="M263" s="163"/>
      <c r="N263" s="162"/>
      <c r="O263" s="162"/>
      <c r="P263" s="162"/>
      <c r="Q263" s="162"/>
      <c r="R263" s="163"/>
      <c r="S263" s="163"/>
      <c r="T263" s="163"/>
      <c r="U263" s="163"/>
      <c r="V263" s="163"/>
      <c r="W263" s="163"/>
      <c r="X263" s="163"/>
      <c r="Y263" s="152"/>
      <c r="Z263" s="152"/>
      <c r="AA263" s="152"/>
      <c r="AB263" s="152"/>
      <c r="AC263" s="152"/>
      <c r="AD263" s="152"/>
      <c r="AE263" s="152"/>
      <c r="AF263" s="152"/>
      <c r="AG263" s="152" t="s">
        <v>2390</v>
      </c>
      <c r="AH263" s="152">
        <v>0</v>
      </c>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outlineLevel="1">
      <c r="A264" s="159"/>
      <c r="B264" s="160"/>
      <c r="C264" s="203" t="s">
        <v>3370</v>
      </c>
      <c r="D264" s="199"/>
      <c r="E264" s="200">
        <v>5.88</v>
      </c>
      <c r="F264" s="163"/>
      <c r="G264" s="163"/>
      <c r="H264" s="163"/>
      <c r="I264" s="163"/>
      <c r="J264" s="163"/>
      <c r="K264" s="163"/>
      <c r="L264" s="163"/>
      <c r="M264" s="163"/>
      <c r="N264" s="162"/>
      <c r="O264" s="162"/>
      <c r="P264" s="162"/>
      <c r="Q264" s="162"/>
      <c r="R264" s="163"/>
      <c r="S264" s="163"/>
      <c r="T264" s="163"/>
      <c r="U264" s="163"/>
      <c r="V264" s="163"/>
      <c r="W264" s="163"/>
      <c r="X264" s="163"/>
      <c r="Y264" s="152"/>
      <c r="Z264" s="152"/>
      <c r="AA264" s="152"/>
      <c r="AB264" s="152"/>
      <c r="AC264" s="152"/>
      <c r="AD264" s="152"/>
      <c r="AE264" s="152"/>
      <c r="AF264" s="152"/>
      <c r="AG264" s="152" t="s">
        <v>2390</v>
      </c>
      <c r="AH264" s="152">
        <v>0</v>
      </c>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1">
      <c r="A265" s="159"/>
      <c r="B265" s="160"/>
      <c r="C265" s="203" t="s">
        <v>3371</v>
      </c>
      <c r="D265" s="199"/>
      <c r="E265" s="200">
        <v>-0.15</v>
      </c>
      <c r="F265" s="163"/>
      <c r="G265" s="163"/>
      <c r="H265" s="163"/>
      <c r="I265" s="163"/>
      <c r="J265" s="163"/>
      <c r="K265" s="163"/>
      <c r="L265" s="163"/>
      <c r="M265" s="163"/>
      <c r="N265" s="162"/>
      <c r="O265" s="162"/>
      <c r="P265" s="162"/>
      <c r="Q265" s="162"/>
      <c r="R265" s="163"/>
      <c r="S265" s="163"/>
      <c r="T265" s="163"/>
      <c r="U265" s="163"/>
      <c r="V265" s="163"/>
      <c r="W265" s="163"/>
      <c r="X265" s="163"/>
      <c r="Y265" s="152"/>
      <c r="Z265" s="152"/>
      <c r="AA265" s="152"/>
      <c r="AB265" s="152"/>
      <c r="AC265" s="152"/>
      <c r="AD265" s="152"/>
      <c r="AE265" s="152"/>
      <c r="AF265" s="152"/>
      <c r="AG265" s="152" t="s">
        <v>2390</v>
      </c>
      <c r="AH265" s="152">
        <v>0</v>
      </c>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outlineLevel="1">
      <c r="A266" s="175">
        <v>51</v>
      </c>
      <c r="B266" s="176" t="s">
        <v>3247</v>
      </c>
      <c r="C266" s="185" t="s">
        <v>3248</v>
      </c>
      <c r="D266" s="177" t="s">
        <v>439</v>
      </c>
      <c r="E266" s="178">
        <v>379.32794999999999</v>
      </c>
      <c r="F266" s="179"/>
      <c r="G266" s="180">
        <f>ROUND(E266*F266,2)</f>
        <v>0</v>
      </c>
      <c r="H266" s="179"/>
      <c r="I266" s="180">
        <f>ROUND(E266*H266,2)</f>
        <v>0</v>
      </c>
      <c r="J266" s="179"/>
      <c r="K266" s="180">
        <f>ROUND(E266*J266,2)</f>
        <v>0</v>
      </c>
      <c r="L266" s="180">
        <v>21</v>
      </c>
      <c r="M266" s="180">
        <f>G266*(1+L266/100)</f>
        <v>0</v>
      </c>
      <c r="N266" s="178">
        <v>2.2000000000000001E-4</v>
      </c>
      <c r="O266" s="178">
        <f>ROUND(E266*N266,2)</f>
        <v>0.08</v>
      </c>
      <c r="P266" s="178">
        <v>0</v>
      </c>
      <c r="Q266" s="178">
        <f>ROUND(E266*P266,2)</f>
        <v>0</v>
      </c>
      <c r="R266" s="180" t="s">
        <v>3199</v>
      </c>
      <c r="S266" s="180" t="s">
        <v>371</v>
      </c>
      <c r="T266" s="181" t="s">
        <v>2386</v>
      </c>
      <c r="U266" s="163">
        <v>0.10191</v>
      </c>
      <c r="V266" s="163">
        <f>ROUND(E266*U266,2)</f>
        <v>38.659999999999997</v>
      </c>
      <c r="W266" s="163"/>
      <c r="X266" s="163" t="s">
        <v>431</v>
      </c>
      <c r="Y266" s="152"/>
      <c r="Z266" s="152"/>
      <c r="AA266" s="152"/>
      <c r="AB266" s="152"/>
      <c r="AC266" s="152"/>
      <c r="AD266" s="152"/>
      <c r="AE266" s="152"/>
      <c r="AF266" s="152"/>
      <c r="AG266" s="152" t="s">
        <v>2387</v>
      </c>
      <c r="AH266" s="152"/>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outlineLevel="1">
      <c r="A267" s="159"/>
      <c r="B267" s="160"/>
      <c r="C267" s="203" t="s">
        <v>3380</v>
      </c>
      <c r="D267" s="199"/>
      <c r="E267" s="200">
        <v>379.32794999999999</v>
      </c>
      <c r="F267" s="163"/>
      <c r="G267" s="163"/>
      <c r="H267" s="163"/>
      <c r="I267" s="163"/>
      <c r="J267" s="163"/>
      <c r="K267" s="163"/>
      <c r="L267" s="163"/>
      <c r="M267" s="163"/>
      <c r="N267" s="162"/>
      <c r="O267" s="162"/>
      <c r="P267" s="162"/>
      <c r="Q267" s="162"/>
      <c r="R267" s="163"/>
      <c r="S267" s="163"/>
      <c r="T267" s="163"/>
      <c r="U267" s="163"/>
      <c r="V267" s="163"/>
      <c r="W267" s="163"/>
      <c r="X267" s="163"/>
      <c r="Y267" s="152"/>
      <c r="Z267" s="152"/>
      <c r="AA267" s="152"/>
      <c r="AB267" s="152"/>
      <c r="AC267" s="152"/>
      <c r="AD267" s="152"/>
      <c r="AE267" s="152"/>
      <c r="AF267" s="152"/>
      <c r="AG267" s="152" t="s">
        <v>2390</v>
      </c>
      <c r="AH267" s="152">
        <v>5</v>
      </c>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c r="A268" s="169" t="s">
        <v>366</v>
      </c>
      <c r="B268" s="170" t="s">
        <v>321</v>
      </c>
      <c r="C268" s="184" t="s">
        <v>323</v>
      </c>
      <c r="D268" s="171"/>
      <c r="E268" s="172"/>
      <c r="F268" s="173"/>
      <c r="G268" s="173">
        <f>SUMIF(AG269:AG273,"&lt;&gt;NOR",G269:G273)</f>
        <v>0</v>
      </c>
      <c r="H268" s="173"/>
      <c r="I268" s="173">
        <f>SUM(I269:I273)</f>
        <v>0</v>
      </c>
      <c r="J268" s="173"/>
      <c r="K268" s="173">
        <f>SUM(K269:K273)</f>
        <v>0</v>
      </c>
      <c r="L268" s="173"/>
      <c r="M268" s="173">
        <f>SUM(M269:M273)</f>
        <v>0</v>
      </c>
      <c r="N268" s="172"/>
      <c r="O268" s="172">
        <f>SUM(O269:O273)</f>
        <v>0</v>
      </c>
      <c r="P268" s="172"/>
      <c r="Q268" s="172">
        <f>SUM(Q269:Q273)</f>
        <v>0</v>
      </c>
      <c r="R268" s="173"/>
      <c r="S268" s="173"/>
      <c r="T268" s="174"/>
      <c r="U268" s="168"/>
      <c r="V268" s="168">
        <f>SUM(V269:V273)</f>
        <v>0</v>
      </c>
      <c r="W268" s="168"/>
      <c r="X268" s="168"/>
      <c r="AG268" t="s">
        <v>367</v>
      </c>
    </row>
    <row r="269" spans="1:60" outlineLevel="1">
      <c r="A269" s="175">
        <v>52</v>
      </c>
      <c r="B269" s="176" t="s">
        <v>3250</v>
      </c>
      <c r="C269" s="185" t="s">
        <v>3251</v>
      </c>
      <c r="D269" s="177" t="s">
        <v>2902</v>
      </c>
      <c r="E269" s="178">
        <v>3</v>
      </c>
      <c r="F269" s="179"/>
      <c r="G269" s="180">
        <f>ROUND(E269*F269,2)</f>
        <v>0</v>
      </c>
      <c r="H269" s="179"/>
      <c r="I269" s="180">
        <f>ROUND(E269*H269,2)</f>
        <v>0</v>
      </c>
      <c r="J269" s="179"/>
      <c r="K269" s="180">
        <f>ROUND(E269*J269,2)</f>
        <v>0</v>
      </c>
      <c r="L269" s="180">
        <v>21</v>
      </c>
      <c r="M269" s="180">
        <f>G269*(1+L269/100)</f>
        <v>0</v>
      </c>
      <c r="N269" s="178">
        <v>0</v>
      </c>
      <c r="O269" s="178">
        <f>ROUND(E269*N269,2)</f>
        <v>0</v>
      </c>
      <c r="P269" s="178">
        <v>0</v>
      </c>
      <c r="Q269" s="178">
        <f>ROUND(E269*P269,2)</f>
        <v>0</v>
      </c>
      <c r="R269" s="180"/>
      <c r="S269" s="180" t="s">
        <v>430</v>
      </c>
      <c r="T269" s="181" t="s">
        <v>372</v>
      </c>
      <c r="U269" s="163">
        <v>0</v>
      </c>
      <c r="V269" s="163">
        <f>ROUND(E269*U269,2)</f>
        <v>0</v>
      </c>
      <c r="W269" s="163"/>
      <c r="X269" s="163" t="s">
        <v>431</v>
      </c>
      <c r="Y269" s="152"/>
      <c r="Z269" s="152"/>
      <c r="AA269" s="152"/>
      <c r="AB269" s="152"/>
      <c r="AC269" s="152"/>
      <c r="AD269" s="152"/>
      <c r="AE269" s="152"/>
      <c r="AF269" s="152"/>
      <c r="AG269" s="152" t="s">
        <v>432</v>
      </c>
      <c r="AH269" s="152"/>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outlineLevel="1">
      <c r="A270" s="159"/>
      <c r="B270" s="160"/>
      <c r="C270" s="262" t="s">
        <v>3252</v>
      </c>
      <c r="D270" s="263"/>
      <c r="E270" s="263"/>
      <c r="F270" s="263"/>
      <c r="G270" s="263"/>
      <c r="H270" s="163"/>
      <c r="I270" s="163"/>
      <c r="J270" s="163"/>
      <c r="K270" s="163"/>
      <c r="L270" s="163"/>
      <c r="M270" s="163"/>
      <c r="N270" s="162"/>
      <c r="O270" s="162"/>
      <c r="P270" s="162"/>
      <c r="Q270" s="162"/>
      <c r="R270" s="163"/>
      <c r="S270" s="163"/>
      <c r="T270" s="163"/>
      <c r="U270" s="163"/>
      <c r="V270" s="163"/>
      <c r="W270" s="163"/>
      <c r="X270" s="163"/>
      <c r="Y270" s="152"/>
      <c r="Z270" s="152"/>
      <c r="AA270" s="152"/>
      <c r="AB270" s="152"/>
      <c r="AC270" s="152"/>
      <c r="AD270" s="152"/>
      <c r="AE270" s="152"/>
      <c r="AF270" s="152"/>
      <c r="AG270" s="152" t="s">
        <v>375</v>
      </c>
      <c r="AH270" s="152"/>
      <c r="AI270" s="152"/>
      <c r="AJ270" s="152"/>
      <c r="AK270" s="152"/>
      <c r="AL270" s="152"/>
      <c r="AM270" s="152"/>
      <c r="AN270" s="152"/>
      <c r="AO270" s="152"/>
      <c r="AP270" s="152"/>
      <c r="AQ270" s="152"/>
      <c r="AR270" s="152"/>
      <c r="AS270" s="152"/>
      <c r="AT270" s="152"/>
      <c r="AU270" s="152"/>
      <c r="AV270" s="152"/>
      <c r="AW270" s="152"/>
      <c r="AX270" s="152"/>
      <c r="AY270" s="152"/>
      <c r="AZ270" s="152"/>
      <c r="BA270" s="182" t="str">
        <f>C270</f>
        <v>• Dveřní zvedací závěsy sklo-zeď, sklo-sklo, magnetické těsněnídveří, dveřní madélko, stěnový U profil vč. koncovek.</v>
      </c>
      <c r="BB270" s="152"/>
      <c r="BC270" s="152"/>
      <c r="BD270" s="152"/>
      <c r="BE270" s="152"/>
      <c r="BF270" s="152"/>
      <c r="BG270" s="152"/>
      <c r="BH270" s="152"/>
    </row>
    <row r="271" spans="1:60" outlineLevel="1">
      <c r="A271" s="159"/>
      <c r="B271" s="160"/>
      <c r="C271" s="271" t="s">
        <v>3253</v>
      </c>
      <c r="D271" s="272"/>
      <c r="E271" s="272"/>
      <c r="F271" s="272"/>
      <c r="G271" s="272"/>
      <c r="H271" s="163"/>
      <c r="I271" s="163"/>
      <c r="J271" s="163"/>
      <c r="K271" s="163"/>
      <c r="L271" s="163"/>
      <c r="M271" s="163"/>
      <c r="N271" s="162"/>
      <c r="O271" s="162"/>
      <c r="P271" s="162"/>
      <c r="Q271" s="162"/>
      <c r="R271" s="163"/>
      <c r="S271" s="163"/>
      <c r="T271" s="163"/>
      <c r="U271" s="163"/>
      <c r="V271" s="163"/>
      <c r="W271" s="163"/>
      <c r="X271" s="163"/>
      <c r="Y271" s="152"/>
      <c r="Z271" s="152"/>
      <c r="AA271" s="152"/>
      <c r="AB271" s="152"/>
      <c r="AC271" s="152"/>
      <c r="AD271" s="152"/>
      <c r="AE271" s="152"/>
      <c r="AF271" s="152"/>
      <c r="AG271" s="152" t="s">
        <v>375</v>
      </c>
      <c r="AH271" s="152"/>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outlineLevel="1">
      <c r="A272" s="159"/>
      <c r="B272" s="160"/>
      <c r="C272" s="271" t="s">
        <v>3254</v>
      </c>
      <c r="D272" s="272"/>
      <c r="E272" s="272"/>
      <c r="F272" s="272"/>
      <c r="G272" s="272"/>
      <c r="H272" s="163"/>
      <c r="I272" s="163"/>
      <c r="J272" s="163"/>
      <c r="K272" s="163"/>
      <c r="L272" s="163"/>
      <c r="M272" s="163"/>
      <c r="N272" s="162"/>
      <c r="O272" s="162"/>
      <c r="P272" s="162"/>
      <c r="Q272" s="162"/>
      <c r="R272" s="163"/>
      <c r="S272" s="163"/>
      <c r="T272" s="163"/>
      <c r="U272" s="163"/>
      <c r="V272" s="163"/>
      <c r="W272" s="163"/>
      <c r="X272" s="163"/>
      <c r="Y272" s="152"/>
      <c r="Z272" s="152"/>
      <c r="AA272" s="152"/>
      <c r="AB272" s="152"/>
      <c r="AC272" s="152"/>
      <c r="AD272" s="152"/>
      <c r="AE272" s="152"/>
      <c r="AF272" s="152"/>
      <c r="AG272" s="152" t="s">
        <v>375</v>
      </c>
      <c r="AH272" s="152"/>
      <c r="AI272" s="152"/>
      <c r="AJ272" s="152"/>
      <c r="AK272" s="152"/>
      <c r="AL272" s="152"/>
      <c r="AM272" s="152"/>
      <c r="AN272" s="152"/>
      <c r="AO272" s="152"/>
      <c r="AP272" s="152"/>
      <c r="AQ272" s="152"/>
      <c r="AR272" s="152"/>
      <c r="AS272" s="152"/>
      <c r="AT272" s="152"/>
      <c r="AU272" s="152"/>
      <c r="AV272" s="152"/>
      <c r="AW272" s="152"/>
      <c r="AX272" s="152"/>
      <c r="AY272" s="152"/>
      <c r="AZ272" s="152"/>
      <c r="BA272" s="182" t="str">
        <f>C272</f>
        <v>• instalace těsnění, usazení skel, uchycení přítlačné lišty s těsněním, instalace krycí lišty a záslepky</v>
      </c>
      <c r="BB272" s="152"/>
      <c r="BC272" s="152"/>
      <c r="BD272" s="152"/>
      <c r="BE272" s="152"/>
      <c r="BF272" s="152"/>
      <c r="BG272" s="152"/>
      <c r="BH272" s="152"/>
    </row>
    <row r="273" spans="1:60" outlineLevel="1">
      <c r="A273" s="159"/>
      <c r="B273" s="160"/>
      <c r="C273" s="271" t="s">
        <v>3255</v>
      </c>
      <c r="D273" s="272"/>
      <c r="E273" s="272"/>
      <c r="F273" s="272"/>
      <c r="G273" s="272"/>
      <c r="H273" s="163"/>
      <c r="I273" s="163"/>
      <c r="J273" s="163"/>
      <c r="K273" s="163"/>
      <c r="L273" s="163"/>
      <c r="M273" s="163"/>
      <c r="N273" s="162"/>
      <c r="O273" s="162"/>
      <c r="P273" s="162"/>
      <c r="Q273" s="162"/>
      <c r="R273" s="163"/>
      <c r="S273" s="163"/>
      <c r="T273" s="163"/>
      <c r="U273" s="163"/>
      <c r="V273" s="163"/>
      <c r="W273" s="163"/>
      <c r="X273" s="163"/>
      <c r="Y273" s="152"/>
      <c r="Z273" s="152"/>
      <c r="AA273" s="152"/>
      <c r="AB273" s="152"/>
      <c r="AC273" s="152"/>
      <c r="AD273" s="152"/>
      <c r="AE273" s="152"/>
      <c r="AF273" s="152"/>
      <c r="AG273" s="152" t="s">
        <v>375</v>
      </c>
      <c r="AH273" s="152"/>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c r="A274" s="3"/>
      <c r="B274" s="4"/>
      <c r="C274" s="186"/>
      <c r="D274" s="6"/>
      <c r="E274" s="3"/>
      <c r="F274" s="3"/>
      <c r="G274" s="3"/>
      <c r="H274" s="3"/>
      <c r="I274" s="3"/>
      <c r="J274" s="3"/>
      <c r="K274" s="3"/>
      <c r="L274" s="3"/>
      <c r="M274" s="3"/>
      <c r="N274" s="3"/>
      <c r="O274" s="3"/>
      <c r="P274" s="3"/>
      <c r="Q274" s="3"/>
      <c r="R274" s="3"/>
      <c r="S274" s="3"/>
      <c r="T274" s="3"/>
      <c r="U274" s="3"/>
      <c r="V274" s="3"/>
      <c r="W274" s="3"/>
      <c r="X274" s="3"/>
      <c r="AE274">
        <v>15</v>
      </c>
      <c r="AF274">
        <v>21</v>
      </c>
      <c r="AG274" t="s">
        <v>353</v>
      </c>
    </row>
    <row r="275" spans="1:60">
      <c r="A275" s="155"/>
      <c r="B275" s="156" t="s">
        <v>29</v>
      </c>
      <c r="C275" s="187"/>
      <c r="D275" s="157"/>
      <c r="E275" s="158"/>
      <c r="F275" s="158"/>
      <c r="G275" s="183">
        <f>G8+G18+G38+G43+G55+G71+G74+G86+G89+G133+G167+G185+G223+G268</f>
        <v>0</v>
      </c>
      <c r="H275" s="3"/>
      <c r="I275" s="3"/>
      <c r="J275" s="3"/>
      <c r="K275" s="3"/>
      <c r="L275" s="3"/>
      <c r="M275" s="3"/>
      <c r="N275" s="3"/>
      <c r="O275" s="3"/>
      <c r="P275" s="3"/>
      <c r="Q275" s="3"/>
      <c r="R275" s="3"/>
      <c r="S275" s="3"/>
      <c r="T275" s="3"/>
      <c r="U275" s="3"/>
      <c r="V275" s="3"/>
      <c r="W275" s="3"/>
      <c r="X275" s="3"/>
      <c r="AE275">
        <f>SUMIF(L7:L273,AE274,G7:G273)</f>
        <v>0</v>
      </c>
      <c r="AF275">
        <f>SUMIF(L7:L273,AF274,G7:G273)</f>
        <v>0</v>
      </c>
      <c r="AG275" t="s">
        <v>423</v>
      </c>
    </row>
    <row r="276" spans="1:60">
      <c r="C276" s="188"/>
      <c r="D276" s="10"/>
      <c r="AG276" t="s">
        <v>425</v>
      </c>
    </row>
    <row r="277" spans="1:60">
      <c r="D277" s="10"/>
    </row>
    <row r="278" spans="1:60">
      <c r="D278" s="10"/>
    </row>
    <row r="279" spans="1:60">
      <c r="D279" s="10"/>
    </row>
    <row r="280" spans="1:60">
      <c r="D280" s="10"/>
    </row>
    <row r="281" spans="1:60">
      <c r="D281" s="10"/>
    </row>
    <row r="282" spans="1:60">
      <c r="D282" s="10"/>
    </row>
    <row r="283" spans="1:60">
      <c r="D283" s="10"/>
    </row>
    <row r="284" spans="1:60">
      <c r="D284" s="10"/>
    </row>
    <row r="285" spans="1:60">
      <c r="D285" s="10"/>
    </row>
    <row r="286" spans="1:60">
      <c r="D286" s="10"/>
    </row>
    <row r="287" spans="1:60">
      <c r="D287" s="10"/>
    </row>
    <row r="288" spans="1:60">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d2myzsiGu+b4RW7DXeCgOITAveYlWCXU+bbYhGHwyIccNX4hmSvlHdwoFAIkkqMqNhKm5UenWZeFYM4sKHXUVA==" saltValue="5RkdpcsLGDSQRyDQOUCgMw==" spinCount="100000" sheet="1"/>
  <mergeCells count="36">
    <mergeCell ref="C273:G273"/>
    <mergeCell ref="C166:G166"/>
    <mergeCell ref="C169:G169"/>
    <mergeCell ref="C182:G182"/>
    <mergeCell ref="C205:G205"/>
    <mergeCell ref="C212:G212"/>
    <mergeCell ref="C215:G215"/>
    <mergeCell ref="C218:G218"/>
    <mergeCell ref="C219:G219"/>
    <mergeCell ref="C270:G270"/>
    <mergeCell ref="C271:G271"/>
    <mergeCell ref="C272:G272"/>
    <mergeCell ref="C162:G162"/>
    <mergeCell ref="C64:G64"/>
    <mergeCell ref="C66:G66"/>
    <mergeCell ref="C68:G68"/>
    <mergeCell ref="C70:G70"/>
    <mergeCell ref="C88:G88"/>
    <mergeCell ref="C107:G107"/>
    <mergeCell ref="C132:G132"/>
    <mergeCell ref="C148:G148"/>
    <mergeCell ref="C155:G155"/>
    <mergeCell ref="C158:G158"/>
    <mergeCell ref="C161:G161"/>
    <mergeCell ref="C62:G62"/>
    <mergeCell ref="A1:G1"/>
    <mergeCell ref="C2:G2"/>
    <mergeCell ref="C3:G3"/>
    <mergeCell ref="C4:G4"/>
    <mergeCell ref="C10:G10"/>
    <mergeCell ref="C13:G13"/>
    <mergeCell ref="C20:G20"/>
    <mergeCell ref="C45:G45"/>
    <mergeCell ref="C46:G46"/>
    <mergeCell ref="C57:G57"/>
    <mergeCell ref="C60:G6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75</v>
      </c>
      <c r="C3" s="265" t="s">
        <v>81</v>
      </c>
      <c r="D3" s="266"/>
      <c r="E3" s="266"/>
      <c r="F3" s="266"/>
      <c r="G3" s="267"/>
      <c r="AC3" s="126" t="s">
        <v>339</v>
      </c>
      <c r="AG3" t="s">
        <v>343</v>
      </c>
    </row>
    <row r="4" spans="1:60" ht="24.95" customHeight="1">
      <c r="A4" s="145" t="s">
        <v>9</v>
      </c>
      <c r="B4" s="146" t="s">
        <v>75</v>
      </c>
      <c r="C4" s="268" t="s">
        <v>84</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55</v>
      </c>
      <c r="C8" s="184" t="s">
        <v>226</v>
      </c>
      <c r="D8" s="171"/>
      <c r="E8" s="172"/>
      <c r="F8" s="173"/>
      <c r="G8" s="173">
        <f>SUMIF(AG9:AG17,"&lt;&gt;NOR",G9:G17)</f>
        <v>0</v>
      </c>
      <c r="H8" s="173"/>
      <c r="I8" s="173">
        <f>SUM(I9:I17)</f>
        <v>0</v>
      </c>
      <c r="J8" s="173"/>
      <c r="K8" s="173">
        <f>SUM(K9:K17)</f>
        <v>0</v>
      </c>
      <c r="L8" s="173"/>
      <c r="M8" s="173">
        <f>SUM(M9:M17)</f>
        <v>0</v>
      </c>
      <c r="N8" s="172"/>
      <c r="O8" s="172">
        <f>SUM(O9:O17)</f>
        <v>0</v>
      </c>
      <c r="P8" s="172"/>
      <c r="Q8" s="172">
        <f>SUM(Q9:Q17)</f>
        <v>0</v>
      </c>
      <c r="R8" s="173"/>
      <c r="S8" s="173"/>
      <c r="T8" s="174"/>
      <c r="U8" s="168"/>
      <c r="V8" s="168">
        <f>SUM(V9:V17)</f>
        <v>0</v>
      </c>
      <c r="W8" s="168"/>
      <c r="X8" s="168"/>
      <c r="AG8" t="s">
        <v>367</v>
      </c>
    </row>
    <row r="9" spans="1:60" outlineLevel="1">
      <c r="A9" s="175">
        <v>1</v>
      </c>
      <c r="B9" s="176" t="s">
        <v>3256</v>
      </c>
      <c r="C9" s="185" t="s">
        <v>3257</v>
      </c>
      <c r="D9" s="177" t="s">
        <v>439</v>
      </c>
      <c r="E9" s="178">
        <v>31.02</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430</v>
      </c>
      <c r="T9" s="181" t="s">
        <v>372</v>
      </c>
      <c r="U9" s="163">
        <v>0</v>
      </c>
      <c r="V9" s="163">
        <f>ROUND(E9*U9,2)</f>
        <v>0</v>
      </c>
      <c r="W9" s="163"/>
      <c r="X9" s="163" t="s">
        <v>464</v>
      </c>
      <c r="Y9" s="152"/>
      <c r="Z9" s="152"/>
      <c r="AA9" s="152"/>
      <c r="AB9" s="152"/>
      <c r="AC9" s="152"/>
      <c r="AD9" s="152"/>
      <c r="AE9" s="152"/>
      <c r="AF9" s="152"/>
      <c r="AG9" s="152" t="s">
        <v>465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59"/>
      <c r="B10" s="160"/>
      <c r="C10" s="262" t="s">
        <v>2911</v>
      </c>
      <c r="D10" s="263"/>
      <c r="E10" s="263"/>
      <c r="F10" s="263"/>
      <c r="G10" s="263"/>
      <c r="H10" s="163"/>
      <c r="I10" s="163"/>
      <c r="J10" s="163"/>
      <c r="K10" s="163"/>
      <c r="L10" s="163"/>
      <c r="M10" s="163"/>
      <c r="N10" s="162"/>
      <c r="O10" s="162"/>
      <c r="P10" s="162"/>
      <c r="Q10" s="162"/>
      <c r="R10" s="163"/>
      <c r="S10" s="163"/>
      <c r="T10" s="163"/>
      <c r="U10" s="163"/>
      <c r="V10" s="163"/>
      <c r="W10" s="163"/>
      <c r="X10" s="163"/>
      <c r="Y10" s="152"/>
      <c r="Z10" s="152"/>
      <c r="AA10" s="152"/>
      <c r="AB10" s="152"/>
      <c r="AC10" s="152"/>
      <c r="AD10" s="152"/>
      <c r="AE10" s="152"/>
      <c r="AF10" s="152"/>
      <c r="AG10" s="152" t="s">
        <v>375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59"/>
      <c r="B11" s="160"/>
      <c r="C11" s="203" t="s">
        <v>3381</v>
      </c>
      <c r="D11" s="199"/>
      <c r="E11" s="200">
        <v>31.02</v>
      </c>
      <c r="F11" s="163"/>
      <c r="G11" s="163"/>
      <c r="H11" s="163"/>
      <c r="I11" s="163"/>
      <c r="J11" s="163"/>
      <c r="K11" s="163"/>
      <c r="L11" s="163"/>
      <c r="M11" s="163"/>
      <c r="N11" s="162"/>
      <c r="O11" s="162"/>
      <c r="P11" s="162"/>
      <c r="Q11" s="162"/>
      <c r="R11" s="163"/>
      <c r="S11" s="163"/>
      <c r="T11" s="163"/>
      <c r="U11" s="163"/>
      <c r="V11" s="163"/>
      <c r="W11" s="163"/>
      <c r="X11" s="163"/>
      <c r="Y11" s="152"/>
      <c r="Z11" s="152"/>
      <c r="AA11" s="152"/>
      <c r="AB11" s="152"/>
      <c r="AC11" s="152"/>
      <c r="AD11" s="152"/>
      <c r="AE11" s="152"/>
      <c r="AF11" s="152"/>
      <c r="AG11" s="152" t="s">
        <v>2390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c r="A12" s="175">
        <v>2</v>
      </c>
      <c r="B12" s="176" t="s">
        <v>3259</v>
      </c>
      <c r="C12" s="185" t="s">
        <v>3260</v>
      </c>
      <c r="D12" s="177" t="s">
        <v>439</v>
      </c>
      <c r="E12" s="178">
        <v>18.309999999999999</v>
      </c>
      <c r="F12" s="179"/>
      <c r="G12" s="180">
        <f>ROUND(E12*F12,2)</f>
        <v>0</v>
      </c>
      <c r="H12" s="179"/>
      <c r="I12" s="180">
        <f>ROUND(E12*H12,2)</f>
        <v>0</v>
      </c>
      <c r="J12" s="179"/>
      <c r="K12" s="180">
        <f>ROUND(E12*J12,2)</f>
        <v>0</v>
      </c>
      <c r="L12" s="180">
        <v>21</v>
      </c>
      <c r="M12" s="180">
        <f>G12*(1+L12/100)</f>
        <v>0</v>
      </c>
      <c r="N12" s="178">
        <v>0</v>
      </c>
      <c r="O12" s="178">
        <f>ROUND(E12*N12,2)</f>
        <v>0</v>
      </c>
      <c r="P12" s="178">
        <v>0</v>
      </c>
      <c r="Q12" s="178">
        <f>ROUND(E12*P12,2)</f>
        <v>0</v>
      </c>
      <c r="R12" s="180"/>
      <c r="S12" s="180" t="s">
        <v>430</v>
      </c>
      <c r="T12" s="181" t="s">
        <v>372</v>
      </c>
      <c r="U12" s="163">
        <v>0</v>
      </c>
      <c r="V12" s="163">
        <f>ROUND(E12*U12,2)</f>
        <v>0</v>
      </c>
      <c r="W12" s="163"/>
      <c r="X12" s="163" t="s">
        <v>464</v>
      </c>
      <c r="Y12" s="152"/>
      <c r="Z12" s="152"/>
      <c r="AA12" s="152"/>
      <c r="AB12" s="152"/>
      <c r="AC12" s="152"/>
      <c r="AD12" s="152"/>
      <c r="AE12" s="152"/>
      <c r="AF12" s="152"/>
      <c r="AG12" s="152" t="s">
        <v>465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59"/>
      <c r="B13" s="160"/>
      <c r="C13" s="262" t="s">
        <v>2911</v>
      </c>
      <c r="D13" s="263"/>
      <c r="E13" s="263"/>
      <c r="F13" s="263"/>
      <c r="G13" s="263"/>
      <c r="H13" s="163"/>
      <c r="I13" s="163"/>
      <c r="J13" s="163"/>
      <c r="K13" s="163"/>
      <c r="L13" s="163"/>
      <c r="M13" s="163"/>
      <c r="N13" s="162"/>
      <c r="O13" s="162"/>
      <c r="P13" s="162"/>
      <c r="Q13" s="162"/>
      <c r="R13" s="163"/>
      <c r="S13" s="163"/>
      <c r="T13" s="163"/>
      <c r="U13" s="163"/>
      <c r="V13" s="163"/>
      <c r="W13" s="163"/>
      <c r="X13" s="163"/>
      <c r="Y13" s="152"/>
      <c r="Z13" s="152"/>
      <c r="AA13" s="152"/>
      <c r="AB13" s="152"/>
      <c r="AC13" s="152"/>
      <c r="AD13" s="152"/>
      <c r="AE13" s="152"/>
      <c r="AF13" s="152"/>
      <c r="AG13" s="152" t="s">
        <v>375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59"/>
      <c r="B14" s="160"/>
      <c r="C14" s="203" t="s">
        <v>3382</v>
      </c>
      <c r="D14" s="199"/>
      <c r="E14" s="200">
        <v>1.78</v>
      </c>
      <c r="F14" s="163"/>
      <c r="G14" s="163"/>
      <c r="H14" s="163"/>
      <c r="I14" s="163"/>
      <c r="J14" s="163"/>
      <c r="K14" s="163"/>
      <c r="L14" s="163"/>
      <c r="M14" s="163"/>
      <c r="N14" s="162"/>
      <c r="O14" s="162"/>
      <c r="P14" s="162"/>
      <c r="Q14" s="162"/>
      <c r="R14" s="163"/>
      <c r="S14" s="163"/>
      <c r="T14" s="163"/>
      <c r="U14" s="163"/>
      <c r="V14" s="163"/>
      <c r="W14" s="163"/>
      <c r="X14" s="163"/>
      <c r="Y14" s="152"/>
      <c r="Z14" s="152"/>
      <c r="AA14" s="152"/>
      <c r="AB14" s="152"/>
      <c r="AC14" s="152"/>
      <c r="AD14" s="152"/>
      <c r="AE14" s="152"/>
      <c r="AF14" s="152"/>
      <c r="AG14" s="152" t="s">
        <v>2390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59"/>
      <c r="B15" s="160"/>
      <c r="C15" s="203" t="s">
        <v>3383</v>
      </c>
      <c r="D15" s="199"/>
      <c r="E15" s="200">
        <v>5.73</v>
      </c>
      <c r="F15" s="163"/>
      <c r="G15" s="163"/>
      <c r="H15" s="163"/>
      <c r="I15" s="163"/>
      <c r="J15" s="163"/>
      <c r="K15" s="163"/>
      <c r="L15" s="163"/>
      <c r="M15" s="163"/>
      <c r="N15" s="162"/>
      <c r="O15" s="162"/>
      <c r="P15" s="162"/>
      <c r="Q15" s="162"/>
      <c r="R15" s="163"/>
      <c r="S15" s="163"/>
      <c r="T15" s="163"/>
      <c r="U15" s="163"/>
      <c r="V15" s="163"/>
      <c r="W15" s="163"/>
      <c r="X15" s="163"/>
      <c r="Y15" s="152"/>
      <c r="Z15" s="152"/>
      <c r="AA15" s="152"/>
      <c r="AB15" s="152"/>
      <c r="AC15" s="152"/>
      <c r="AD15" s="152"/>
      <c r="AE15" s="152"/>
      <c r="AF15" s="152"/>
      <c r="AG15" s="152" t="s">
        <v>2390</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59"/>
      <c r="B16" s="160"/>
      <c r="C16" s="203" t="s">
        <v>3384</v>
      </c>
      <c r="D16" s="199"/>
      <c r="E16" s="200">
        <v>5.13</v>
      </c>
      <c r="F16" s="163"/>
      <c r="G16" s="163"/>
      <c r="H16" s="163"/>
      <c r="I16" s="163"/>
      <c r="J16" s="163"/>
      <c r="K16" s="163"/>
      <c r="L16" s="163"/>
      <c r="M16" s="163"/>
      <c r="N16" s="162"/>
      <c r="O16" s="162"/>
      <c r="P16" s="162"/>
      <c r="Q16" s="162"/>
      <c r="R16" s="163"/>
      <c r="S16" s="163"/>
      <c r="T16" s="163"/>
      <c r="U16" s="163"/>
      <c r="V16" s="163"/>
      <c r="W16" s="163"/>
      <c r="X16" s="163"/>
      <c r="Y16" s="152"/>
      <c r="Z16" s="152"/>
      <c r="AA16" s="152"/>
      <c r="AB16" s="152"/>
      <c r="AC16" s="152"/>
      <c r="AD16" s="152"/>
      <c r="AE16" s="152"/>
      <c r="AF16" s="152"/>
      <c r="AG16" s="152" t="s">
        <v>2390</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59"/>
      <c r="B17" s="160"/>
      <c r="C17" s="203" t="s">
        <v>3385</v>
      </c>
      <c r="D17" s="199"/>
      <c r="E17" s="200">
        <v>5.67</v>
      </c>
      <c r="F17" s="163"/>
      <c r="G17" s="163"/>
      <c r="H17" s="163"/>
      <c r="I17" s="163"/>
      <c r="J17" s="163"/>
      <c r="K17" s="163"/>
      <c r="L17" s="163"/>
      <c r="M17" s="163"/>
      <c r="N17" s="162"/>
      <c r="O17" s="162"/>
      <c r="P17" s="162"/>
      <c r="Q17" s="162"/>
      <c r="R17" s="163"/>
      <c r="S17" s="163"/>
      <c r="T17" s="163"/>
      <c r="U17" s="163"/>
      <c r="V17" s="163"/>
      <c r="W17" s="163"/>
      <c r="X17" s="163"/>
      <c r="Y17" s="152"/>
      <c r="Z17" s="152"/>
      <c r="AA17" s="152"/>
      <c r="AB17" s="152"/>
      <c r="AC17" s="152"/>
      <c r="AD17" s="152"/>
      <c r="AE17" s="152"/>
      <c r="AF17" s="152"/>
      <c r="AG17" s="152" t="s">
        <v>2390</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c r="A18" s="169" t="s">
        <v>366</v>
      </c>
      <c r="B18" s="170" t="s">
        <v>233</v>
      </c>
      <c r="C18" s="184" t="s">
        <v>234</v>
      </c>
      <c r="D18" s="171"/>
      <c r="E18" s="172"/>
      <c r="F18" s="173"/>
      <c r="G18" s="173">
        <f>SUMIF(AG19:AG37,"&lt;&gt;NOR",G19:G37)</f>
        <v>0</v>
      </c>
      <c r="H18" s="173"/>
      <c r="I18" s="173">
        <f>SUM(I19:I37)</f>
        <v>0</v>
      </c>
      <c r="J18" s="173"/>
      <c r="K18" s="173">
        <f>SUM(K19:K37)</f>
        <v>0</v>
      </c>
      <c r="L18" s="173"/>
      <c r="M18" s="173">
        <f>SUM(M19:M37)</f>
        <v>0</v>
      </c>
      <c r="N18" s="172"/>
      <c r="O18" s="172">
        <f>SUM(O19:O37)</f>
        <v>0</v>
      </c>
      <c r="P18" s="172"/>
      <c r="Q18" s="172">
        <f>SUM(Q19:Q37)</f>
        <v>0</v>
      </c>
      <c r="R18" s="173"/>
      <c r="S18" s="173"/>
      <c r="T18" s="174"/>
      <c r="U18" s="168"/>
      <c r="V18" s="168">
        <f>SUM(V19:V37)</f>
        <v>4.92</v>
      </c>
      <c r="W18" s="168"/>
      <c r="X18" s="168"/>
      <c r="AG18" t="s">
        <v>367</v>
      </c>
    </row>
    <row r="19" spans="1:60" outlineLevel="1">
      <c r="A19" s="175">
        <v>3</v>
      </c>
      <c r="B19" s="176" t="s">
        <v>2925</v>
      </c>
      <c r="C19" s="185" t="s">
        <v>2926</v>
      </c>
      <c r="D19" s="177" t="s">
        <v>439</v>
      </c>
      <c r="E19" s="178">
        <v>61.545999999999999</v>
      </c>
      <c r="F19" s="179"/>
      <c r="G19" s="180">
        <f>ROUND(E19*F19,2)</f>
        <v>0</v>
      </c>
      <c r="H19" s="179"/>
      <c r="I19" s="180">
        <f>ROUND(E19*H19,2)</f>
        <v>0</v>
      </c>
      <c r="J19" s="179"/>
      <c r="K19" s="180">
        <f>ROUND(E19*J19,2)</f>
        <v>0</v>
      </c>
      <c r="L19" s="180">
        <v>21</v>
      </c>
      <c r="M19" s="180">
        <f>G19*(1+L19/100)</f>
        <v>0</v>
      </c>
      <c r="N19" s="178">
        <v>4.0000000000000003E-5</v>
      </c>
      <c r="O19" s="178">
        <f>ROUND(E19*N19,2)</f>
        <v>0</v>
      </c>
      <c r="P19" s="178">
        <v>0</v>
      </c>
      <c r="Q19" s="178">
        <f>ROUND(E19*P19,2)</f>
        <v>0</v>
      </c>
      <c r="R19" s="180" t="s">
        <v>470</v>
      </c>
      <c r="S19" s="180" t="s">
        <v>371</v>
      </c>
      <c r="T19" s="181" t="s">
        <v>2386</v>
      </c>
      <c r="U19" s="163">
        <v>0.08</v>
      </c>
      <c r="V19" s="163">
        <f>ROUND(E19*U19,2)</f>
        <v>4.92</v>
      </c>
      <c r="W19" s="163"/>
      <c r="X19" s="163" t="s">
        <v>431</v>
      </c>
      <c r="Y19" s="152"/>
      <c r="Z19" s="152"/>
      <c r="AA19" s="152"/>
      <c r="AB19" s="152"/>
      <c r="AC19" s="152"/>
      <c r="AD19" s="152"/>
      <c r="AE19" s="152"/>
      <c r="AF19" s="152"/>
      <c r="AG19" s="152" t="s">
        <v>2387</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2.5" outlineLevel="1">
      <c r="A20" s="159"/>
      <c r="B20" s="160"/>
      <c r="C20" s="273" t="s">
        <v>2927</v>
      </c>
      <c r="D20" s="274"/>
      <c r="E20" s="274"/>
      <c r="F20" s="274"/>
      <c r="G20" s="274"/>
      <c r="H20" s="163"/>
      <c r="I20" s="163"/>
      <c r="J20" s="163"/>
      <c r="K20" s="163"/>
      <c r="L20" s="163"/>
      <c r="M20" s="163"/>
      <c r="N20" s="162"/>
      <c r="O20" s="162"/>
      <c r="P20" s="162"/>
      <c r="Q20" s="162"/>
      <c r="R20" s="163"/>
      <c r="S20" s="163"/>
      <c r="T20" s="163"/>
      <c r="U20" s="163"/>
      <c r="V20" s="163"/>
      <c r="W20" s="163"/>
      <c r="X20" s="163"/>
      <c r="Y20" s="152"/>
      <c r="Z20" s="152"/>
      <c r="AA20" s="152"/>
      <c r="AB20" s="152"/>
      <c r="AC20" s="152"/>
      <c r="AD20" s="152"/>
      <c r="AE20" s="152"/>
      <c r="AF20" s="152"/>
      <c r="AG20" s="152" t="s">
        <v>444</v>
      </c>
      <c r="AH20" s="152"/>
      <c r="AI20" s="152"/>
      <c r="AJ20" s="152"/>
      <c r="AK20" s="152"/>
      <c r="AL20" s="152"/>
      <c r="AM20" s="152"/>
      <c r="AN20" s="152"/>
      <c r="AO20" s="152"/>
      <c r="AP20" s="152"/>
      <c r="AQ20" s="152"/>
      <c r="AR20" s="152"/>
      <c r="AS20" s="152"/>
      <c r="AT20" s="152"/>
      <c r="AU20" s="152"/>
      <c r="AV20" s="152"/>
      <c r="AW20" s="152"/>
      <c r="AX20" s="152"/>
      <c r="AY20" s="152"/>
      <c r="AZ20" s="152"/>
      <c r="BA20" s="182" t="str">
        <f>C20</f>
        <v>které se zřizují před úpravami povrchu, a obalení osazených dveřních zárubní před znečištěním při úpravách povrchu nástřikem plastických maltovin včetně pozdějšího odkrytí,</v>
      </c>
      <c r="BB20" s="152"/>
      <c r="BC20" s="152"/>
      <c r="BD20" s="152"/>
      <c r="BE20" s="152"/>
      <c r="BF20" s="152"/>
      <c r="BG20" s="152"/>
      <c r="BH20" s="152"/>
    </row>
    <row r="21" spans="1:60" outlineLevel="1">
      <c r="A21" s="159"/>
      <c r="B21" s="160"/>
      <c r="C21" s="203" t="s">
        <v>3386</v>
      </c>
      <c r="D21" s="199"/>
      <c r="E21" s="200">
        <v>1.72</v>
      </c>
      <c r="F21" s="163"/>
      <c r="G21" s="163"/>
      <c r="H21" s="163"/>
      <c r="I21" s="163"/>
      <c r="J21" s="163"/>
      <c r="K21" s="163"/>
      <c r="L21" s="163"/>
      <c r="M21" s="163"/>
      <c r="N21" s="162"/>
      <c r="O21" s="162"/>
      <c r="P21" s="162"/>
      <c r="Q21" s="162"/>
      <c r="R21" s="163"/>
      <c r="S21" s="163"/>
      <c r="T21" s="163"/>
      <c r="U21" s="163"/>
      <c r="V21" s="163"/>
      <c r="W21" s="163"/>
      <c r="X21" s="163"/>
      <c r="Y21" s="152"/>
      <c r="Z21" s="152"/>
      <c r="AA21" s="152"/>
      <c r="AB21" s="152"/>
      <c r="AC21" s="152"/>
      <c r="AD21" s="152"/>
      <c r="AE21" s="152"/>
      <c r="AF21" s="152"/>
      <c r="AG21" s="152" t="s">
        <v>2390</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c r="A22" s="159"/>
      <c r="B22" s="160"/>
      <c r="C22" s="203" t="s">
        <v>3267</v>
      </c>
      <c r="D22" s="199"/>
      <c r="E22" s="200">
        <v>8.3849999999999998</v>
      </c>
      <c r="F22" s="163"/>
      <c r="G22" s="163"/>
      <c r="H22" s="163"/>
      <c r="I22" s="163"/>
      <c r="J22" s="163"/>
      <c r="K22" s="163"/>
      <c r="L22" s="163"/>
      <c r="M22" s="163"/>
      <c r="N22" s="162"/>
      <c r="O22" s="162"/>
      <c r="P22" s="162"/>
      <c r="Q22" s="162"/>
      <c r="R22" s="163"/>
      <c r="S22" s="163"/>
      <c r="T22" s="163"/>
      <c r="U22" s="163"/>
      <c r="V22" s="163"/>
      <c r="W22" s="163"/>
      <c r="X22" s="163"/>
      <c r="Y22" s="152"/>
      <c r="Z22" s="152"/>
      <c r="AA22" s="152"/>
      <c r="AB22" s="152"/>
      <c r="AC22" s="152"/>
      <c r="AD22" s="152"/>
      <c r="AE22" s="152"/>
      <c r="AF22" s="152"/>
      <c r="AG22" s="152" t="s">
        <v>2390</v>
      </c>
      <c r="AH22" s="152">
        <v>0</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59"/>
      <c r="B23" s="160"/>
      <c r="C23" s="203" t="s">
        <v>3387</v>
      </c>
      <c r="D23" s="199"/>
      <c r="E23" s="200">
        <v>3.476</v>
      </c>
      <c r="F23" s="163"/>
      <c r="G23" s="163"/>
      <c r="H23" s="163"/>
      <c r="I23" s="163"/>
      <c r="J23" s="163"/>
      <c r="K23" s="163"/>
      <c r="L23" s="163"/>
      <c r="M23" s="163"/>
      <c r="N23" s="162"/>
      <c r="O23" s="162"/>
      <c r="P23" s="162"/>
      <c r="Q23" s="162"/>
      <c r="R23" s="163"/>
      <c r="S23" s="163"/>
      <c r="T23" s="163"/>
      <c r="U23" s="163"/>
      <c r="V23" s="163"/>
      <c r="W23" s="163"/>
      <c r="X23" s="163"/>
      <c r="Y23" s="152"/>
      <c r="Z23" s="152"/>
      <c r="AA23" s="152"/>
      <c r="AB23" s="152"/>
      <c r="AC23" s="152"/>
      <c r="AD23" s="152"/>
      <c r="AE23" s="152"/>
      <c r="AF23" s="152"/>
      <c r="AG23" s="152" t="s">
        <v>2390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59"/>
      <c r="B24" s="160"/>
      <c r="C24" s="203" t="s">
        <v>3388</v>
      </c>
      <c r="D24" s="199"/>
      <c r="E24" s="200">
        <v>1.72</v>
      </c>
      <c r="F24" s="163"/>
      <c r="G24" s="163"/>
      <c r="H24" s="163"/>
      <c r="I24" s="163"/>
      <c r="J24" s="163"/>
      <c r="K24" s="163"/>
      <c r="L24" s="163"/>
      <c r="M24" s="163"/>
      <c r="N24" s="162"/>
      <c r="O24" s="162"/>
      <c r="P24" s="162"/>
      <c r="Q24" s="162"/>
      <c r="R24" s="163"/>
      <c r="S24" s="163"/>
      <c r="T24" s="163"/>
      <c r="U24" s="163"/>
      <c r="V24" s="163"/>
      <c r="W24" s="163"/>
      <c r="X24" s="163"/>
      <c r="Y24" s="152"/>
      <c r="Z24" s="152"/>
      <c r="AA24" s="152"/>
      <c r="AB24" s="152"/>
      <c r="AC24" s="152"/>
      <c r="AD24" s="152"/>
      <c r="AE24" s="152"/>
      <c r="AF24" s="152"/>
      <c r="AG24" s="152" t="s">
        <v>2390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59"/>
      <c r="B25" s="160"/>
      <c r="C25" s="203" t="s">
        <v>3389</v>
      </c>
      <c r="D25" s="199"/>
      <c r="E25" s="200">
        <v>2.7949999999999999</v>
      </c>
      <c r="F25" s="163"/>
      <c r="G25" s="163"/>
      <c r="H25" s="163"/>
      <c r="I25" s="163"/>
      <c r="J25" s="163"/>
      <c r="K25" s="163"/>
      <c r="L25" s="163"/>
      <c r="M25" s="163"/>
      <c r="N25" s="162"/>
      <c r="O25" s="162"/>
      <c r="P25" s="162"/>
      <c r="Q25" s="162"/>
      <c r="R25" s="163"/>
      <c r="S25" s="163"/>
      <c r="T25" s="163"/>
      <c r="U25" s="163"/>
      <c r="V25" s="163"/>
      <c r="W25" s="163"/>
      <c r="X25" s="163"/>
      <c r="Y25" s="152"/>
      <c r="Z25" s="152"/>
      <c r="AA25" s="152"/>
      <c r="AB25" s="152"/>
      <c r="AC25" s="152"/>
      <c r="AD25" s="152"/>
      <c r="AE25" s="152"/>
      <c r="AF25" s="152"/>
      <c r="AG25" s="152" t="s">
        <v>2390</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59"/>
      <c r="B26" s="160"/>
      <c r="C26" s="203" t="s">
        <v>3271</v>
      </c>
      <c r="D26" s="199"/>
      <c r="E26" s="200">
        <v>2.15</v>
      </c>
      <c r="F26" s="163"/>
      <c r="G26" s="163"/>
      <c r="H26" s="163"/>
      <c r="I26" s="163"/>
      <c r="J26" s="163"/>
      <c r="K26" s="163"/>
      <c r="L26" s="163"/>
      <c r="M26" s="163"/>
      <c r="N26" s="162"/>
      <c r="O26" s="162"/>
      <c r="P26" s="162"/>
      <c r="Q26" s="162"/>
      <c r="R26" s="163"/>
      <c r="S26" s="163"/>
      <c r="T26" s="163"/>
      <c r="U26" s="163"/>
      <c r="V26" s="163"/>
      <c r="W26" s="163"/>
      <c r="X26" s="163"/>
      <c r="Y26" s="152"/>
      <c r="Z26" s="152"/>
      <c r="AA26" s="152"/>
      <c r="AB26" s="152"/>
      <c r="AC26" s="152"/>
      <c r="AD26" s="152"/>
      <c r="AE26" s="152"/>
      <c r="AF26" s="152"/>
      <c r="AG26" s="152" t="s">
        <v>2390</v>
      </c>
      <c r="AH26" s="152">
        <v>0</v>
      </c>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59"/>
      <c r="B27" s="160"/>
      <c r="C27" s="203" t="s">
        <v>3278</v>
      </c>
      <c r="D27" s="199"/>
      <c r="E27" s="200">
        <v>8.32</v>
      </c>
      <c r="F27" s="163"/>
      <c r="G27" s="163"/>
      <c r="H27" s="163"/>
      <c r="I27" s="163"/>
      <c r="J27" s="163"/>
      <c r="K27" s="163"/>
      <c r="L27" s="163"/>
      <c r="M27" s="163"/>
      <c r="N27" s="162"/>
      <c r="O27" s="162"/>
      <c r="P27" s="162"/>
      <c r="Q27" s="162"/>
      <c r="R27" s="163"/>
      <c r="S27" s="163"/>
      <c r="T27" s="163"/>
      <c r="U27" s="163"/>
      <c r="V27" s="163"/>
      <c r="W27" s="163"/>
      <c r="X27" s="163"/>
      <c r="Y27" s="152"/>
      <c r="Z27" s="152"/>
      <c r="AA27" s="152"/>
      <c r="AB27" s="152"/>
      <c r="AC27" s="152"/>
      <c r="AD27" s="152"/>
      <c r="AE27" s="152"/>
      <c r="AF27" s="152"/>
      <c r="AG27" s="152" t="s">
        <v>2390</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59"/>
      <c r="B28" s="160"/>
      <c r="C28" s="203" t="s">
        <v>3390</v>
      </c>
      <c r="D28" s="199"/>
      <c r="E28" s="200">
        <v>2.15</v>
      </c>
      <c r="F28" s="163"/>
      <c r="G28" s="163"/>
      <c r="H28" s="163"/>
      <c r="I28" s="163"/>
      <c r="J28" s="163"/>
      <c r="K28" s="163"/>
      <c r="L28" s="163"/>
      <c r="M28" s="163"/>
      <c r="N28" s="162"/>
      <c r="O28" s="162"/>
      <c r="P28" s="162"/>
      <c r="Q28" s="162"/>
      <c r="R28" s="163"/>
      <c r="S28" s="163"/>
      <c r="T28" s="163"/>
      <c r="U28" s="163"/>
      <c r="V28" s="163"/>
      <c r="W28" s="163"/>
      <c r="X28" s="163"/>
      <c r="Y28" s="152"/>
      <c r="Z28" s="152"/>
      <c r="AA28" s="152"/>
      <c r="AB28" s="152"/>
      <c r="AC28" s="152"/>
      <c r="AD28" s="152"/>
      <c r="AE28" s="152"/>
      <c r="AF28" s="152"/>
      <c r="AG28" s="152" t="s">
        <v>2390</v>
      </c>
      <c r="AH28" s="152">
        <v>0</v>
      </c>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59"/>
      <c r="B29" s="160"/>
      <c r="C29" s="203" t="s">
        <v>3391</v>
      </c>
      <c r="D29" s="199"/>
      <c r="E29" s="200">
        <v>2.15</v>
      </c>
      <c r="F29" s="163"/>
      <c r="G29" s="163"/>
      <c r="H29" s="163"/>
      <c r="I29" s="163"/>
      <c r="J29" s="163"/>
      <c r="K29" s="163"/>
      <c r="L29" s="163"/>
      <c r="M29" s="163"/>
      <c r="N29" s="162"/>
      <c r="O29" s="162"/>
      <c r="P29" s="162"/>
      <c r="Q29" s="162"/>
      <c r="R29" s="163"/>
      <c r="S29" s="163"/>
      <c r="T29" s="163"/>
      <c r="U29" s="163"/>
      <c r="V29" s="163"/>
      <c r="W29" s="163"/>
      <c r="X29" s="163"/>
      <c r="Y29" s="152"/>
      <c r="Z29" s="152"/>
      <c r="AA29" s="152"/>
      <c r="AB29" s="152"/>
      <c r="AC29" s="152"/>
      <c r="AD29" s="152"/>
      <c r="AE29" s="152"/>
      <c r="AF29" s="152"/>
      <c r="AG29" s="152" t="s">
        <v>2390</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c r="A30" s="159"/>
      <c r="B30" s="160"/>
      <c r="C30" s="203" t="s">
        <v>3392</v>
      </c>
      <c r="D30" s="199"/>
      <c r="E30" s="200">
        <v>2.7949999999999999</v>
      </c>
      <c r="F30" s="163"/>
      <c r="G30" s="163"/>
      <c r="H30" s="163"/>
      <c r="I30" s="163"/>
      <c r="J30" s="163"/>
      <c r="K30" s="163"/>
      <c r="L30" s="163"/>
      <c r="M30" s="163"/>
      <c r="N30" s="162"/>
      <c r="O30" s="162"/>
      <c r="P30" s="162"/>
      <c r="Q30" s="162"/>
      <c r="R30" s="163"/>
      <c r="S30" s="163"/>
      <c r="T30" s="163"/>
      <c r="U30" s="163"/>
      <c r="V30" s="163"/>
      <c r="W30" s="163"/>
      <c r="X30" s="163"/>
      <c r="Y30" s="152"/>
      <c r="Z30" s="152"/>
      <c r="AA30" s="152"/>
      <c r="AB30" s="152"/>
      <c r="AC30" s="152"/>
      <c r="AD30" s="152"/>
      <c r="AE30" s="152"/>
      <c r="AF30" s="152"/>
      <c r="AG30" s="152" t="s">
        <v>2390</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59"/>
      <c r="B31" s="160"/>
      <c r="C31" s="203" t="s">
        <v>3271</v>
      </c>
      <c r="D31" s="199"/>
      <c r="E31" s="200">
        <v>2.15</v>
      </c>
      <c r="F31" s="163"/>
      <c r="G31" s="163"/>
      <c r="H31" s="163"/>
      <c r="I31" s="163"/>
      <c r="J31" s="163"/>
      <c r="K31" s="163"/>
      <c r="L31" s="163"/>
      <c r="M31" s="163"/>
      <c r="N31" s="162"/>
      <c r="O31" s="162"/>
      <c r="P31" s="162"/>
      <c r="Q31" s="162"/>
      <c r="R31" s="163"/>
      <c r="S31" s="163"/>
      <c r="T31" s="163"/>
      <c r="U31" s="163"/>
      <c r="V31" s="163"/>
      <c r="W31" s="163"/>
      <c r="X31" s="163"/>
      <c r="Y31" s="152"/>
      <c r="Z31" s="152"/>
      <c r="AA31" s="152"/>
      <c r="AB31" s="152"/>
      <c r="AC31" s="152"/>
      <c r="AD31" s="152"/>
      <c r="AE31" s="152"/>
      <c r="AF31" s="152"/>
      <c r="AG31" s="152" t="s">
        <v>2390</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59"/>
      <c r="B32" s="160"/>
      <c r="C32" s="203" t="s">
        <v>3274</v>
      </c>
      <c r="D32" s="199"/>
      <c r="E32" s="200">
        <v>5.5510000000000002</v>
      </c>
      <c r="F32" s="163"/>
      <c r="G32" s="163"/>
      <c r="H32" s="163"/>
      <c r="I32" s="163"/>
      <c r="J32" s="163"/>
      <c r="K32" s="163"/>
      <c r="L32" s="163"/>
      <c r="M32" s="163"/>
      <c r="N32" s="162"/>
      <c r="O32" s="162"/>
      <c r="P32" s="162"/>
      <c r="Q32" s="162"/>
      <c r="R32" s="163"/>
      <c r="S32" s="163"/>
      <c r="T32" s="163"/>
      <c r="U32" s="163"/>
      <c r="V32" s="163"/>
      <c r="W32" s="163"/>
      <c r="X32" s="163"/>
      <c r="Y32" s="152"/>
      <c r="Z32" s="152"/>
      <c r="AA32" s="152"/>
      <c r="AB32" s="152"/>
      <c r="AC32" s="152"/>
      <c r="AD32" s="152"/>
      <c r="AE32" s="152"/>
      <c r="AF32" s="152"/>
      <c r="AG32" s="152" t="s">
        <v>2390</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59"/>
      <c r="B33" s="160"/>
      <c r="C33" s="203" t="s">
        <v>3275</v>
      </c>
      <c r="D33" s="199"/>
      <c r="E33" s="200">
        <v>2.7690000000000001</v>
      </c>
      <c r="F33" s="163"/>
      <c r="G33" s="163"/>
      <c r="H33" s="163"/>
      <c r="I33" s="163"/>
      <c r="J33" s="163"/>
      <c r="K33" s="163"/>
      <c r="L33" s="163"/>
      <c r="M33" s="163"/>
      <c r="N33" s="162"/>
      <c r="O33" s="162"/>
      <c r="P33" s="162"/>
      <c r="Q33" s="162"/>
      <c r="R33" s="163"/>
      <c r="S33" s="163"/>
      <c r="T33" s="163"/>
      <c r="U33" s="163"/>
      <c r="V33" s="163"/>
      <c r="W33" s="163"/>
      <c r="X33" s="163"/>
      <c r="Y33" s="152"/>
      <c r="Z33" s="152"/>
      <c r="AA33" s="152"/>
      <c r="AB33" s="152"/>
      <c r="AC33" s="152"/>
      <c r="AD33" s="152"/>
      <c r="AE33" s="152"/>
      <c r="AF33" s="152"/>
      <c r="AG33" s="152" t="s">
        <v>2390</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59"/>
      <c r="B34" s="160"/>
      <c r="C34" s="203" t="s">
        <v>3393</v>
      </c>
      <c r="D34" s="199"/>
      <c r="E34" s="200">
        <v>2.15</v>
      </c>
      <c r="F34" s="163"/>
      <c r="G34" s="163"/>
      <c r="H34" s="163"/>
      <c r="I34" s="163"/>
      <c r="J34" s="163"/>
      <c r="K34" s="163"/>
      <c r="L34" s="163"/>
      <c r="M34" s="163"/>
      <c r="N34" s="162"/>
      <c r="O34" s="162"/>
      <c r="P34" s="162"/>
      <c r="Q34" s="162"/>
      <c r="R34" s="163"/>
      <c r="S34" s="163"/>
      <c r="T34" s="163"/>
      <c r="U34" s="163"/>
      <c r="V34" s="163"/>
      <c r="W34" s="163"/>
      <c r="X34" s="163"/>
      <c r="Y34" s="152"/>
      <c r="Z34" s="152"/>
      <c r="AA34" s="152"/>
      <c r="AB34" s="152"/>
      <c r="AC34" s="152"/>
      <c r="AD34" s="152"/>
      <c r="AE34" s="152"/>
      <c r="AF34" s="152"/>
      <c r="AG34" s="152" t="s">
        <v>2390</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59"/>
      <c r="B35" s="160"/>
      <c r="C35" s="203" t="s">
        <v>3394</v>
      </c>
      <c r="D35" s="199"/>
      <c r="E35" s="200">
        <v>2.7949999999999999</v>
      </c>
      <c r="F35" s="163"/>
      <c r="G35" s="163"/>
      <c r="H35" s="163"/>
      <c r="I35" s="163"/>
      <c r="J35" s="163"/>
      <c r="K35" s="163"/>
      <c r="L35" s="163"/>
      <c r="M35" s="163"/>
      <c r="N35" s="162"/>
      <c r="O35" s="162"/>
      <c r="P35" s="162"/>
      <c r="Q35" s="162"/>
      <c r="R35" s="163"/>
      <c r="S35" s="163"/>
      <c r="T35" s="163"/>
      <c r="U35" s="163"/>
      <c r="V35" s="163"/>
      <c r="W35" s="163"/>
      <c r="X35" s="163"/>
      <c r="Y35" s="152"/>
      <c r="Z35" s="152"/>
      <c r="AA35" s="152"/>
      <c r="AB35" s="152"/>
      <c r="AC35" s="152"/>
      <c r="AD35" s="152"/>
      <c r="AE35" s="152"/>
      <c r="AF35" s="152"/>
      <c r="AG35" s="152" t="s">
        <v>2390</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c r="A36" s="159"/>
      <c r="B36" s="160"/>
      <c r="C36" s="203" t="s">
        <v>3271</v>
      </c>
      <c r="D36" s="199"/>
      <c r="E36" s="200">
        <v>2.15</v>
      </c>
      <c r="F36" s="163"/>
      <c r="G36" s="163"/>
      <c r="H36" s="163"/>
      <c r="I36" s="163"/>
      <c r="J36" s="163"/>
      <c r="K36" s="163"/>
      <c r="L36" s="163"/>
      <c r="M36" s="163"/>
      <c r="N36" s="162"/>
      <c r="O36" s="162"/>
      <c r="P36" s="162"/>
      <c r="Q36" s="162"/>
      <c r="R36" s="163"/>
      <c r="S36" s="163"/>
      <c r="T36" s="163"/>
      <c r="U36" s="163"/>
      <c r="V36" s="163"/>
      <c r="W36" s="163"/>
      <c r="X36" s="163"/>
      <c r="Y36" s="152"/>
      <c r="Z36" s="152"/>
      <c r="AA36" s="152"/>
      <c r="AB36" s="152"/>
      <c r="AC36" s="152"/>
      <c r="AD36" s="152"/>
      <c r="AE36" s="152"/>
      <c r="AF36" s="152"/>
      <c r="AG36" s="152" t="s">
        <v>2390</v>
      </c>
      <c r="AH36" s="152">
        <v>0</v>
      </c>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c r="A37" s="159"/>
      <c r="B37" s="160"/>
      <c r="C37" s="203" t="s">
        <v>3278</v>
      </c>
      <c r="D37" s="199"/>
      <c r="E37" s="200">
        <v>8.32</v>
      </c>
      <c r="F37" s="163"/>
      <c r="G37" s="163"/>
      <c r="H37" s="163"/>
      <c r="I37" s="163"/>
      <c r="J37" s="163"/>
      <c r="K37" s="163"/>
      <c r="L37" s="163"/>
      <c r="M37" s="163"/>
      <c r="N37" s="162"/>
      <c r="O37" s="162"/>
      <c r="P37" s="162"/>
      <c r="Q37" s="162"/>
      <c r="R37" s="163"/>
      <c r="S37" s="163"/>
      <c r="T37" s="163"/>
      <c r="U37" s="163"/>
      <c r="V37" s="163"/>
      <c r="W37" s="163"/>
      <c r="X37" s="163"/>
      <c r="Y37" s="152"/>
      <c r="Z37" s="152"/>
      <c r="AA37" s="152"/>
      <c r="AB37" s="152"/>
      <c r="AC37" s="152"/>
      <c r="AD37" s="152"/>
      <c r="AE37" s="152"/>
      <c r="AF37" s="152"/>
      <c r="AG37" s="152" t="s">
        <v>2390</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c r="A38" s="169" t="s">
        <v>366</v>
      </c>
      <c r="B38" s="170" t="s">
        <v>235</v>
      </c>
      <c r="C38" s="184" t="s">
        <v>236</v>
      </c>
      <c r="D38" s="171"/>
      <c r="E38" s="172"/>
      <c r="F38" s="173"/>
      <c r="G38" s="173">
        <f>SUMIF(AG39:AG42,"&lt;&gt;NOR",G39:G42)</f>
        <v>0</v>
      </c>
      <c r="H38" s="173"/>
      <c r="I38" s="173">
        <f>SUM(I39:I42)</f>
        <v>0</v>
      </c>
      <c r="J38" s="173"/>
      <c r="K38" s="173">
        <f>SUM(K39:K42)</f>
        <v>0</v>
      </c>
      <c r="L38" s="173"/>
      <c r="M38" s="173">
        <f>SUM(M39:M42)</f>
        <v>0</v>
      </c>
      <c r="N38" s="172"/>
      <c r="O38" s="172">
        <f>SUM(O39:O42)</f>
        <v>0</v>
      </c>
      <c r="P38" s="172"/>
      <c r="Q38" s="172">
        <f>SUM(Q39:Q42)</f>
        <v>0</v>
      </c>
      <c r="R38" s="173"/>
      <c r="S38" s="173"/>
      <c r="T38" s="174"/>
      <c r="U38" s="168"/>
      <c r="V38" s="168">
        <f>SUM(V39:V42)</f>
        <v>0.96</v>
      </c>
      <c r="W38" s="168"/>
      <c r="X38" s="168"/>
      <c r="AG38" t="s">
        <v>367</v>
      </c>
    </row>
    <row r="39" spans="1:60" outlineLevel="1">
      <c r="A39" s="175">
        <v>4</v>
      </c>
      <c r="B39" s="176" t="s">
        <v>2953</v>
      </c>
      <c r="C39" s="185" t="s">
        <v>2954</v>
      </c>
      <c r="D39" s="177" t="s">
        <v>524</v>
      </c>
      <c r="E39" s="178">
        <v>5.98</v>
      </c>
      <c r="F39" s="179"/>
      <c r="G39" s="180">
        <f>ROUND(E39*F39,2)</f>
        <v>0</v>
      </c>
      <c r="H39" s="179"/>
      <c r="I39" s="180">
        <f>ROUND(E39*H39,2)</f>
        <v>0</v>
      </c>
      <c r="J39" s="179"/>
      <c r="K39" s="180">
        <f>ROUND(E39*J39,2)</f>
        <v>0</v>
      </c>
      <c r="L39" s="180">
        <v>21</v>
      </c>
      <c r="M39" s="180">
        <f>G39*(1+L39/100)</f>
        <v>0</v>
      </c>
      <c r="N39" s="178">
        <v>0</v>
      </c>
      <c r="O39" s="178">
        <f>ROUND(E39*N39,2)</f>
        <v>0</v>
      </c>
      <c r="P39" s="178">
        <v>0</v>
      </c>
      <c r="Q39" s="178">
        <f>ROUND(E39*P39,2)</f>
        <v>0</v>
      </c>
      <c r="R39" s="180" t="s">
        <v>470</v>
      </c>
      <c r="S39" s="180" t="s">
        <v>371</v>
      </c>
      <c r="T39" s="181" t="s">
        <v>2386</v>
      </c>
      <c r="U39" s="163">
        <v>0.16</v>
      </c>
      <c r="V39" s="163">
        <f>ROUND(E39*U39,2)</f>
        <v>0.96</v>
      </c>
      <c r="W39" s="163"/>
      <c r="X39" s="163" t="s">
        <v>431</v>
      </c>
      <c r="Y39" s="152"/>
      <c r="Z39" s="152"/>
      <c r="AA39" s="152"/>
      <c r="AB39" s="152"/>
      <c r="AC39" s="152"/>
      <c r="AD39" s="152"/>
      <c r="AE39" s="152"/>
      <c r="AF39" s="152"/>
      <c r="AG39" s="152" t="s">
        <v>2387</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c r="A40" s="159"/>
      <c r="B40" s="160"/>
      <c r="C40" s="203" t="s">
        <v>3395</v>
      </c>
      <c r="D40" s="199"/>
      <c r="E40" s="200">
        <v>5.98</v>
      </c>
      <c r="F40" s="163"/>
      <c r="G40" s="163"/>
      <c r="H40" s="163"/>
      <c r="I40" s="163"/>
      <c r="J40" s="163"/>
      <c r="K40" s="163"/>
      <c r="L40" s="163"/>
      <c r="M40" s="163"/>
      <c r="N40" s="162"/>
      <c r="O40" s="162"/>
      <c r="P40" s="162"/>
      <c r="Q40" s="162"/>
      <c r="R40" s="163"/>
      <c r="S40" s="163"/>
      <c r="T40" s="163"/>
      <c r="U40" s="163"/>
      <c r="V40" s="163"/>
      <c r="W40" s="163"/>
      <c r="X40" s="163"/>
      <c r="Y40" s="152"/>
      <c r="Z40" s="152"/>
      <c r="AA40" s="152"/>
      <c r="AB40" s="152"/>
      <c r="AC40" s="152"/>
      <c r="AD40" s="152"/>
      <c r="AE40" s="152"/>
      <c r="AF40" s="152"/>
      <c r="AG40" s="152" t="s">
        <v>2390</v>
      </c>
      <c r="AH40" s="152">
        <v>5</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c r="A41" s="175">
        <v>5</v>
      </c>
      <c r="B41" s="176" t="s">
        <v>2959</v>
      </c>
      <c r="C41" s="185" t="s">
        <v>2960</v>
      </c>
      <c r="D41" s="177" t="s">
        <v>2961</v>
      </c>
      <c r="E41" s="178">
        <v>5.98</v>
      </c>
      <c r="F41" s="179"/>
      <c r="G41" s="180">
        <f>ROUND(E41*F41,2)</f>
        <v>0</v>
      </c>
      <c r="H41" s="179"/>
      <c r="I41" s="180">
        <f>ROUND(E41*H41,2)</f>
        <v>0</v>
      </c>
      <c r="J41" s="179"/>
      <c r="K41" s="180">
        <f>ROUND(E41*J41,2)</f>
        <v>0</v>
      </c>
      <c r="L41" s="180">
        <v>21</v>
      </c>
      <c r="M41" s="180">
        <f>G41*(1+L41/100)</f>
        <v>0</v>
      </c>
      <c r="N41" s="178">
        <v>0</v>
      </c>
      <c r="O41" s="178">
        <f>ROUND(E41*N41,2)</f>
        <v>0</v>
      </c>
      <c r="P41" s="178">
        <v>0</v>
      </c>
      <c r="Q41" s="178">
        <f>ROUND(E41*P41,2)</f>
        <v>0</v>
      </c>
      <c r="R41" s="180"/>
      <c r="S41" s="180" t="s">
        <v>430</v>
      </c>
      <c r="T41" s="181" t="s">
        <v>372</v>
      </c>
      <c r="U41" s="163">
        <v>0</v>
      </c>
      <c r="V41" s="163">
        <f>ROUND(E41*U41,2)</f>
        <v>0</v>
      </c>
      <c r="W41" s="163"/>
      <c r="X41" s="163" t="s">
        <v>431</v>
      </c>
      <c r="Y41" s="152"/>
      <c r="Z41" s="152"/>
      <c r="AA41" s="152"/>
      <c r="AB41" s="152"/>
      <c r="AC41" s="152"/>
      <c r="AD41" s="152"/>
      <c r="AE41" s="152"/>
      <c r="AF41" s="152"/>
      <c r="AG41" s="152" t="s">
        <v>2387</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c r="A42" s="159"/>
      <c r="B42" s="160"/>
      <c r="C42" s="203" t="s">
        <v>3396</v>
      </c>
      <c r="D42" s="199"/>
      <c r="E42" s="200">
        <v>5.98</v>
      </c>
      <c r="F42" s="163"/>
      <c r="G42" s="163"/>
      <c r="H42" s="163"/>
      <c r="I42" s="163"/>
      <c r="J42" s="163"/>
      <c r="K42" s="163"/>
      <c r="L42" s="163"/>
      <c r="M42" s="163"/>
      <c r="N42" s="162"/>
      <c r="O42" s="162"/>
      <c r="P42" s="162"/>
      <c r="Q42" s="162"/>
      <c r="R42" s="163"/>
      <c r="S42" s="163"/>
      <c r="T42" s="163"/>
      <c r="U42" s="163"/>
      <c r="V42" s="163"/>
      <c r="W42" s="163"/>
      <c r="X42" s="163"/>
      <c r="Y42" s="152"/>
      <c r="Z42" s="152"/>
      <c r="AA42" s="152"/>
      <c r="AB42" s="152"/>
      <c r="AC42" s="152"/>
      <c r="AD42" s="152"/>
      <c r="AE42" s="152"/>
      <c r="AF42" s="152"/>
      <c r="AG42" s="152" t="s">
        <v>2390</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c r="A43" s="169" t="s">
        <v>366</v>
      </c>
      <c r="B43" s="170" t="s">
        <v>237</v>
      </c>
      <c r="C43" s="184" t="s">
        <v>238</v>
      </c>
      <c r="D43" s="171"/>
      <c r="E43" s="172"/>
      <c r="F43" s="173"/>
      <c r="G43" s="173">
        <f>SUMIF(AG44:AG54,"&lt;&gt;NOR",G44:G54)</f>
        <v>0</v>
      </c>
      <c r="H43" s="173"/>
      <c r="I43" s="173">
        <f>SUM(I44:I54)</f>
        <v>0</v>
      </c>
      <c r="J43" s="173"/>
      <c r="K43" s="173">
        <f>SUM(K44:K54)</f>
        <v>0</v>
      </c>
      <c r="L43" s="173"/>
      <c r="M43" s="173">
        <f>SUM(M44:M54)</f>
        <v>0</v>
      </c>
      <c r="N43" s="172"/>
      <c r="O43" s="172">
        <f>SUM(O44:O54)</f>
        <v>0.8</v>
      </c>
      <c r="P43" s="172"/>
      <c r="Q43" s="172">
        <f>SUM(Q44:Q54)</f>
        <v>0</v>
      </c>
      <c r="R43" s="173"/>
      <c r="S43" s="173"/>
      <c r="T43" s="174"/>
      <c r="U43" s="168"/>
      <c r="V43" s="168">
        <f>SUM(V44:V54)</f>
        <v>49.56</v>
      </c>
      <c r="W43" s="168"/>
      <c r="X43" s="168"/>
      <c r="AG43" t="s">
        <v>367</v>
      </c>
    </row>
    <row r="44" spans="1:60" ht="22.5" outlineLevel="1">
      <c r="A44" s="175">
        <v>6</v>
      </c>
      <c r="B44" s="176" t="s">
        <v>2963</v>
      </c>
      <c r="C44" s="185" t="s">
        <v>2964</v>
      </c>
      <c r="D44" s="177" t="s">
        <v>439</v>
      </c>
      <c r="E44" s="178">
        <v>144.49</v>
      </c>
      <c r="F44" s="179"/>
      <c r="G44" s="180">
        <f>ROUND(E44*F44,2)</f>
        <v>0</v>
      </c>
      <c r="H44" s="179"/>
      <c r="I44" s="180">
        <f>ROUND(E44*H44,2)</f>
        <v>0</v>
      </c>
      <c r="J44" s="179"/>
      <c r="K44" s="180">
        <f>ROUND(E44*J44,2)</f>
        <v>0</v>
      </c>
      <c r="L44" s="180">
        <v>21</v>
      </c>
      <c r="M44" s="180">
        <f>G44*(1+L44/100)</f>
        <v>0</v>
      </c>
      <c r="N44" s="178">
        <v>5.5700000000000003E-3</v>
      </c>
      <c r="O44" s="178">
        <f>ROUND(E44*N44,2)</f>
        <v>0.8</v>
      </c>
      <c r="P44" s="178">
        <v>0</v>
      </c>
      <c r="Q44" s="178">
        <f>ROUND(E44*P44,2)</f>
        <v>0</v>
      </c>
      <c r="R44" s="180" t="s">
        <v>470</v>
      </c>
      <c r="S44" s="180" t="s">
        <v>371</v>
      </c>
      <c r="T44" s="181" t="s">
        <v>2386</v>
      </c>
      <c r="U44" s="163">
        <v>0.34300000000000003</v>
      </c>
      <c r="V44" s="163">
        <f>ROUND(E44*U44,2)</f>
        <v>49.56</v>
      </c>
      <c r="W44" s="163"/>
      <c r="X44" s="163" t="s">
        <v>431</v>
      </c>
      <c r="Y44" s="152"/>
      <c r="Z44" s="152"/>
      <c r="AA44" s="152"/>
      <c r="AB44" s="152"/>
      <c r="AC44" s="152"/>
      <c r="AD44" s="152"/>
      <c r="AE44" s="152"/>
      <c r="AF44" s="152"/>
      <c r="AG44" s="152" t="s">
        <v>2387</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c r="A45" s="159"/>
      <c r="B45" s="160"/>
      <c r="C45" s="273" t="s">
        <v>2965</v>
      </c>
      <c r="D45" s="274"/>
      <c r="E45" s="274"/>
      <c r="F45" s="274"/>
      <c r="G45" s="274"/>
      <c r="H45" s="163"/>
      <c r="I45" s="163"/>
      <c r="J45" s="163"/>
      <c r="K45" s="163"/>
      <c r="L45" s="163"/>
      <c r="M45" s="163"/>
      <c r="N45" s="162"/>
      <c r="O45" s="162"/>
      <c r="P45" s="162"/>
      <c r="Q45" s="162"/>
      <c r="R45" s="163"/>
      <c r="S45" s="163"/>
      <c r="T45" s="163"/>
      <c r="U45" s="163"/>
      <c r="V45" s="163"/>
      <c r="W45" s="163"/>
      <c r="X45" s="163"/>
      <c r="Y45" s="152"/>
      <c r="Z45" s="152"/>
      <c r="AA45" s="152"/>
      <c r="AB45" s="152"/>
      <c r="AC45" s="152"/>
      <c r="AD45" s="152"/>
      <c r="AE45" s="152"/>
      <c r="AF45" s="152"/>
      <c r="AG45" s="152" t="s">
        <v>444</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c r="A46" s="159"/>
      <c r="B46" s="160"/>
      <c r="C46" s="271" t="s">
        <v>2966</v>
      </c>
      <c r="D46" s="272"/>
      <c r="E46" s="272"/>
      <c r="F46" s="272"/>
      <c r="G46" s="272"/>
      <c r="H46" s="163"/>
      <c r="I46" s="163"/>
      <c r="J46" s="163"/>
      <c r="K46" s="163"/>
      <c r="L46" s="163"/>
      <c r="M46" s="163"/>
      <c r="N46" s="162"/>
      <c r="O46" s="162"/>
      <c r="P46" s="162"/>
      <c r="Q46" s="162"/>
      <c r="R46" s="163"/>
      <c r="S46" s="163"/>
      <c r="T46" s="163"/>
      <c r="U46" s="163"/>
      <c r="V46" s="163"/>
      <c r="W46" s="163"/>
      <c r="X46" s="163"/>
      <c r="Y46" s="152"/>
      <c r="Z46" s="152"/>
      <c r="AA46" s="152"/>
      <c r="AB46" s="152"/>
      <c r="AC46" s="152"/>
      <c r="AD46" s="152"/>
      <c r="AE46" s="152"/>
      <c r="AF46" s="152"/>
      <c r="AG46" s="152" t="s">
        <v>375</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c r="A47" s="159"/>
      <c r="B47" s="160"/>
      <c r="C47" s="203" t="s">
        <v>3381</v>
      </c>
      <c r="D47" s="199"/>
      <c r="E47" s="200">
        <v>31.02</v>
      </c>
      <c r="F47" s="163"/>
      <c r="G47" s="163"/>
      <c r="H47" s="163"/>
      <c r="I47" s="163"/>
      <c r="J47" s="163"/>
      <c r="K47" s="163"/>
      <c r="L47" s="163"/>
      <c r="M47" s="163"/>
      <c r="N47" s="162"/>
      <c r="O47" s="162"/>
      <c r="P47" s="162"/>
      <c r="Q47" s="162"/>
      <c r="R47" s="163"/>
      <c r="S47" s="163"/>
      <c r="T47" s="163"/>
      <c r="U47" s="163"/>
      <c r="V47" s="163"/>
      <c r="W47" s="163"/>
      <c r="X47" s="163"/>
      <c r="Y47" s="152"/>
      <c r="Z47" s="152"/>
      <c r="AA47" s="152"/>
      <c r="AB47" s="152"/>
      <c r="AC47" s="152"/>
      <c r="AD47" s="152"/>
      <c r="AE47" s="152"/>
      <c r="AF47" s="152"/>
      <c r="AG47" s="152" t="s">
        <v>2390</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c r="A48" s="159"/>
      <c r="B48" s="160"/>
      <c r="C48" s="203" t="s">
        <v>3382</v>
      </c>
      <c r="D48" s="199"/>
      <c r="E48" s="200">
        <v>1.78</v>
      </c>
      <c r="F48" s="163"/>
      <c r="G48" s="163"/>
      <c r="H48" s="163"/>
      <c r="I48" s="163"/>
      <c r="J48" s="163"/>
      <c r="K48" s="163"/>
      <c r="L48" s="163"/>
      <c r="M48" s="163"/>
      <c r="N48" s="162"/>
      <c r="O48" s="162"/>
      <c r="P48" s="162"/>
      <c r="Q48" s="162"/>
      <c r="R48" s="163"/>
      <c r="S48" s="163"/>
      <c r="T48" s="163"/>
      <c r="U48" s="163"/>
      <c r="V48" s="163"/>
      <c r="W48" s="163"/>
      <c r="X48" s="163"/>
      <c r="Y48" s="152"/>
      <c r="Z48" s="152"/>
      <c r="AA48" s="152"/>
      <c r="AB48" s="152"/>
      <c r="AC48" s="152"/>
      <c r="AD48" s="152"/>
      <c r="AE48" s="152"/>
      <c r="AF48" s="152"/>
      <c r="AG48" s="152" t="s">
        <v>2390</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c r="A49" s="159"/>
      <c r="B49" s="160"/>
      <c r="C49" s="203" t="s">
        <v>3397</v>
      </c>
      <c r="D49" s="199"/>
      <c r="E49" s="200">
        <v>30.05</v>
      </c>
      <c r="F49" s="163"/>
      <c r="G49" s="163"/>
      <c r="H49" s="163"/>
      <c r="I49" s="163"/>
      <c r="J49" s="163"/>
      <c r="K49" s="163"/>
      <c r="L49" s="163"/>
      <c r="M49" s="163"/>
      <c r="N49" s="162"/>
      <c r="O49" s="162"/>
      <c r="P49" s="162"/>
      <c r="Q49" s="162"/>
      <c r="R49" s="163"/>
      <c r="S49" s="163"/>
      <c r="T49" s="163"/>
      <c r="U49" s="163"/>
      <c r="V49" s="163"/>
      <c r="W49" s="163"/>
      <c r="X49" s="163"/>
      <c r="Y49" s="152"/>
      <c r="Z49" s="152"/>
      <c r="AA49" s="152"/>
      <c r="AB49" s="152"/>
      <c r="AC49" s="152"/>
      <c r="AD49" s="152"/>
      <c r="AE49" s="152"/>
      <c r="AF49" s="152"/>
      <c r="AG49" s="152" t="s">
        <v>2390</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c r="A50" s="159"/>
      <c r="B50" s="160"/>
      <c r="C50" s="203" t="s">
        <v>3383</v>
      </c>
      <c r="D50" s="199"/>
      <c r="E50" s="200">
        <v>5.73</v>
      </c>
      <c r="F50" s="163"/>
      <c r="G50" s="163"/>
      <c r="H50" s="163"/>
      <c r="I50" s="163"/>
      <c r="J50" s="163"/>
      <c r="K50" s="163"/>
      <c r="L50" s="163"/>
      <c r="M50" s="163"/>
      <c r="N50" s="162"/>
      <c r="O50" s="162"/>
      <c r="P50" s="162"/>
      <c r="Q50" s="162"/>
      <c r="R50" s="163"/>
      <c r="S50" s="163"/>
      <c r="T50" s="163"/>
      <c r="U50" s="163"/>
      <c r="V50" s="163"/>
      <c r="W50" s="163"/>
      <c r="X50" s="163"/>
      <c r="Y50" s="152"/>
      <c r="Z50" s="152"/>
      <c r="AA50" s="152"/>
      <c r="AB50" s="152"/>
      <c r="AC50" s="152"/>
      <c r="AD50" s="152"/>
      <c r="AE50" s="152"/>
      <c r="AF50" s="152"/>
      <c r="AG50" s="152" t="s">
        <v>2390</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c r="A51" s="159"/>
      <c r="B51" s="160"/>
      <c r="C51" s="203" t="s">
        <v>3384</v>
      </c>
      <c r="D51" s="199"/>
      <c r="E51" s="200">
        <v>5.13</v>
      </c>
      <c r="F51" s="163"/>
      <c r="G51" s="163"/>
      <c r="H51" s="163"/>
      <c r="I51" s="163"/>
      <c r="J51" s="163"/>
      <c r="K51" s="163"/>
      <c r="L51" s="163"/>
      <c r="M51" s="163"/>
      <c r="N51" s="162"/>
      <c r="O51" s="162"/>
      <c r="P51" s="162"/>
      <c r="Q51" s="162"/>
      <c r="R51" s="163"/>
      <c r="S51" s="163"/>
      <c r="T51" s="163"/>
      <c r="U51" s="163"/>
      <c r="V51" s="163"/>
      <c r="W51" s="163"/>
      <c r="X51" s="163"/>
      <c r="Y51" s="152"/>
      <c r="Z51" s="152"/>
      <c r="AA51" s="152"/>
      <c r="AB51" s="152"/>
      <c r="AC51" s="152"/>
      <c r="AD51" s="152"/>
      <c r="AE51" s="152"/>
      <c r="AF51" s="152"/>
      <c r="AG51" s="152" t="s">
        <v>2390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c r="A52" s="159"/>
      <c r="B52" s="160"/>
      <c r="C52" s="203" t="s">
        <v>3398</v>
      </c>
      <c r="D52" s="199"/>
      <c r="E52" s="200">
        <v>28.1</v>
      </c>
      <c r="F52" s="163"/>
      <c r="G52" s="163"/>
      <c r="H52" s="163"/>
      <c r="I52" s="163"/>
      <c r="J52" s="163"/>
      <c r="K52" s="163"/>
      <c r="L52" s="163"/>
      <c r="M52" s="163"/>
      <c r="N52" s="162"/>
      <c r="O52" s="162"/>
      <c r="P52" s="162"/>
      <c r="Q52" s="162"/>
      <c r="R52" s="163"/>
      <c r="S52" s="163"/>
      <c r="T52" s="163"/>
      <c r="U52" s="163"/>
      <c r="V52" s="163"/>
      <c r="W52" s="163"/>
      <c r="X52" s="163"/>
      <c r="Y52" s="152"/>
      <c r="Z52" s="152"/>
      <c r="AA52" s="152"/>
      <c r="AB52" s="152"/>
      <c r="AC52" s="152"/>
      <c r="AD52" s="152"/>
      <c r="AE52" s="152"/>
      <c r="AF52" s="152"/>
      <c r="AG52" s="152" t="s">
        <v>2390</v>
      </c>
      <c r="AH52" s="152">
        <v>0</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c r="A53" s="159"/>
      <c r="B53" s="160"/>
      <c r="C53" s="203" t="s">
        <v>3385</v>
      </c>
      <c r="D53" s="199"/>
      <c r="E53" s="200">
        <v>5.67</v>
      </c>
      <c r="F53" s="163"/>
      <c r="G53" s="163"/>
      <c r="H53" s="163"/>
      <c r="I53" s="163"/>
      <c r="J53" s="163"/>
      <c r="K53" s="163"/>
      <c r="L53" s="163"/>
      <c r="M53" s="163"/>
      <c r="N53" s="162"/>
      <c r="O53" s="162"/>
      <c r="P53" s="162"/>
      <c r="Q53" s="162"/>
      <c r="R53" s="163"/>
      <c r="S53" s="163"/>
      <c r="T53" s="163"/>
      <c r="U53" s="163"/>
      <c r="V53" s="163"/>
      <c r="W53" s="163"/>
      <c r="X53" s="163"/>
      <c r="Y53" s="152"/>
      <c r="Z53" s="152"/>
      <c r="AA53" s="152"/>
      <c r="AB53" s="152"/>
      <c r="AC53" s="152"/>
      <c r="AD53" s="152"/>
      <c r="AE53" s="152"/>
      <c r="AF53" s="152"/>
      <c r="AG53" s="152" t="s">
        <v>2390</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c r="A54" s="159"/>
      <c r="B54" s="160"/>
      <c r="C54" s="203" t="s">
        <v>3399</v>
      </c>
      <c r="D54" s="199"/>
      <c r="E54" s="200">
        <v>37.01</v>
      </c>
      <c r="F54" s="163"/>
      <c r="G54" s="163"/>
      <c r="H54" s="163"/>
      <c r="I54" s="163"/>
      <c r="J54" s="163"/>
      <c r="K54" s="163"/>
      <c r="L54" s="163"/>
      <c r="M54" s="163"/>
      <c r="N54" s="162"/>
      <c r="O54" s="162"/>
      <c r="P54" s="162"/>
      <c r="Q54" s="162"/>
      <c r="R54" s="163"/>
      <c r="S54" s="163"/>
      <c r="T54" s="163"/>
      <c r="U54" s="163"/>
      <c r="V54" s="163"/>
      <c r="W54" s="163"/>
      <c r="X54" s="163"/>
      <c r="Y54" s="152"/>
      <c r="Z54" s="152"/>
      <c r="AA54" s="152"/>
      <c r="AB54" s="152"/>
      <c r="AC54" s="152"/>
      <c r="AD54" s="152"/>
      <c r="AE54" s="152"/>
      <c r="AF54" s="152"/>
      <c r="AG54" s="152" t="s">
        <v>2390</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c r="A55" s="169" t="s">
        <v>366</v>
      </c>
      <c r="B55" s="170" t="s">
        <v>239</v>
      </c>
      <c r="C55" s="184" t="s">
        <v>86</v>
      </c>
      <c r="D55" s="171"/>
      <c r="E55" s="172"/>
      <c r="F55" s="173"/>
      <c r="G55" s="173">
        <f>SUMIF(AG56:AG72,"&lt;&gt;NOR",G56:G72)</f>
        <v>0</v>
      </c>
      <c r="H55" s="173"/>
      <c r="I55" s="173">
        <f>SUM(I56:I72)</f>
        <v>0</v>
      </c>
      <c r="J55" s="173"/>
      <c r="K55" s="173">
        <f>SUM(K56:K72)</f>
        <v>0</v>
      </c>
      <c r="L55" s="173"/>
      <c r="M55" s="173">
        <f>SUM(M56:M72)</f>
        <v>0</v>
      </c>
      <c r="N55" s="172"/>
      <c r="O55" s="172">
        <f>SUM(O56:O72)</f>
        <v>0.05</v>
      </c>
      <c r="P55" s="172"/>
      <c r="Q55" s="172">
        <f>SUM(Q56:Q72)</f>
        <v>0</v>
      </c>
      <c r="R55" s="173"/>
      <c r="S55" s="173"/>
      <c r="T55" s="174"/>
      <c r="U55" s="168"/>
      <c r="V55" s="168">
        <f>SUM(V56:V72)</f>
        <v>3.42</v>
      </c>
      <c r="W55" s="168"/>
      <c r="X55" s="168"/>
      <c r="AG55" t="s">
        <v>367</v>
      </c>
    </row>
    <row r="56" spans="1:60" ht="22.5" outlineLevel="1">
      <c r="A56" s="175">
        <v>7</v>
      </c>
      <c r="B56" s="176" t="s">
        <v>2967</v>
      </c>
      <c r="C56" s="185" t="s">
        <v>2968</v>
      </c>
      <c r="D56" s="177" t="s">
        <v>524</v>
      </c>
      <c r="E56" s="178">
        <v>9.6</v>
      </c>
      <c r="F56" s="179"/>
      <c r="G56" s="180">
        <f>ROUND(E56*F56,2)</f>
        <v>0</v>
      </c>
      <c r="H56" s="179"/>
      <c r="I56" s="180">
        <f>ROUND(E56*H56,2)</f>
        <v>0</v>
      </c>
      <c r="J56" s="179"/>
      <c r="K56" s="180">
        <f>ROUND(E56*J56,2)</f>
        <v>0</v>
      </c>
      <c r="L56" s="180">
        <v>21</v>
      </c>
      <c r="M56" s="180">
        <f>G56*(1+L56/100)</f>
        <v>0</v>
      </c>
      <c r="N56" s="178">
        <v>4.8599999999999997E-3</v>
      </c>
      <c r="O56" s="178">
        <f>ROUND(E56*N56,2)</f>
        <v>0.05</v>
      </c>
      <c r="P56" s="178">
        <v>0</v>
      </c>
      <c r="Q56" s="178">
        <f>ROUND(E56*P56,2)</f>
        <v>0</v>
      </c>
      <c r="R56" s="180" t="s">
        <v>470</v>
      </c>
      <c r="S56" s="180" t="s">
        <v>371</v>
      </c>
      <c r="T56" s="181" t="s">
        <v>2386</v>
      </c>
      <c r="U56" s="163">
        <v>0.35599999999999998</v>
      </c>
      <c r="V56" s="163">
        <f>ROUND(E56*U56,2)</f>
        <v>3.42</v>
      </c>
      <c r="W56" s="163"/>
      <c r="X56" s="163" t="s">
        <v>431</v>
      </c>
      <c r="Y56" s="152"/>
      <c r="Z56" s="152"/>
      <c r="AA56" s="152"/>
      <c r="AB56" s="152"/>
      <c r="AC56" s="152"/>
      <c r="AD56" s="152"/>
      <c r="AE56" s="152"/>
      <c r="AF56" s="152"/>
      <c r="AG56" s="152" t="s">
        <v>2387</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ht="22.5" outlineLevel="1">
      <c r="A57" s="159"/>
      <c r="B57" s="160"/>
      <c r="C57" s="273" t="s">
        <v>2969</v>
      </c>
      <c r="D57" s="274"/>
      <c r="E57" s="274"/>
      <c r="F57" s="274"/>
      <c r="G57" s="274"/>
      <c r="H57" s="163"/>
      <c r="I57" s="163"/>
      <c r="J57" s="163"/>
      <c r="K57" s="163"/>
      <c r="L57" s="163"/>
      <c r="M57" s="163"/>
      <c r="N57" s="162"/>
      <c r="O57" s="162"/>
      <c r="P57" s="162"/>
      <c r="Q57" s="162"/>
      <c r="R57" s="163"/>
      <c r="S57" s="163"/>
      <c r="T57" s="163"/>
      <c r="U57" s="163"/>
      <c r="V57" s="163"/>
      <c r="W57" s="163"/>
      <c r="X57" s="163"/>
      <c r="Y57" s="152"/>
      <c r="Z57" s="152"/>
      <c r="AA57" s="152"/>
      <c r="AB57" s="152"/>
      <c r="AC57" s="152"/>
      <c r="AD57" s="152"/>
      <c r="AE57" s="152"/>
      <c r="AF57" s="152"/>
      <c r="AG57" s="152" t="s">
        <v>444</v>
      </c>
      <c r="AH57" s="152"/>
      <c r="AI57" s="152"/>
      <c r="AJ57" s="152"/>
      <c r="AK57" s="152"/>
      <c r="AL57" s="152"/>
      <c r="AM57" s="152"/>
      <c r="AN57" s="152"/>
      <c r="AO57" s="152"/>
      <c r="AP57" s="152"/>
      <c r="AQ57" s="152"/>
      <c r="AR57" s="152"/>
      <c r="AS57" s="152"/>
      <c r="AT57" s="152"/>
      <c r="AU57" s="152"/>
      <c r="AV57" s="152"/>
      <c r="AW57" s="152"/>
      <c r="AX57" s="152"/>
      <c r="AY57" s="152"/>
      <c r="AZ57" s="152"/>
      <c r="BA57" s="182" t="str">
        <f>C57</f>
        <v>a poloplastických hmot na montážní pěnu, zapravení omítky pod parapetem, těsnění spáry mezi parapetem a rámem okna, dodávka silikonu.</v>
      </c>
      <c r="BB57" s="152"/>
      <c r="BC57" s="152"/>
      <c r="BD57" s="152"/>
      <c r="BE57" s="152"/>
      <c r="BF57" s="152"/>
      <c r="BG57" s="152"/>
      <c r="BH57" s="152"/>
    </row>
    <row r="58" spans="1:60" outlineLevel="1">
      <c r="A58" s="159"/>
      <c r="B58" s="160"/>
      <c r="C58" s="203" t="s">
        <v>3286</v>
      </c>
      <c r="D58" s="199"/>
      <c r="E58" s="200">
        <v>9.6</v>
      </c>
      <c r="F58" s="163"/>
      <c r="G58" s="163"/>
      <c r="H58" s="163"/>
      <c r="I58" s="163"/>
      <c r="J58" s="163"/>
      <c r="K58" s="163"/>
      <c r="L58" s="163"/>
      <c r="M58" s="163"/>
      <c r="N58" s="162"/>
      <c r="O58" s="162"/>
      <c r="P58" s="162"/>
      <c r="Q58" s="162"/>
      <c r="R58" s="163"/>
      <c r="S58" s="163"/>
      <c r="T58" s="163"/>
      <c r="U58" s="163"/>
      <c r="V58" s="163"/>
      <c r="W58" s="163"/>
      <c r="X58" s="163"/>
      <c r="Y58" s="152"/>
      <c r="Z58" s="152"/>
      <c r="AA58" s="152"/>
      <c r="AB58" s="152"/>
      <c r="AC58" s="152"/>
      <c r="AD58" s="152"/>
      <c r="AE58" s="152"/>
      <c r="AF58" s="152"/>
      <c r="AG58" s="152" t="s">
        <v>2390</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c r="A59" s="175">
        <v>8</v>
      </c>
      <c r="B59" s="176" t="s">
        <v>3287</v>
      </c>
      <c r="C59" s="185" t="s">
        <v>3288</v>
      </c>
      <c r="D59" s="177" t="s">
        <v>2761</v>
      </c>
      <c r="E59" s="178">
        <v>1</v>
      </c>
      <c r="F59" s="179"/>
      <c r="G59" s="180">
        <f>ROUND(E59*F59,2)</f>
        <v>0</v>
      </c>
      <c r="H59" s="179"/>
      <c r="I59" s="180">
        <f>ROUND(E59*H59,2)</f>
        <v>0</v>
      </c>
      <c r="J59" s="179"/>
      <c r="K59" s="180">
        <f>ROUND(E59*J59,2)</f>
        <v>0</v>
      </c>
      <c r="L59" s="180">
        <v>21</v>
      </c>
      <c r="M59" s="180">
        <f>G59*(1+L59/100)</f>
        <v>0</v>
      </c>
      <c r="N59" s="178">
        <v>0</v>
      </c>
      <c r="O59" s="178">
        <f>ROUND(E59*N59,2)</f>
        <v>0</v>
      </c>
      <c r="P59" s="178">
        <v>0</v>
      </c>
      <c r="Q59" s="178">
        <f>ROUND(E59*P59,2)</f>
        <v>0</v>
      </c>
      <c r="R59" s="180"/>
      <c r="S59" s="180" t="s">
        <v>430</v>
      </c>
      <c r="T59" s="181" t="s">
        <v>372</v>
      </c>
      <c r="U59" s="163">
        <v>0</v>
      </c>
      <c r="V59" s="163">
        <f>ROUND(E59*U59,2)</f>
        <v>0</v>
      </c>
      <c r="W59" s="163"/>
      <c r="X59" s="163" t="s">
        <v>431</v>
      </c>
      <c r="Y59" s="152"/>
      <c r="Z59" s="152"/>
      <c r="AA59" s="152"/>
      <c r="AB59" s="152"/>
      <c r="AC59" s="152"/>
      <c r="AD59" s="152"/>
      <c r="AE59" s="152"/>
      <c r="AF59" s="152"/>
      <c r="AG59" s="152" t="s">
        <v>432</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c r="A60" s="159"/>
      <c r="B60" s="160"/>
      <c r="C60" s="262" t="s">
        <v>2978</v>
      </c>
      <c r="D60" s="263"/>
      <c r="E60" s="263"/>
      <c r="F60" s="263"/>
      <c r="G60" s="263"/>
      <c r="H60" s="163"/>
      <c r="I60" s="163"/>
      <c r="J60" s="163"/>
      <c r="K60" s="163"/>
      <c r="L60" s="163"/>
      <c r="M60" s="163"/>
      <c r="N60" s="162"/>
      <c r="O60" s="162"/>
      <c r="P60" s="162"/>
      <c r="Q60" s="162"/>
      <c r="R60" s="163"/>
      <c r="S60" s="163"/>
      <c r="T60" s="163"/>
      <c r="U60" s="163"/>
      <c r="V60" s="163"/>
      <c r="W60" s="163"/>
      <c r="X60" s="163"/>
      <c r="Y60" s="152"/>
      <c r="Z60" s="152"/>
      <c r="AA60" s="152"/>
      <c r="AB60" s="152"/>
      <c r="AC60" s="152"/>
      <c r="AD60" s="152"/>
      <c r="AE60" s="152"/>
      <c r="AF60" s="152"/>
      <c r="AG60" s="152" t="s">
        <v>375</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c r="A61" s="175">
        <v>9</v>
      </c>
      <c r="B61" s="176" t="s">
        <v>2999</v>
      </c>
      <c r="C61" s="185" t="s">
        <v>3000</v>
      </c>
      <c r="D61" s="177" t="s">
        <v>2761</v>
      </c>
      <c r="E61" s="178">
        <v>1</v>
      </c>
      <c r="F61" s="179"/>
      <c r="G61" s="180">
        <f>ROUND(E61*F61,2)</f>
        <v>0</v>
      </c>
      <c r="H61" s="179"/>
      <c r="I61" s="180">
        <f>ROUND(E61*H61,2)</f>
        <v>0</v>
      </c>
      <c r="J61" s="179"/>
      <c r="K61" s="180">
        <f>ROUND(E61*J61,2)</f>
        <v>0</v>
      </c>
      <c r="L61" s="180">
        <v>21</v>
      </c>
      <c r="M61" s="180">
        <f>G61*(1+L61/100)</f>
        <v>0</v>
      </c>
      <c r="N61" s="178">
        <v>0</v>
      </c>
      <c r="O61" s="178">
        <f>ROUND(E61*N61,2)</f>
        <v>0</v>
      </c>
      <c r="P61" s="178">
        <v>0</v>
      </c>
      <c r="Q61" s="178">
        <f>ROUND(E61*P61,2)</f>
        <v>0</v>
      </c>
      <c r="R61" s="180"/>
      <c r="S61" s="180" t="s">
        <v>430</v>
      </c>
      <c r="T61" s="181" t="s">
        <v>372</v>
      </c>
      <c r="U61" s="163">
        <v>0</v>
      </c>
      <c r="V61" s="163">
        <f>ROUND(E61*U61,2)</f>
        <v>0</v>
      </c>
      <c r="W61" s="163"/>
      <c r="X61" s="163" t="s">
        <v>431</v>
      </c>
      <c r="Y61" s="152"/>
      <c r="Z61" s="152"/>
      <c r="AA61" s="152"/>
      <c r="AB61" s="152"/>
      <c r="AC61" s="152"/>
      <c r="AD61" s="152"/>
      <c r="AE61" s="152"/>
      <c r="AF61" s="152"/>
      <c r="AG61" s="152" t="s">
        <v>432</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c r="A62" s="159"/>
      <c r="B62" s="160"/>
      <c r="C62" s="262" t="s">
        <v>2978</v>
      </c>
      <c r="D62" s="263"/>
      <c r="E62" s="263"/>
      <c r="F62" s="263"/>
      <c r="G62" s="263"/>
      <c r="H62" s="163"/>
      <c r="I62" s="163"/>
      <c r="J62" s="163"/>
      <c r="K62" s="163"/>
      <c r="L62" s="163"/>
      <c r="M62" s="163"/>
      <c r="N62" s="162"/>
      <c r="O62" s="162"/>
      <c r="P62" s="162"/>
      <c r="Q62" s="162"/>
      <c r="R62" s="163"/>
      <c r="S62" s="163"/>
      <c r="T62" s="163"/>
      <c r="U62" s="163"/>
      <c r="V62" s="163"/>
      <c r="W62" s="163"/>
      <c r="X62" s="163"/>
      <c r="Y62" s="152"/>
      <c r="Z62" s="152"/>
      <c r="AA62" s="152"/>
      <c r="AB62" s="152"/>
      <c r="AC62" s="152"/>
      <c r="AD62" s="152"/>
      <c r="AE62" s="152"/>
      <c r="AF62" s="152"/>
      <c r="AG62" s="152" t="s">
        <v>375</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c r="A63" s="175">
        <v>10</v>
      </c>
      <c r="B63" s="176" t="s">
        <v>3289</v>
      </c>
      <c r="C63" s="185" t="s">
        <v>3290</v>
      </c>
      <c r="D63" s="177" t="s">
        <v>2761</v>
      </c>
      <c r="E63" s="178">
        <v>2</v>
      </c>
      <c r="F63" s="179"/>
      <c r="G63" s="180">
        <f>ROUND(E63*F63,2)</f>
        <v>0</v>
      </c>
      <c r="H63" s="179"/>
      <c r="I63" s="180">
        <f>ROUND(E63*H63,2)</f>
        <v>0</v>
      </c>
      <c r="J63" s="179"/>
      <c r="K63" s="180">
        <f>ROUND(E63*J63,2)</f>
        <v>0</v>
      </c>
      <c r="L63" s="180">
        <v>21</v>
      </c>
      <c r="M63" s="180">
        <f>G63*(1+L63/100)</f>
        <v>0</v>
      </c>
      <c r="N63" s="178">
        <v>0</v>
      </c>
      <c r="O63" s="178">
        <f>ROUND(E63*N63,2)</f>
        <v>0</v>
      </c>
      <c r="P63" s="178">
        <v>0</v>
      </c>
      <c r="Q63" s="178">
        <f>ROUND(E63*P63,2)</f>
        <v>0</v>
      </c>
      <c r="R63" s="180"/>
      <c r="S63" s="180" t="s">
        <v>430</v>
      </c>
      <c r="T63" s="181" t="s">
        <v>372</v>
      </c>
      <c r="U63" s="163">
        <v>0</v>
      </c>
      <c r="V63" s="163">
        <f>ROUND(E63*U63,2)</f>
        <v>0</v>
      </c>
      <c r="W63" s="163"/>
      <c r="X63" s="163" t="s">
        <v>431</v>
      </c>
      <c r="Y63" s="152"/>
      <c r="Z63" s="152"/>
      <c r="AA63" s="152"/>
      <c r="AB63" s="152"/>
      <c r="AC63" s="152"/>
      <c r="AD63" s="152"/>
      <c r="AE63" s="152"/>
      <c r="AF63" s="152"/>
      <c r="AG63" s="152" t="s">
        <v>432</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c r="A64" s="159"/>
      <c r="B64" s="160"/>
      <c r="C64" s="262" t="s">
        <v>2978</v>
      </c>
      <c r="D64" s="263"/>
      <c r="E64" s="263"/>
      <c r="F64" s="263"/>
      <c r="G64" s="263"/>
      <c r="H64" s="163"/>
      <c r="I64" s="163"/>
      <c r="J64" s="163"/>
      <c r="K64" s="163"/>
      <c r="L64" s="163"/>
      <c r="M64" s="163"/>
      <c r="N64" s="162"/>
      <c r="O64" s="162"/>
      <c r="P64" s="162"/>
      <c r="Q64" s="162"/>
      <c r="R64" s="163"/>
      <c r="S64" s="163"/>
      <c r="T64" s="163"/>
      <c r="U64" s="163"/>
      <c r="V64" s="163"/>
      <c r="W64" s="163"/>
      <c r="X64" s="163"/>
      <c r="Y64" s="152"/>
      <c r="Z64" s="152"/>
      <c r="AA64" s="152"/>
      <c r="AB64" s="152"/>
      <c r="AC64" s="152"/>
      <c r="AD64" s="152"/>
      <c r="AE64" s="152"/>
      <c r="AF64" s="152"/>
      <c r="AG64" s="152" t="s">
        <v>375</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c r="A65" s="175">
        <v>11</v>
      </c>
      <c r="B65" s="176" t="s">
        <v>3291</v>
      </c>
      <c r="C65" s="185" t="s">
        <v>3292</v>
      </c>
      <c r="D65" s="177" t="s">
        <v>2761</v>
      </c>
      <c r="E65" s="178">
        <v>1</v>
      </c>
      <c r="F65" s="179"/>
      <c r="G65" s="180">
        <f>ROUND(E65*F65,2)</f>
        <v>0</v>
      </c>
      <c r="H65" s="179"/>
      <c r="I65" s="180">
        <f>ROUND(E65*H65,2)</f>
        <v>0</v>
      </c>
      <c r="J65" s="179"/>
      <c r="K65" s="180">
        <f>ROUND(E65*J65,2)</f>
        <v>0</v>
      </c>
      <c r="L65" s="180">
        <v>21</v>
      </c>
      <c r="M65" s="180">
        <f>G65*(1+L65/100)</f>
        <v>0</v>
      </c>
      <c r="N65" s="178">
        <v>0</v>
      </c>
      <c r="O65" s="178">
        <f>ROUND(E65*N65,2)</f>
        <v>0</v>
      </c>
      <c r="P65" s="178">
        <v>0</v>
      </c>
      <c r="Q65" s="178">
        <f>ROUND(E65*P65,2)</f>
        <v>0</v>
      </c>
      <c r="R65" s="180"/>
      <c r="S65" s="180" t="s">
        <v>430</v>
      </c>
      <c r="T65" s="181" t="s">
        <v>372</v>
      </c>
      <c r="U65" s="163">
        <v>0</v>
      </c>
      <c r="V65" s="163">
        <f>ROUND(E65*U65,2)</f>
        <v>0</v>
      </c>
      <c r="W65" s="163"/>
      <c r="X65" s="163" t="s">
        <v>431</v>
      </c>
      <c r="Y65" s="152"/>
      <c r="Z65" s="152"/>
      <c r="AA65" s="152"/>
      <c r="AB65" s="152"/>
      <c r="AC65" s="152"/>
      <c r="AD65" s="152"/>
      <c r="AE65" s="152"/>
      <c r="AF65" s="152"/>
      <c r="AG65" s="152" t="s">
        <v>432</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c r="A66" s="159"/>
      <c r="B66" s="160"/>
      <c r="C66" s="262" t="s">
        <v>2978</v>
      </c>
      <c r="D66" s="263"/>
      <c r="E66" s="263"/>
      <c r="F66" s="263"/>
      <c r="G66" s="263"/>
      <c r="H66" s="163"/>
      <c r="I66" s="163"/>
      <c r="J66" s="163"/>
      <c r="K66" s="163"/>
      <c r="L66" s="163"/>
      <c r="M66" s="163"/>
      <c r="N66" s="162"/>
      <c r="O66" s="162"/>
      <c r="P66" s="162"/>
      <c r="Q66" s="162"/>
      <c r="R66" s="163"/>
      <c r="S66" s="163"/>
      <c r="T66" s="163"/>
      <c r="U66" s="163"/>
      <c r="V66" s="163"/>
      <c r="W66" s="163"/>
      <c r="X66" s="163"/>
      <c r="Y66" s="152"/>
      <c r="Z66" s="152"/>
      <c r="AA66" s="152"/>
      <c r="AB66" s="152"/>
      <c r="AC66" s="152"/>
      <c r="AD66" s="152"/>
      <c r="AE66" s="152"/>
      <c r="AF66" s="152"/>
      <c r="AG66" s="152" t="s">
        <v>375</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c r="A67" s="175">
        <v>12</v>
      </c>
      <c r="B67" s="176" t="s">
        <v>3293</v>
      </c>
      <c r="C67" s="185" t="s">
        <v>3294</v>
      </c>
      <c r="D67" s="177" t="s">
        <v>2761</v>
      </c>
      <c r="E67" s="178">
        <v>1</v>
      </c>
      <c r="F67" s="179"/>
      <c r="G67" s="180">
        <f>ROUND(E67*F67,2)</f>
        <v>0</v>
      </c>
      <c r="H67" s="179"/>
      <c r="I67" s="180">
        <f>ROUND(E67*H67,2)</f>
        <v>0</v>
      </c>
      <c r="J67" s="179"/>
      <c r="K67" s="180">
        <f>ROUND(E67*J67,2)</f>
        <v>0</v>
      </c>
      <c r="L67" s="180">
        <v>21</v>
      </c>
      <c r="M67" s="180">
        <f>G67*(1+L67/100)</f>
        <v>0</v>
      </c>
      <c r="N67" s="178">
        <v>0</v>
      </c>
      <c r="O67" s="178">
        <f>ROUND(E67*N67,2)</f>
        <v>0</v>
      </c>
      <c r="P67" s="178">
        <v>0</v>
      </c>
      <c r="Q67" s="178">
        <f>ROUND(E67*P67,2)</f>
        <v>0</v>
      </c>
      <c r="R67" s="180"/>
      <c r="S67" s="180" t="s">
        <v>430</v>
      </c>
      <c r="T67" s="181" t="s">
        <v>372</v>
      </c>
      <c r="U67" s="163">
        <v>0</v>
      </c>
      <c r="V67" s="163">
        <f>ROUND(E67*U67,2)</f>
        <v>0</v>
      </c>
      <c r="W67" s="163"/>
      <c r="X67" s="163" t="s">
        <v>431</v>
      </c>
      <c r="Y67" s="152"/>
      <c r="Z67" s="152"/>
      <c r="AA67" s="152"/>
      <c r="AB67" s="152"/>
      <c r="AC67" s="152"/>
      <c r="AD67" s="152"/>
      <c r="AE67" s="152"/>
      <c r="AF67" s="152"/>
      <c r="AG67" s="152" t="s">
        <v>432</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c r="A68" s="159"/>
      <c r="B68" s="160"/>
      <c r="C68" s="262" t="s">
        <v>2978</v>
      </c>
      <c r="D68" s="263"/>
      <c r="E68" s="263"/>
      <c r="F68" s="263"/>
      <c r="G68" s="263"/>
      <c r="H68" s="163"/>
      <c r="I68" s="163"/>
      <c r="J68" s="163"/>
      <c r="K68" s="163"/>
      <c r="L68" s="163"/>
      <c r="M68" s="163"/>
      <c r="N68" s="162"/>
      <c r="O68" s="162"/>
      <c r="P68" s="162"/>
      <c r="Q68" s="162"/>
      <c r="R68" s="163"/>
      <c r="S68" s="163"/>
      <c r="T68" s="163"/>
      <c r="U68" s="163"/>
      <c r="V68" s="163"/>
      <c r="W68" s="163"/>
      <c r="X68" s="163"/>
      <c r="Y68" s="152"/>
      <c r="Z68" s="152"/>
      <c r="AA68" s="152"/>
      <c r="AB68" s="152"/>
      <c r="AC68" s="152"/>
      <c r="AD68" s="152"/>
      <c r="AE68" s="152"/>
      <c r="AF68" s="152"/>
      <c r="AG68" s="152" t="s">
        <v>375</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c r="A69" s="175">
        <v>13</v>
      </c>
      <c r="B69" s="176" t="s">
        <v>3295</v>
      </c>
      <c r="C69" s="185" t="s">
        <v>3296</v>
      </c>
      <c r="D69" s="177" t="s">
        <v>2761</v>
      </c>
      <c r="E69" s="178">
        <v>1</v>
      </c>
      <c r="F69" s="179"/>
      <c r="G69" s="180">
        <f>ROUND(E69*F69,2)</f>
        <v>0</v>
      </c>
      <c r="H69" s="179"/>
      <c r="I69" s="180">
        <f>ROUND(E69*H69,2)</f>
        <v>0</v>
      </c>
      <c r="J69" s="179"/>
      <c r="K69" s="180">
        <f>ROUND(E69*J69,2)</f>
        <v>0</v>
      </c>
      <c r="L69" s="180">
        <v>21</v>
      </c>
      <c r="M69" s="180">
        <f>G69*(1+L69/100)</f>
        <v>0</v>
      </c>
      <c r="N69" s="178">
        <v>0</v>
      </c>
      <c r="O69" s="178">
        <f>ROUND(E69*N69,2)</f>
        <v>0</v>
      </c>
      <c r="P69" s="178">
        <v>0</v>
      </c>
      <c r="Q69" s="178">
        <f>ROUND(E69*P69,2)</f>
        <v>0</v>
      </c>
      <c r="R69" s="180"/>
      <c r="S69" s="180" t="s">
        <v>430</v>
      </c>
      <c r="T69" s="181" t="s">
        <v>372</v>
      </c>
      <c r="U69" s="163">
        <v>0</v>
      </c>
      <c r="V69" s="163">
        <f>ROUND(E69*U69,2)</f>
        <v>0</v>
      </c>
      <c r="W69" s="163"/>
      <c r="X69" s="163" t="s">
        <v>431</v>
      </c>
      <c r="Y69" s="152"/>
      <c r="Z69" s="152"/>
      <c r="AA69" s="152"/>
      <c r="AB69" s="152"/>
      <c r="AC69" s="152"/>
      <c r="AD69" s="152"/>
      <c r="AE69" s="152"/>
      <c r="AF69" s="152"/>
      <c r="AG69" s="152" t="s">
        <v>432</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c r="A70" s="159"/>
      <c r="B70" s="160"/>
      <c r="C70" s="262" t="s">
        <v>2978</v>
      </c>
      <c r="D70" s="263"/>
      <c r="E70" s="263"/>
      <c r="F70" s="263"/>
      <c r="G70" s="263"/>
      <c r="H70" s="163"/>
      <c r="I70" s="163"/>
      <c r="J70" s="163"/>
      <c r="K70" s="163"/>
      <c r="L70" s="163"/>
      <c r="M70" s="163"/>
      <c r="N70" s="162"/>
      <c r="O70" s="162"/>
      <c r="P70" s="162"/>
      <c r="Q70" s="162"/>
      <c r="R70" s="163"/>
      <c r="S70" s="163"/>
      <c r="T70" s="163"/>
      <c r="U70" s="163"/>
      <c r="V70" s="163"/>
      <c r="W70" s="163"/>
      <c r="X70" s="163"/>
      <c r="Y70" s="152"/>
      <c r="Z70" s="152"/>
      <c r="AA70" s="152"/>
      <c r="AB70" s="152"/>
      <c r="AC70" s="152"/>
      <c r="AD70" s="152"/>
      <c r="AE70" s="152"/>
      <c r="AF70" s="152"/>
      <c r="AG70" s="152" t="s">
        <v>375</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c r="A71" s="175">
        <v>14</v>
      </c>
      <c r="B71" s="176" t="s">
        <v>3400</v>
      </c>
      <c r="C71" s="185" t="s">
        <v>3401</v>
      </c>
      <c r="D71" s="177" t="s">
        <v>2902</v>
      </c>
      <c r="E71" s="178">
        <v>1</v>
      </c>
      <c r="F71" s="179"/>
      <c r="G71" s="180">
        <f>ROUND(E71*F71,2)</f>
        <v>0</v>
      </c>
      <c r="H71" s="179"/>
      <c r="I71" s="180">
        <f>ROUND(E71*H71,2)</f>
        <v>0</v>
      </c>
      <c r="J71" s="179"/>
      <c r="K71" s="180">
        <f>ROUND(E71*J71,2)</f>
        <v>0</v>
      </c>
      <c r="L71" s="180">
        <v>21</v>
      </c>
      <c r="M71" s="180">
        <f>G71*(1+L71/100)</f>
        <v>0</v>
      </c>
      <c r="N71" s="178">
        <v>0</v>
      </c>
      <c r="O71" s="178">
        <f>ROUND(E71*N71,2)</f>
        <v>0</v>
      </c>
      <c r="P71" s="178">
        <v>0</v>
      </c>
      <c r="Q71" s="178">
        <f>ROUND(E71*P71,2)</f>
        <v>0</v>
      </c>
      <c r="R71" s="180"/>
      <c r="S71" s="180" t="s">
        <v>430</v>
      </c>
      <c r="T71" s="181" t="s">
        <v>372</v>
      </c>
      <c r="U71" s="163">
        <v>0</v>
      </c>
      <c r="V71" s="163">
        <f>ROUND(E71*U71,2)</f>
        <v>0</v>
      </c>
      <c r="W71" s="163"/>
      <c r="X71" s="163" t="s">
        <v>431</v>
      </c>
      <c r="Y71" s="152"/>
      <c r="Z71" s="152"/>
      <c r="AA71" s="152"/>
      <c r="AB71" s="152"/>
      <c r="AC71" s="152"/>
      <c r="AD71" s="152"/>
      <c r="AE71" s="152"/>
      <c r="AF71" s="152"/>
      <c r="AG71" s="152" t="s">
        <v>2387</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c r="A72" s="159"/>
      <c r="B72" s="160"/>
      <c r="C72" s="262" t="s">
        <v>3402</v>
      </c>
      <c r="D72" s="263"/>
      <c r="E72" s="263"/>
      <c r="F72" s="263"/>
      <c r="G72" s="263"/>
      <c r="H72" s="163"/>
      <c r="I72" s="163"/>
      <c r="J72" s="163"/>
      <c r="K72" s="163"/>
      <c r="L72" s="163"/>
      <c r="M72" s="163"/>
      <c r="N72" s="162"/>
      <c r="O72" s="162"/>
      <c r="P72" s="162"/>
      <c r="Q72" s="162"/>
      <c r="R72" s="163"/>
      <c r="S72" s="163"/>
      <c r="T72" s="163"/>
      <c r="U72" s="163"/>
      <c r="V72" s="163"/>
      <c r="W72" s="163"/>
      <c r="X72" s="163"/>
      <c r="Y72" s="152"/>
      <c r="Z72" s="152"/>
      <c r="AA72" s="152"/>
      <c r="AB72" s="152"/>
      <c r="AC72" s="152"/>
      <c r="AD72" s="152"/>
      <c r="AE72" s="152"/>
      <c r="AF72" s="152"/>
      <c r="AG72" s="152" t="s">
        <v>375</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c r="A73" s="169" t="s">
        <v>366</v>
      </c>
      <c r="B73" s="170" t="s">
        <v>63</v>
      </c>
      <c r="C73" s="184" t="s">
        <v>245</v>
      </c>
      <c r="D73" s="171"/>
      <c r="E73" s="172"/>
      <c r="F73" s="173"/>
      <c r="G73" s="173">
        <f>SUMIF(AG74:AG75,"&lt;&gt;NOR",G74:G75)</f>
        <v>0</v>
      </c>
      <c r="H73" s="173"/>
      <c r="I73" s="173">
        <f>SUM(I74:I75)</f>
        <v>0</v>
      </c>
      <c r="J73" s="173"/>
      <c r="K73" s="173">
        <f>SUM(K74:K75)</f>
        <v>0</v>
      </c>
      <c r="L73" s="173"/>
      <c r="M73" s="173">
        <f>SUM(M74:M75)</f>
        <v>0</v>
      </c>
      <c r="N73" s="172"/>
      <c r="O73" s="172">
        <f>SUM(O74:O75)</f>
        <v>0.23</v>
      </c>
      <c r="P73" s="172"/>
      <c r="Q73" s="172">
        <f>SUM(Q74:Q75)</f>
        <v>0</v>
      </c>
      <c r="R73" s="173"/>
      <c r="S73" s="173"/>
      <c r="T73" s="174"/>
      <c r="U73" s="168"/>
      <c r="V73" s="168">
        <f>SUM(V74:V75)</f>
        <v>30.92</v>
      </c>
      <c r="W73" s="168"/>
      <c r="X73" s="168"/>
      <c r="AG73" t="s">
        <v>367</v>
      </c>
    </row>
    <row r="74" spans="1:60" outlineLevel="1">
      <c r="A74" s="175">
        <v>15</v>
      </c>
      <c r="B74" s="176" t="s">
        <v>3001</v>
      </c>
      <c r="C74" s="185" t="s">
        <v>3002</v>
      </c>
      <c r="D74" s="177" t="s">
        <v>439</v>
      </c>
      <c r="E74" s="178">
        <v>144.49</v>
      </c>
      <c r="F74" s="179"/>
      <c r="G74" s="180">
        <f>ROUND(E74*F74,2)</f>
        <v>0</v>
      </c>
      <c r="H74" s="179"/>
      <c r="I74" s="180">
        <f>ROUND(E74*H74,2)</f>
        <v>0</v>
      </c>
      <c r="J74" s="179"/>
      <c r="K74" s="180">
        <f>ROUND(E74*J74,2)</f>
        <v>0</v>
      </c>
      <c r="L74" s="180">
        <v>21</v>
      </c>
      <c r="M74" s="180">
        <f>G74*(1+L74/100)</f>
        <v>0</v>
      </c>
      <c r="N74" s="178">
        <v>1.58E-3</v>
      </c>
      <c r="O74" s="178">
        <f>ROUND(E74*N74,2)</f>
        <v>0.23</v>
      </c>
      <c r="P74" s="178">
        <v>0</v>
      </c>
      <c r="Q74" s="178">
        <f>ROUND(E74*P74,2)</f>
        <v>0</v>
      </c>
      <c r="R74" s="180" t="s">
        <v>3003</v>
      </c>
      <c r="S74" s="180" t="s">
        <v>371</v>
      </c>
      <c r="T74" s="181" t="s">
        <v>2386</v>
      </c>
      <c r="U74" s="163">
        <v>0.214</v>
      </c>
      <c r="V74" s="163">
        <f>ROUND(E74*U74,2)</f>
        <v>30.92</v>
      </c>
      <c r="W74" s="163"/>
      <c r="X74" s="163" t="s">
        <v>431</v>
      </c>
      <c r="Y74" s="152"/>
      <c r="Z74" s="152"/>
      <c r="AA74" s="152"/>
      <c r="AB74" s="152"/>
      <c r="AC74" s="152"/>
      <c r="AD74" s="152"/>
      <c r="AE74" s="152"/>
      <c r="AF74" s="152"/>
      <c r="AG74" s="152" t="s">
        <v>432</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c r="A75" s="159"/>
      <c r="B75" s="160"/>
      <c r="C75" s="203" t="s">
        <v>3403</v>
      </c>
      <c r="D75" s="199"/>
      <c r="E75" s="200">
        <v>144.49</v>
      </c>
      <c r="F75" s="163"/>
      <c r="G75" s="163"/>
      <c r="H75" s="163"/>
      <c r="I75" s="163"/>
      <c r="J75" s="163"/>
      <c r="K75" s="163"/>
      <c r="L75" s="163"/>
      <c r="M75" s="163"/>
      <c r="N75" s="162"/>
      <c r="O75" s="162"/>
      <c r="P75" s="162"/>
      <c r="Q75" s="162"/>
      <c r="R75" s="163"/>
      <c r="S75" s="163"/>
      <c r="T75" s="163"/>
      <c r="U75" s="163"/>
      <c r="V75" s="163"/>
      <c r="W75" s="163"/>
      <c r="X75" s="163"/>
      <c r="Y75" s="152"/>
      <c r="Z75" s="152"/>
      <c r="AA75" s="152"/>
      <c r="AB75" s="152"/>
      <c r="AC75" s="152"/>
      <c r="AD75" s="152"/>
      <c r="AE75" s="152"/>
      <c r="AF75" s="152"/>
      <c r="AG75" s="152" t="s">
        <v>2390</v>
      </c>
      <c r="AH75" s="152">
        <v>5</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c r="A76" s="169" t="s">
        <v>366</v>
      </c>
      <c r="B76" s="170" t="s">
        <v>65</v>
      </c>
      <c r="C76" s="184" t="s">
        <v>246</v>
      </c>
      <c r="D76" s="171"/>
      <c r="E76" s="172"/>
      <c r="F76" s="173"/>
      <c r="G76" s="173">
        <f>SUMIF(AG77:AG85,"&lt;&gt;NOR",G77:G85)</f>
        <v>0</v>
      </c>
      <c r="H76" s="173"/>
      <c r="I76" s="173">
        <f>SUM(I77:I85)</f>
        <v>0</v>
      </c>
      <c r="J76" s="173"/>
      <c r="K76" s="173">
        <f>SUM(K77:K85)</f>
        <v>0</v>
      </c>
      <c r="L76" s="173"/>
      <c r="M76" s="173">
        <f>SUM(M77:M85)</f>
        <v>0</v>
      </c>
      <c r="N76" s="172"/>
      <c r="O76" s="172">
        <f>SUM(O77:O85)</f>
        <v>0.01</v>
      </c>
      <c r="P76" s="172"/>
      <c r="Q76" s="172">
        <f>SUM(Q77:Q85)</f>
        <v>0</v>
      </c>
      <c r="R76" s="173"/>
      <c r="S76" s="173"/>
      <c r="T76" s="174"/>
      <c r="U76" s="168"/>
      <c r="V76" s="168">
        <f>SUM(V77:V85)</f>
        <v>44.5</v>
      </c>
      <c r="W76" s="168"/>
      <c r="X76" s="168"/>
      <c r="AG76" t="s">
        <v>367</v>
      </c>
    </row>
    <row r="77" spans="1:60" outlineLevel="1">
      <c r="A77" s="175">
        <v>16</v>
      </c>
      <c r="B77" s="176" t="s">
        <v>636</v>
      </c>
      <c r="C77" s="185" t="s">
        <v>637</v>
      </c>
      <c r="D77" s="177" t="s">
        <v>439</v>
      </c>
      <c r="E77" s="178">
        <v>144.49</v>
      </c>
      <c r="F77" s="179"/>
      <c r="G77" s="180">
        <f>ROUND(E77*F77,2)</f>
        <v>0</v>
      </c>
      <c r="H77" s="179"/>
      <c r="I77" s="180">
        <f>ROUND(E77*H77,2)</f>
        <v>0</v>
      </c>
      <c r="J77" s="179"/>
      <c r="K77" s="180">
        <f>ROUND(E77*J77,2)</f>
        <v>0</v>
      </c>
      <c r="L77" s="180">
        <v>21</v>
      </c>
      <c r="M77" s="180">
        <f>G77*(1+L77/100)</f>
        <v>0</v>
      </c>
      <c r="N77" s="178">
        <v>4.0000000000000003E-5</v>
      </c>
      <c r="O77" s="178">
        <f>ROUND(E77*N77,2)</f>
        <v>0.01</v>
      </c>
      <c r="P77" s="178">
        <v>0</v>
      </c>
      <c r="Q77" s="178">
        <f>ROUND(E77*P77,2)</f>
        <v>0</v>
      </c>
      <c r="R77" s="180" t="s">
        <v>470</v>
      </c>
      <c r="S77" s="180" t="s">
        <v>371</v>
      </c>
      <c r="T77" s="181" t="s">
        <v>2386</v>
      </c>
      <c r="U77" s="163">
        <v>0.308</v>
      </c>
      <c r="V77" s="163">
        <f>ROUND(E77*U77,2)</f>
        <v>44.5</v>
      </c>
      <c r="W77" s="163"/>
      <c r="X77" s="163" t="s">
        <v>431</v>
      </c>
      <c r="Y77" s="152"/>
      <c r="Z77" s="152"/>
      <c r="AA77" s="152"/>
      <c r="AB77" s="152"/>
      <c r="AC77" s="152"/>
      <c r="AD77" s="152"/>
      <c r="AE77" s="152"/>
      <c r="AF77" s="152"/>
      <c r="AG77" s="152" t="s">
        <v>2387</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c r="A78" s="159"/>
      <c r="B78" s="160"/>
      <c r="C78" s="203" t="s">
        <v>3403</v>
      </c>
      <c r="D78" s="199"/>
      <c r="E78" s="200">
        <v>144.49</v>
      </c>
      <c r="F78" s="163"/>
      <c r="G78" s="163"/>
      <c r="H78" s="163"/>
      <c r="I78" s="163"/>
      <c r="J78" s="163"/>
      <c r="K78" s="163"/>
      <c r="L78" s="163"/>
      <c r="M78" s="163"/>
      <c r="N78" s="162"/>
      <c r="O78" s="162"/>
      <c r="P78" s="162"/>
      <c r="Q78" s="162"/>
      <c r="R78" s="163"/>
      <c r="S78" s="163"/>
      <c r="T78" s="163"/>
      <c r="U78" s="163"/>
      <c r="V78" s="163"/>
      <c r="W78" s="163"/>
      <c r="X78" s="163"/>
      <c r="Y78" s="152"/>
      <c r="Z78" s="152"/>
      <c r="AA78" s="152"/>
      <c r="AB78" s="152"/>
      <c r="AC78" s="152"/>
      <c r="AD78" s="152"/>
      <c r="AE78" s="152"/>
      <c r="AF78" s="152"/>
      <c r="AG78" s="152" t="s">
        <v>2390</v>
      </c>
      <c r="AH78" s="152">
        <v>5</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c r="A79" s="175">
        <v>17</v>
      </c>
      <c r="B79" s="176" t="s">
        <v>3008</v>
      </c>
      <c r="C79" s="185" t="s">
        <v>3009</v>
      </c>
      <c r="D79" s="177" t="s">
        <v>2961</v>
      </c>
      <c r="E79" s="178">
        <v>4.3</v>
      </c>
      <c r="F79" s="179"/>
      <c r="G79" s="180">
        <f>ROUND(E79*F79,2)</f>
        <v>0</v>
      </c>
      <c r="H79" s="179"/>
      <c r="I79" s="180">
        <f>ROUND(E79*H79,2)</f>
        <v>0</v>
      </c>
      <c r="J79" s="179"/>
      <c r="K79" s="180">
        <f>ROUND(E79*J79,2)</f>
        <v>0</v>
      </c>
      <c r="L79" s="180">
        <v>21</v>
      </c>
      <c r="M79" s="180">
        <f>G79*(1+L79/100)</f>
        <v>0</v>
      </c>
      <c r="N79" s="178">
        <v>0</v>
      </c>
      <c r="O79" s="178">
        <f>ROUND(E79*N79,2)</f>
        <v>0</v>
      </c>
      <c r="P79" s="178">
        <v>0</v>
      </c>
      <c r="Q79" s="178">
        <f>ROUND(E79*P79,2)</f>
        <v>0</v>
      </c>
      <c r="R79" s="180"/>
      <c r="S79" s="180" t="s">
        <v>430</v>
      </c>
      <c r="T79" s="181" t="s">
        <v>372</v>
      </c>
      <c r="U79" s="163">
        <v>0</v>
      </c>
      <c r="V79" s="163">
        <f>ROUND(E79*U79,2)</f>
        <v>0</v>
      </c>
      <c r="W79" s="163"/>
      <c r="X79" s="163" t="s">
        <v>431</v>
      </c>
      <c r="Y79" s="152"/>
      <c r="Z79" s="152"/>
      <c r="AA79" s="152"/>
      <c r="AB79" s="152"/>
      <c r="AC79" s="152"/>
      <c r="AD79" s="152"/>
      <c r="AE79" s="152"/>
      <c r="AF79" s="152"/>
      <c r="AG79" s="152" t="s">
        <v>2387</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c r="A80" s="159"/>
      <c r="B80" s="160"/>
      <c r="C80" s="203" t="s">
        <v>3298</v>
      </c>
      <c r="D80" s="199"/>
      <c r="E80" s="200">
        <v>4.3</v>
      </c>
      <c r="F80" s="163"/>
      <c r="G80" s="163"/>
      <c r="H80" s="163"/>
      <c r="I80" s="163"/>
      <c r="J80" s="163"/>
      <c r="K80" s="163"/>
      <c r="L80" s="163"/>
      <c r="M80" s="163"/>
      <c r="N80" s="162"/>
      <c r="O80" s="162"/>
      <c r="P80" s="162"/>
      <c r="Q80" s="162"/>
      <c r="R80" s="163"/>
      <c r="S80" s="163"/>
      <c r="T80" s="163"/>
      <c r="U80" s="163"/>
      <c r="V80" s="163"/>
      <c r="W80" s="163"/>
      <c r="X80" s="163"/>
      <c r="Y80" s="152"/>
      <c r="Z80" s="152"/>
      <c r="AA80" s="152"/>
      <c r="AB80" s="152"/>
      <c r="AC80" s="152"/>
      <c r="AD80" s="152"/>
      <c r="AE80" s="152"/>
      <c r="AF80" s="152"/>
      <c r="AG80" s="152" t="s">
        <v>2390</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c r="A81" s="175">
        <v>18</v>
      </c>
      <c r="B81" s="176" t="s">
        <v>3011</v>
      </c>
      <c r="C81" s="185" t="s">
        <v>3012</v>
      </c>
      <c r="D81" s="177" t="s">
        <v>2961</v>
      </c>
      <c r="E81" s="178">
        <v>15.946</v>
      </c>
      <c r="F81" s="179"/>
      <c r="G81" s="180">
        <f>ROUND(E81*F81,2)</f>
        <v>0</v>
      </c>
      <c r="H81" s="179"/>
      <c r="I81" s="180">
        <f>ROUND(E81*H81,2)</f>
        <v>0</v>
      </c>
      <c r="J81" s="179"/>
      <c r="K81" s="180">
        <f>ROUND(E81*J81,2)</f>
        <v>0</v>
      </c>
      <c r="L81" s="180">
        <v>21</v>
      </c>
      <c r="M81" s="180">
        <f>G81*(1+L81/100)</f>
        <v>0</v>
      </c>
      <c r="N81" s="178">
        <v>0</v>
      </c>
      <c r="O81" s="178">
        <f>ROUND(E81*N81,2)</f>
        <v>0</v>
      </c>
      <c r="P81" s="178">
        <v>0</v>
      </c>
      <c r="Q81" s="178">
        <f>ROUND(E81*P81,2)</f>
        <v>0</v>
      </c>
      <c r="R81" s="180"/>
      <c r="S81" s="180" t="s">
        <v>430</v>
      </c>
      <c r="T81" s="181" t="s">
        <v>372</v>
      </c>
      <c r="U81" s="163">
        <v>0</v>
      </c>
      <c r="V81" s="163">
        <f>ROUND(E81*U81,2)</f>
        <v>0</v>
      </c>
      <c r="W81" s="163"/>
      <c r="X81" s="163" t="s">
        <v>431</v>
      </c>
      <c r="Y81" s="152"/>
      <c r="Z81" s="152"/>
      <c r="AA81" s="152"/>
      <c r="AB81" s="152"/>
      <c r="AC81" s="152"/>
      <c r="AD81" s="152"/>
      <c r="AE81" s="152"/>
      <c r="AF81" s="152"/>
      <c r="AG81" s="152" t="s">
        <v>2387</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c r="A82" s="159"/>
      <c r="B82" s="160"/>
      <c r="C82" s="203" t="s">
        <v>3404</v>
      </c>
      <c r="D82" s="199"/>
      <c r="E82" s="200">
        <v>15.946</v>
      </c>
      <c r="F82" s="163"/>
      <c r="G82" s="163"/>
      <c r="H82" s="163"/>
      <c r="I82" s="163"/>
      <c r="J82" s="163"/>
      <c r="K82" s="163"/>
      <c r="L82" s="163"/>
      <c r="M82" s="163"/>
      <c r="N82" s="162"/>
      <c r="O82" s="162"/>
      <c r="P82" s="162"/>
      <c r="Q82" s="162"/>
      <c r="R82" s="163"/>
      <c r="S82" s="163"/>
      <c r="T82" s="163"/>
      <c r="U82" s="163"/>
      <c r="V82" s="163"/>
      <c r="W82" s="163"/>
      <c r="X82" s="163"/>
      <c r="Y82" s="152"/>
      <c r="Z82" s="152"/>
      <c r="AA82" s="152"/>
      <c r="AB82" s="152"/>
      <c r="AC82" s="152"/>
      <c r="AD82" s="152"/>
      <c r="AE82" s="152"/>
      <c r="AF82" s="152"/>
      <c r="AG82" s="152" t="s">
        <v>2390</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c r="A83" s="175">
        <v>19</v>
      </c>
      <c r="B83" s="176" t="s">
        <v>3018</v>
      </c>
      <c r="C83" s="185" t="s">
        <v>3019</v>
      </c>
      <c r="D83" s="177" t="s">
        <v>2961</v>
      </c>
      <c r="E83" s="178">
        <v>8</v>
      </c>
      <c r="F83" s="179"/>
      <c r="G83" s="180">
        <f>ROUND(E83*F83,2)</f>
        <v>0</v>
      </c>
      <c r="H83" s="179"/>
      <c r="I83" s="180">
        <f>ROUND(E83*H83,2)</f>
        <v>0</v>
      </c>
      <c r="J83" s="179"/>
      <c r="K83" s="180">
        <f>ROUND(E83*J83,2)</f>
        <v>0</v>
      </c>
      <c r="L83" s="180">
        <v>21</v>
      </c>
      <c r="M83" s="180">
        <f>G83*(1+L83/100)</f>
        <v>0</v>
      </c>
      <c r="N83" s="178">
        <v>0</v>
      </c>
      <c r="O83" s="178">
        <f>ROUND(E83*N83,2)</f>
        <v>0</v>
      </c>
      <c r="P83" s="178">
        <v>0</v>
      </c>
      <c r="Q83" s="178">
        <f>ROUND(E83*P83,2)</f>
        <v>0</v>
      </c>
      <c r="R83" s="180"/>
      <c r="S83" s="180" t="s">
        <v>430</v>
      </c>
      <c r="T83" s="181" t="s">
        <v>372</v>
      </c>
      <c r="U83" s="163">
        <v>0</v>
      </c>
      <c r="V83" s="163">
        <f>ROUND(E83*U83,2)</f>
        <v>0</v>
      </c>
      <c r="W83" s="163"/>
      <c r="X83" s="163" t="s">
        <v>431</v>
      </c>
      <c r="Y83" s="152"/>
      <c r="Z83" s="152"/>
      <c r="AA83" s="152"/>
      <c r="AB83" s="152"/>
      <c r="AC83" s="152"/>
      <c r="AD83" s="152"/>
      <c r="AE83" s="152"/>
      <c r="AF83" s="152"/>
      <c r="AG83" s="152" t="s">
        <v>2387</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c r="A84" s="159"/>
      <c r="B84" s="160"/>
      <c r="C84" s="203" t="s">
        <v>3020</v>
      </c>
      <c r="D84" s="199"/>
      <c r="E84" s="200">
        <v>8</v>
      </c>
      <c r="F84" s="163"/>
      <c r="G84" s="163"/>
      <c r="H84" s="163"/>
      <c r="I84" s="163"/>
      <c r="J84" s="163"/>
      <c r="K84" s="163"/>
      <c r="L84" s="163"/>
      <c r="M84" s="163"/>
      <c r="N84" s="162"/>
      <c r="O84" s="162"/>
      <c r="P84" s="162"/>
      <c r="Q84" s="162"/>
      <c r="R84" s="163"/>
      <c r="S84" s="163"/>
      <c r="T84" s="163"/>
      <c r="U84" s="163"/>
      <c r="V84" s="163"/>
      <c r="W84" s="163"/>
      <c r="X84" s="163"/>
      <c r="Y84" s="152"/>
      <c r="Z84" s="152"/>
      <c r="AA84" s="152"/>
      <c r="AB84" s="152"/>
      <c r="AC84" s="152"/>
      <c r="AD84" s="152"/>
      <c r="AE84" s="152"/>
      <c r="AF84" s="152"/>
      <c r="AG84" s="152" t="s">
        <v>2390</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c r="A85" s="189">
        <v>20</v>
      </c>
      <c r="B85" s="190" t="s">
        <v>3301</v>
      </c>
      <c r="C85" s="197" t="s">
        <v>3302</v>
      </c>
      <c r="D85" s="191" t="s">
        <v>2902</v>
      </c>
      <c r="E85" s="192">
        <v>3</v>
      </c>
      <c r="F85" s="193"/>
      <c r="G85" s="194">
        <f>ROUND(E85*F85,2)</f>
        <v>0</v>
      </c>
      <c r="H85" s="193"/>
      <c r="I85" s="194">
        <f>ROUND(E85*H85,2)</f>
        <v>0</v>
      </c>
      <c r="J85" s="193"/>
      <c r="K85" s="194">
        <f>ROUND(E85*J85,2)</f>
        <v>0</v>
      </c>
      <c r="L85" s="194">
        <v>21</v>
      </c>
      <c r="M85" s="194">
        <f>G85*(1+L85/100)</f>
        <v>0</v>
      </c>
      <c r="N85" s="192">
        <v>0</v>
      </c>
      <c r="O85" s="192">
        <f>ROUND(E85*N85,2)</f>
        <v>0</v>
      </c>
      <c r="P85" s="192">
        <v>0</v>
      </c>
      <c r="Q85" s="192">
        <f>ROUND(E85*P85,2)</f>
        <v>0</v>
      </c>
      <c r="R85" s="194"/>
      <c r="S85" s="194" t="s">
        <v>430</v>
      </c>
      <c r="T85" s="195" t="s">
        <v>372</v>
      </c>
      <c r="U85" s="163">
        <v>0</v>
      </c>
      <c r="V85" s="163">
        <f>ROUND(E85*U85,2)</f>
        <v>0</v>
      </c>
      <c r="W85" s="163"/>
      <c r="X85" s="163" t="s">
        <v>431</v>
      </c>
      <c r="Y85" s="152"/>
      <c r="Z85" s="152"/>
      <c r="AA85" s="152"/>
      <c r="AB85" s="152"/>
      <c r="AC85" s="152"/>
      <c r="AD85" s="152"/>
      <c r="AE85" s="152"/>
      <c r="AF85" s="152"/>
      <c r="AG85" s="152" t="s">
        <v>2387</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c r="A86" s="169" t="s">
        <v>366</v>
      </c>
      <c r="B86" s="170" t="s">
        <v>249</v>
      </c>
      <c r="C86" s="184" t="s">
        <v>250</v>
      </c>
      <c r="D86" s="171"/>
      <c r="E86" s="172"/>
      <c r="F86" s="173"/>
      <c r="G86" s="173">
        <f>SUMIF(AG87:AG88,"&lt;&gt;NOR",G87:G88)</f>
        <v>0</v>
      </c>
      <c r="H86" s="173"/>
      <c r="I86" s="173">
        <f>SUM(I87:I88)</f>
        <v>0</v>
      </c>
      <c r="J86" s="173"/>
      <c r="K86" s="173">
        <f>SUM(K87:K88)</f>
        <v>0</v>
      </c>
      <c r="L86" s="173"/>
      <c r="M86" s="173">
        <f>SUM(M87:M88)</f>
        <v>0</v>
      </c>
      <c r="N86" s="172"/>
      <c r="O86" s="172">
        <f>SUM(O87:O88)</f>
        <v>0</v>
      </c>
      <c r="P86" s="172"/>
      <c r="Q86" s="172">
        <f>SUM(Q87:Q88)</f>
        <v>0</v>
      </c>
      <c r="R86" s="173"/>
      <c r="S86" s="173"/>
      <c r="T86" s="174"/>
      <c r="U86" s="168"/>
      <c r="V86" s="168">
        <f>SUM(V87:V88)</f>
        <v>0.93</v>
      </c>
      <c r="W86" s="168"/>
      <c r="X86" s="168"/>
      <c r="AG86" t="s">
        <v>367</v>
      </c>
    </row>
    <row r="87" spans="1:60" outlineLevel="1">
      <c r="A87" s="175">
        <v>21</v>
      </c>
      <c r="B87" s="176" t="s">
        <v>2638</v>
      </c>
      <c r="C87" s="185" t="s">
        <v>2639</v>
      </c>
      <c r="D87" s="177" t="s">
        <v>459</v>
      </c>
      <c r="E87" s="178">
        <v>1.0880000000000001</v>
      </c>
      <c r="F87" s="179"/>
      <c r="G87" s="180">
        <f>ROUND(E87*F87,2)</f>
        <v>0</v>
      </c>
      <c r="H87" s="179"/>
      <c r="I87" s="180">
        <f>ROUND(E87*H87,2)</f>
        <v>0</v>
      </c>
      <c r="J87" s="179"/>
      <c r="K87" s="180">
        <f>ROUND(E87*J87,2)</f>
        <v>0</v>
      </c>
      <c r="L87" s="180">
        <v>21</v>
      </c>
      <c r="M87" s="180">
        <f>G87*(1+L87/100)</f>
        <v>0</v>
      </c>
      <c r="N87" s="178">
        <v>0</v>
      </c>
      <c r="O87" s="178">
        <f>ROUND(E87*N87,2)</f>
        <v>0</v>
      </c>
      <c r="P87" s="178">
        <v>0</v>
      </c>
      <c r="Q87" s="178">
        <f>ROUND(E87*P87,2)</f>
        <v>0</v>
      </c>
      <c r="R87" s="180" t="s">
        <v>470</v>
      </c>
      <c r="S87" s="180" t="s">
        <v>371</v>
      </c>
      <c r="T87" s="181" t="s">
        <v>2386</v>
      </c>
      <c r="U87" s="163">
        <v>0.85199999999999998</v>
      </c>
      <c r="V87" s="163">
        <f>ROUND(E87*U87,2)</f>
        <v>0.93</v>
      </c>
      <c r="W87" s="163"/>
      <c r="X87" s="163" t="s">
        <v>254</v>
      </c>
      <c r="Y87" s="152"/>
      <c r="Z87" s="152"/>
      <c r="AA87" s="152"/>
      <c r="AB87" s="152"/>
      <c r="AC87" s="152"/>
      <c r="AD87" s="152"/>
      <c r="AE87" s="152"/>
      <c r="AF87" s="152"/>
      <c r="AG87" s="152" t="s">
        <v>724</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22.5" outlineLevel="1">
      <c r="A88" s="159"/>
      <c r="B88" s="160"/>
      <c r="C88" s="273" t="s">
        <v>2640</v>
      </c>
      <c r="D88" s="274"/>
      <c r="E88" s="274"/>
      <c r="F88" s="274"/>
      <c r="G88" s="274"/>
      <c r="H88" s="163"/>
      <c r="I88" s="163"/>
      <c r="J88" s="163"/>
      <c r="K88" s="163"/>
      <c r="L88" s="163"/>
      <c r="M88" s="163"/>
      <c r="N88" s="162"/>
      <c r="O88" s="162"/>
      <c r="P88" s="162"/>
      <c r="Q88" s="162"/>
      <c r="R88" s="163"/>
      <c r="S88" s="163"/>
      <c r="T88" s="163"/>
      <c r="U88" s="163"/>
      <c r="V88" s="163"/>
      <c r="W88" s="163"/>
      <c r="X88" s="163"/>
      <c r="Y88" s="152"/>
      <c r="Z88" s="152"/>
      <c r="AA88" s="152"/>
      <c r="AB88" s="152"/>
      <c r="AC88" s="152"/>
      <c r="AD88" s="152"/>
      <c r="AE88" s="152"/>
      <c r="AF88" s="152"/>
      <c r="AG88" s="152" t="s">
        <v>444</v>
      </c>
      <c r="AH88" s="152"/>
      <c r="AI88" s="152"/>
      <c r="AJ88" s="152"/>
      <c r="AK88" s="152"/>
      <c r="AL88" s="152"/>
      <c r="AM88" s="152"/>
      <c r="AN88" s="152"/>
      <c r="AO88" s="152"/>
      <c r="AP88" s="152"/>
      <c r="AQ88" s="152"/>
      <c r="AR88" s="152"/>
      <c r="AS88" s="152"/>
      <c r="AT88" s="152"/>
      <c r="AU88" s="152"/>
      <c r="AV88" s="152"/>
      <c r="AW88" s="152"/>
      <c r="AX88" s="152"/>
      <c r="AY88" s="152"/>
      <c r="AZ88" s="152"/>
      <c r="BA88" s="182" t="str">
        <f>C88</f>
        <v>přesun hmot pro budovy občanské výstavby (JKSO 801), budovy pro bydlení (JKSO 803) budovy pro výrobu a služby (JKSO 812) s nosnou svislou konstrukcí zděnou z cihel nebo tvárnic nebo kovovou</v>
      </c>
      <c r="BB88" s="152"/>
      <c r="BC88" s="152"/>
      <c r="BD88" s="152"/>
      <c r="BE88" s="152"/>
      <c r="BF88" s="152"/>
      <c r="BG88" s="152"/>
      <c r="BH88" s="152"/>
    </row>
    <row r="89" spans="1:60">
      <c r="A89" s="169" t="s">
        <v>366</v>
      </c>
      <c r="B89" s="170" t="s">
        <v>267</v>
      </c>
      <c r="C89" s="184" t="s">
        <v>268</v>
      </c>
      <c r="D89" s="171"/>
      <c r="E89" s="172"/>
      <c r="F89" s="173"/>
      <c r="G89" s="173">
        <f>SUMIF(AG90:AG132,"&lt;&gt;NOR",G90:G132)</f>
        <v>0</v>
      </c>
      <c r="H89" s="173"/>
      <c r="I89" s="173">
        <f>SUM(I90:I132)</f>
        <v>0</v>
      </c>
      <c r="J89" s="173"/>
      <c r="K89" s="173">
        <f>SUM(K90:K132)</f>
        <v>0</v>
      </c>
      <c r="L89" s="173"/>
      <c r="M89" s="173">
        <f>SUM(M90:M132)</f>
        <v>0</v>
      </c>
      <c r="N89" s="172"/>
      <c r="O89" s="172">
        <f>SUM(O90:O132)</f>
        <v>0.17000000000000004</v>
      </c>
      <c r="P89" s="172"/>
      <c r="Q89" s="172">
        <f>SUM(Q90:Q132)</f>
        <v>0</v>
      </c>
      <c r="R89" s="173"/>
      <c r="S89" s="173"/>
      <c r="T89" s="174"/>
      <c r="U89" s="168"/>
      <c r="V89" s="168">
        <f>SUM(V90:V132)</f>
        <v>25.66</v>
      </c>
      <c r="W89" s="168"/>
      <c r="X89" s="168"/>
      <c r="AG89" t="s">
        <v>367</v>
      </c>
    </row>
    <row r="90" spans="1:60" ht="22.5" outlineLevel="1">
      <c r="A90" s="175">
        <v>22</v>
      </c>
      <c r="B90" s="176" t="s">
        <v>3023</v>
      </c>
      <c r="C90" s="185" t="s">
        <v>3024</v>
      </c>
      <c r="D90" s="177" t="s">
        <v>439</v>
      </c>
      <c r="E90" s="178">
        <v>37.905999999999999</v>
      </c>
      <c r="F90" s="179"/>
      <c r="G90" s="180">
        <f>ROUND(E90*F90,2)</f>
        <v>0</v>
      </c>
      <c r="H90" s="179"/>
      <c r="I90" s="180">
        <f>ROUND(E90*H90,2)</f>
        <v>0</v>
      </c>
      <c r="J90" s="179"/>
      <c r="K90" s="180">
        <f>ROUND(E90*J90,2)</f>
        <v>0</v>
      </c>
      <c r="L90" s="180">
        <v>21</v>
      </c>
      <c r="M90" s="180">
        <f>G90*(1+L90/100)</f>
        <v>0</v>
      </c>
      <c r="N90" s="178">
        <v>2.1000000000000001E-4</v>
      </c>
      <c r="O90" s="178">
        <f>ROUND(E90*N90,2)</f>
        <v>0.01</v>
      </c>
      <c r="P90" s="178">
        <v>0</v>
      </c>
      <c r="Q90" s="178">
        <f>ROUND(E90*P90,2)</f>
        <v>0</v>
      </c>
      <c r="R90" s="180" t="s">
        <v>727</v>
      </c>
      <c r="S90" s="180" t="s">
        <v>371</v>
      </c>
      <c r="T90" s="181" t="s">
        <v>2386</v>
      </c>
      <c r="U90" s="163">
        <v>9.5000000000000001E-2</v>
      </c>
      <c r="V90" s="163">
        <f>ROUND(E90*U90,2)</f>
        <v>3.6</v>
      </c>
      <c r="W90" s="163"/>
      <c r="X90" s="163" t="s">
        <v>431</v>
      </c>
      <c r="Y90" s="152"/>
      <c r="Z90" s="152"/>
      <c r="AA90" s="152"/>
      <c r="AB90" s="152"/>
      <c r="AC90" s="152"/>
      <c r="AD90" s="152"/>
      <c r="AE90" s="152"/>
      <c r="AF90" s="152"/>
      <c r="AG90" s="152" t="s">
        <v>2387</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c r="A91" s="159"/>
      <c r="B91" s="160"/>
      <c r="C91" s="203" t="s">
        <v>3405</v>
      </c>
      <c r="D91" s="199"/>
      <c r="E91" s="200"/>
      <c r="F91" s="163"/>
      <c r="G91" s="163"/>
      <c r="H91" s="163"/>
      <c r="I91" s="163"/>
      <c r="J91" s="163"/>
      <c r="K91" s="163"/>
      <c r="L91" s="163"/>
      <c r="M91" s="163"/>
      <c r="N91" s="162"/>
      <c r="O91" s="162"/>
      <c r="P91" s="162"/>
      <c r="Q91" s="162"/>
      <c r="R91" s="163"/>
      <c r="S91" s="163"/>
      <c r="T91" s="163"/>
      <c r="U91" s="163"/>
      <c r="V91" s="163"/>
      <c r="W91" s="163"/>
      <c r="X91" s="163"/>
      <c r="Y91" s="152"/>
      <c r="Z91" s="152"/>
      <c r="AA91" s="152"/>
      <c r="AB91" s="152"/>
      <c r="AC91" s="152"/>
      <c r="AD91" s="152"/>
      <c r="AE91" s="152"/>
      <c r="AF91" s="152"/>
      <c r="AG91" s="152" t="s">
        <v>2390</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c r="A92" s="159"/>
      <c r="B92" s="160"/>
      <c r="C92" s="203" t="s">
        <v>3406</v>
      </c>
      <c r="D92" s="199"/>
      <c r="E92" s="200">
        <v>1.78</v>
      </c>
      <c r="F92" s="163"/>
      <c r="G92" s="163"/>
      <c r="H92" s="163"/>
      <c r="I92" s="163"/>
      <c r="J92" s="163"/>
      <c r="K92" s="163"/>
      <c r="L92" s="163"/>
      <c r="M92" s="163"/>
      <c r="N92" s="162"/>
      <c r="O92" s="162"/>
      <c r="P92" s="162"/>
      <c r="Q92" s="162"/>
      <c r="R92" s="163"/>
      <c r="S92" s="163"/>
      <c r="T92" s="163"/>
      <c r="U92" s="163"/>
      <c r="V92" s="163"/>
      <c r="W92" s="163"/>
      <c r="X92" s="163"/>
      <c r="Y92" s="152"/>
      <c r="Z92" s="152"/>
      <c r="AA92" s="152"/>
      <c r="AB92" s="152"/>
      <c r="AC92" s="152"/>
      <c r="AD92" s="152"/>
      <c r="AE92" s="152"/>
      <c r="AF92" s="152"/>
      <c r="AG92" s="152" t="s">
        <v>2390</v>
      </c>
      <c r="AH92" s="152">
        <v>0</v>
      </c>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c r="A93" s="159"/>
      <c r="B93" s="160"/>
      <c r="C93" s="203" t="s">
        <v>3305</v>
      </c>
      <c r="D93" s="199"/>
      <c r="E93" s="200">
        <v>1.5089999999999999</v>
      </c>
      <c r="F93" s="163"/>
      <c r="G93" s="163"/>
      <c r="H93" s="163"/>
      <c r="I93" s="163"/>
      <c r="J93" s="163"/>
      <c r="K93" s="163"/>
      <c r="L93" s="163"/>
      <c r="M93" s="163"/>
      <c r="N93" s="162"/>
      <c r="O93" s="162"/>
      <c r="P93" s="162"/>
      <c r="Q93" s="162"/>
      <c r="R93" s="163"/>
      <c r="S93" s="163"/>
      <c r="T93" s="163"/>
      <c r="U93" s="163"/>
      <c r="V93" s="163"/>
      <c r="W93" s="163"/>
      <c r="X93" s="163"/>
      <c r="Y93" s="152"/>
      <c r="Z93" s="152"/>
      <c r="AA93" s="152"/>
      <c r="AB93" s="152"/>
      <c r="AC93" s="152"/>
      <c r="AD93" s="152"/>
      <c r="AE93" s="152"/>
      <c r="AF93" s="152"/>
      <c r="AG93" s="152" t="s">
        <v>2390</v>
      </c>
      <c r="AH93" s="152">
        <v>0</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c r="A94" s="159"/>
      <c r="B94" s="160"/>
      <c r="C94" s="203" t="s">
        <v>3407</v>
      </c>
      <c r="D94" s="199"/>
      <c r="E94" s="200"/>
      <c r="F94" s="163"/>
      <c r="G94" s="163"/>
      <c r="H94" s="163"/>
      <c r="I94" s="163"/>
      <c r="J94" s="163"/>
      <c r="K94" s="163"/>
      <c r="L94" s="163"/>
      <c r="M94" s="163"/>
      <c r="N94" s="162"/>
      <c r="O94" s="162"/>
      <c r="P94" s="162"/>
      <c r="Q94" s="162"/>
      <c r="R94" s="163"/>
      <c r="S94" s="163"/>
      <c r="T94" s="163"/>
      <c r="U94" s="163"/>
      <c r="V94" s="163"/>
      <c r="W94" s="163"/>
      <c r="X94" s="163"/>
      <c r="Y94" s="152"/>
      <c r="Z94" s="152"/>
      <c r="AA94" s="152"/>
      <c r="AB94" s="152"/>
      <c r="AC94" s="152"/>
      <c r="AD94" s="152"/>
      <c r="AE94" s="152"/>
      <c r="AF94" s="152"/>
      <c r="AG94" s="152" t="s">
        <v>2390</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c r="A95" s="159"/>
      <c r="B95" s="160"/>
      <c r="C95" s="203" t="s">
        <v>3307</v>
      </c>
      <c r="D95" s="199"/>
      <c r="E95" s="200">
        <v>5.73</v>
      </c>
      <c r="F95" s="163"/>
      <c r="G95" s="163"/>
      <c r="H95" s="163"/>
      <c r="I95" s="163"/>
      <c r="J95" s="163"/>
      <c r="K95" s="163"/>
      <c r="L95" s="163"/>
      <c r="M95" s="163"/>
      <c r="N95" s="162"/>
      <c r="O95" s="162"/>
      <c r="P95" s="162"/>
      <c r="Q95" s="162"/>
      <c r="R95" s="163"/>
      <c r="S95" s="163"/>
      <c r="T95" s="163"/>
      <c r="U95" s="163"/>
      <c r="V95" s="163"/>
      <c r="W95" s="163"/>
      <c r="X95" s="163"/>
      <c r="Y95" s="152"/>
      <c r="Z95" s="152"/>
      <c r="AA95" s="152"/>
      <c r="AB95" s="152"/>
      <c r="AC95" s="152"/>
      <c r="AD95" s="152"/>
      <c r="AE95" s="152"/>
      <c r="AF95" s="152"/>
      <c r="AG95" s="152" t="s">
        <v>2390</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c r="A96" s="159"/>
      <c r="B96" s="160"/>
      <c r="C96" s="203" t="s">
        <v>3308</v>
      </c>
      <c r="D96" s="199"/>
      <c r="E96" s="200">
        <v>2.04</v>
      </c>
      <c r="F96" s="163"/>
      <c r="G96" s="163"/>
      <c r="H96" s="163"/>
      <c r="I96" s="163"/>
      <c r="J96" s="163"/>
      <c r="K96" s="163"/>
      <c r="L96" s="163"/>
      <c r="M96" s="163"/>
      <c r="N96" s="162"/>
      <c r="O96" s="162"/>
      <c r="P96" s="162"/>
      <c r="Q96" s="162"/>
      <c r="R96" s="163"/>
      <c r="S96" s="163"/>
      <c r="T96" s="163"/>
      <c r="U96" s="163"/>
      <c r="V96" s="163"/>
      <c r="W96" s="163"/>
      <c r="X96" s="163"/>
      <c r="Y96" s="152"/>
      <c r="Z96" s="152"/>
      <c r="AA96" s="152"/>
      <c r="AB96" s="152"/>
      <c r="AC96" s="152"/>
      <c r="AD96" s="152"/>
      <c r="AE96" s="152"/>
      <c r="AF96" s="152"/>
      <c r="AG96" s="152" t="s">
        <v>2390</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c r="A97" s="159"/>
      <c r="B97" s="160"/>
      <c r="C97" s="203" t="s">
        <v>3037</v>
      </c>
      <c r="D97" s="199"/>
      <c r="E97" s="200">
        <v>4</v>
      </c>
      <c r="F97" s="163"/>
      <c r="G97" s="163"/>
      <c r="H97" s="163"/>
      <c r="I97" s="163"/>
      <c r="J97" s="163"/>
      <c r="K97" s="163"/>
      <c r="L97" s="163"/>
      <c r="M97" s="163"/>
      <c r="N97" s="162"/>
      <c r="O97" s="162"/>
      <c r="P97" s="162"/>
      <c r="Q97" s="162"/>
      <c r="R97" s="163"/>
      <c r="S97" s="163"/>
      <c r="T97" s="163"/>
      <c r="U97" s="163"/>
      <c r="V97" s="163"/>
      <c r="W97" s="163"/>
      <c r="X97" s="163"/>
      <c r="Y97" s="152"/>
      <c r="Z97" s="152"/>
      <c r="AA97" s="152"/>
      <c r="AB97" s="152"/>
      <c r="AC97" s="152"/>
      <c r="AD97" s="152"/>
      <c r="AE97" s="152"/>
      <c r="AF97" s="152"/>
      <c r="AG97" s="152" t="s">
        <v>2390</v>
      </c>
      <c r="AH97" s="152">
        <v>0</v>
      </c>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c r="A98" s="159"/>
      <c r="B98" s="160"/>
      <c r="C98" s="203" t="s">
        <v>3408</v>
      </c>
      <c r="D98" s="199"/>
      <c r="E98" s="200"/>
      <c r="F98" s="163"/>
      <c r="G98" s="163"/>
      <c r="H98" s="163"/>
      <c r="I98" s="163"/>
      <c r="J98" s="163"/>
      <c r="K98" s="163"/>
      <c r="L98" s="163"/>
      <c r="M98" s="163"/>
      <c r="N98" s="162"/>
      <c r="O98" s="162"/>
      <c r="P98" s="162"/>
      <c r="Q98" s="162"/>
      <c r="R98" s="163"/>
      <c r="S98" s="163"/>
      <c r="T98" s="163"/>
      <c r="U98" s="163"/>
      <c r="V98" s="163"/>
      <c r="W98" s="163"/>
      <c r="X98" s="163"/>
      <c r="Y98" s="152"/>
      <c r="Z98" s="152"/>
      <c r="AA98" s="152"/>
      <c r="AB98" s="152"/>
      <c r="AC98" s="152"/>
      <c r="AD98" s="152"/>
      <c r="AE98" s="152"/>
      <c r="AF98" s="152"/>
      <c r="AG98" s="152" t="s">
        <v>2390</v>
      </c>
      <c r="AH98" s="152">
        <v>0</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c r="A99" s="159"/>
      <c r="B99" s="160"/>
      <c r="C99" s="203" t="s">
        <v>3310</v>
      </c>
      <c r="D99" s="199"/>
      <c r="E99" s="200">
        <v>5.13</v>
      </c>
      <c r="F99" s="163"/>
      <c r="G99" s="163"/>
      <c r="H99" s="163"/>
      <c r="I99" s="163"/>
      <c r="J99" s="163"/>
      <c r="K99" s="163"/>
      <c r="L99" s="163"/>
      <c r="M99" s="163"/>
      <c r="N99" s="162"/>
      <c r="O99" s="162"/>
      <c r="P99" s="162"/>
      <c r="Q99" s="162"/>
      <c r="R99" s="163"/>
      <c r="S99" s="163"/>
      <c r="T99" s="163"/>
      <c r="U99" s="163"/>
      <c r="V99" s="163"/>
      <c r="W99" s="163"/>
      <c r="X99" s="163"/>
      <c r="Y99" s="152"/>
      <c r="Z99" s="152"/>
      <c r="AA99" s="152"/>
      <c r="AB99" s="152"/>
      <c r="AC99" s="152"/>
      <c r="AD99" s="152"/>
      <c r="AE99" s="152"/>
      <c r="AF99" s="152"/>
      <c r="AG99" s="152" t="s">
        <v>2390</v>
      </c>
      <c r="AH99" s="152">
        <v>0</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c r="A100" s="159"/>
      <c r="B100" s="160"/>
      <c r="C100" s="203" t="s">
        <v>3311</v>
      </c>
      <c r="D100" s="199"/>
      <c r="E100" s="200">
        <v>2.0070000000000001</v>
      </c>
      <c r="F100" s="163"/>
      <c r="G100" s="163"/>
      <c r="H100" s="163"/>
      <c r="I100" s="163"/>
      <c r="J100" s="163"/>
      <c r="K100" s="163"/>
      <c r="L100" s="163"/>
      <c r="M100" s="163"/>
      <c r="N100" s="162"/>
      <c r="O100" s="162"/>
      <c r="P100" s="162"/>
      <c r="Q100" s="162"/>
      <c r="R100" s="163"/>
      <c r="S100" s="163"/>
      <c r="T100" s="163"/>
      <c r="U100" s="163"/>
      <c r="V100" s="163"/>
      <c r="W100" s="163"/>
      <c r="X100" s="163"/>
      <c r="Y100" s="152"/>
      <c r="Z100" s="152"/>
      <c r="AA100" s="152"/>
      <c r="AB100" s="152"/>
      <c r="AC100" s="152"/>
      <c r="AD100" s="152"/>
      <c r="AE100" s="152"/>
      <c r="AF100" s="152"/>
      <c r="AG100" s="152" t="s">
        <v>2390</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c r="A101" s="159"/>
      <c r="B101" s="160"/>
      <c r="C101" s="203" t="s">
        <v>3037</v>
      </c>
      <c r="D101" s="199"/>
      <c r="E101" s="200">
        <v>4</v>
      </c>
      <c r="F101" s="163"/>
      <c r="G101" s="163"/>
      <c r="H101" s="163"/>
      <c r="I101" s="163"/>
      <c r="J101" s="163"/>
      <c r="K101" s="163"/>
      <c r="L101" s="163"/>
      <c r="M101" s="163"/>
      <c r="N101" s="162"/>
      <c r="O101" s="162"/>
      <c r="P101" s="162"/>
      <c r="Q101" s="162"/>
      <c r="R101" s="163"/>
      <c r="S101" s="163"/>
      <c r="T101" s="163"/>
      <c r="U101" s="163"/>
      <c r="V101" s="163"/>
      <c r="W101" s="163"/>
      <c r="X101" s="163"/>
      <c r="Y101" s="152"/>
      <c r="Z101" s="152"/>
      <c r="AA101" s="152"/>
      <c r="AB101" s="152"/>
      <c r="AC101" s="152"/>
      <c r="AD101" s="152"/>
      <c r="AE101" s="152"/>
      <c r="AF101" s="152"/>
      <c r="AG101" s="152" t="s">
        <v>2390</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c r="A102" s="159"/>
      <c r="B102" s="160"/>
      <c r="C102" s="203" t="s">
        <v>3409</v>
      </c>
      <c r="D102" s="199"/>
      <c r="E102" s="200"/>
      <c r="F102" s="163"/>
      <c r="G102" s="163"/>
      <c r="H102" s="163"/>
      <c r="I102" s="163"/>
      <c r="J102" s="163"/>
      <c r="K102" s="163"/>
      <c r="L102" s="163"/>
      <c r="M102" s="163"/>
      <c r="N102" s="162"/>
      <c r="O102" s="162"/>
      <c r="P102" s="162"/>
      <c r="Q102" s="162"/>
      <c r="R102" s="163"/>
      <c r="S102" s="163"/>
      <c r="T102" s="163"/>
      <c r="U102" s="163"/>
      <c r="V102" s="163"/>
      <c r="W102" s="163"/>
      <c r="X102" s="163"/>
      <c r="Y102" s="152"/>
      <c r="Z102" s="152"/>
      <c r="AA102" s="152"/>
      <c r="AB102" s="152"/>
      <c r="AC102" s="152"/>
      <c r="AD102" s="152"/>
      <c r="AE102" s="152"/>
      <c r="AF102" s="152"/>
      <c r="AG102" s="152" t="s">
        <v>2390</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c r="A103" s="159"/>
      <c r="B103" s="160"/>
      <c r="C103" s="203" t="s">
        <v>3313</v>
      </c>
      <c r="D103" s="199"/>
      <c r="E103" s="200">
        <v>5.67</v>
      </c>
      <c r="F103" s="163"/>
      <c r="G103" s="163"/>
      <c r="H103" s="163"/>
      <c r="I103" s="163"/>
      <c r="J103" s="163"/>
      <c r="K103" s="163"/>
      <c r="L103" s="163"/>
      <c r="M103" s="163"/>
      <c r="N103" s="162"/>
      <c r="O103" s="162"/>
      <c r="P103" s="162"/>
      <c r="Q103" s="162"/>
      <c r="R103" s="163"/>
      <c r="S103" s="163"/>
      <c r="T103" s="163"/>
      <c r="U103" s="163"/>
      <c r="V103" s="163"/>
      <c r="W103" s="163"/>
      <c r="X103" s="163"/>
      <c r="Y103" s="152"/>
      <c r="Z103" s="152"/>
      <c r="AA103" s="152"/>
      <c r="AB103" s="152"/>
      <c r="AC103" s="152"/>
      <c r="AD103" s="152"/>
      <c r="AE103" s="152"/>
      <c r="AF103" s="152"/>
      <c r="AG103" s="152" t="s">
        <v>2390</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c r="A104" s="159"/>
      <c r="B104" s="160"/>
      <c r="C104" s="203" t="s">
        <v>3308</v>
      </c>
      <c r="D104" s="199"/>
      <c r="E104" s="200">
        <v>2.04</v>
      </c>
      <c r="F104" s="163"/>
      <c r="G104" s="163"/>
      <c r="H104" s="163"/>
      <c r="I104" s="163"/>
      <c r="J104" s="163"/>
      <c r="K104" s="163"/>
      <c r="L104" s="163"/>
      <c r="M104" s="163"/>
      <c r="N104" s="162"/>
      <c r="O104" s="162"/>
      <c r="P104" s="162"/>
      <c r="Q104" s="162"/>
      <c r="R104" s="163"/>
      <c r="S104" s="163"/>
      <c r="T104" s="163"/>
      <c r="U104" s="163"/>
      <c r="V104" s="163"/>
      <c r="W104" s="163"/>
      <c r="X104" s="163"/>
      <c r="Y104" s="152"/>
      <c r="Z104" s="152"/>
      <c r="AA104" s="152"/>
      <c r="AB104" s="152"/>
      <c r="AC104" s="152"/>
      <c r="AD104" s="152"/>
      <c r="AE104" s="152"/>
      <c r="AF104" s="152"/>
      <c r="AG104" s="152" t="s">
        <v>2390</v>
      </c>
      <c r="AH104" s="152">
        <v>0</v>
      </c>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c r="A105" s="159"/>
      <c r="B105" s="160"/>
      <c r="C105" s="203" t="s">
        <v>3037</v>
      </c>
      <c r="D105" s="199"/>
      <c r="E105" s="200">
        <v>4</v>
      </c>
      <c r="F105" s="163"/>
      <c r="G105" s="163"/>
      <c r="H105" s="163"/>
      <c r="I105" s="163"/>
      <c r="J105" s="163"/>
      <c r="K105" s="163"/>
      <c r="L105" s="163"/>
      <c r="M105" s="163"/>
      <c r="N105" s="162"/>
      <c r="O105" s="162"/>
      <c r="P105" s="162"/>
      <c r="Q105" s="162"/>
      <c r="R105" s="163"/>
      <c r="S105" s="163"/>
      <c r="T105" s="163"/>
      <c r="U105" s="163"/>
      <c r="V105" s="163"/>
      <c r="W105" s="163"/>
      <c r="X105" s="163"/>
      <c r="Y105" s="152"/>
      <c r="Z105" s="152"/>
      <c r="AA105" s="152"/>
      <c r="AB105" s="152"/>
      <c r="AC105" s="152"/>
      <c r="AD105" s="152"/>
      <c r="AE105" s="152"/>
      <c r="AF105" s="152"/>
      <c r="AG105" s="152" t="s">
        <v>2390</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c r="A106" s="175">
        <v>23</v>
      </c>
      <c r="B106" s="176" t="s">
        <v>3041</v>
      </c>
      <c r="C106" s="185" t="s">
        <v>3042</v>
      </c>
      <c r="D106" s="177" t="s">
        <v>439</v>
      </c>
      <c r="E106" s="178">
        <v>37.905999999999999</v>
      </c>
      <c r="F106" s="179"/>
      <c r="G106" s="180">
        <f>ROUND(E106*F106,2)</f>
        <v>0</v>
      </c>
      <c r="H106" s="179"/>
      <c r="I106" s="180">
        <f>ROUND(E106*H106,2)</f>
        <v>0</v>
      </c>
      <c r="J106" s="179"/>
      <c r="K106" s="180">
        <f>ROUND(E106*J106,2)</f>
        <v>0</v>
      </c>
      <c r="L106" s="180">
        <v>21</v>
      </c>
      <c r="M106" s="180">
        <f>G106*(1+L106/100)</f>
        <v>0</v>
      </c>
      <c r="N106" s="178">
        <v>3.6800000000000001E-3</v>
      </c>
      <c r="O106" s="178">
        <f>ROUND(E106*N106,2)</f>
        <v>0.14000000000000001</v>
      </c>
      <c r="P106" s="178">
        <v>0</v>
      </c>
      <c r="Q106" s="178">
        <f>ROUND(E106*P106,2)</f>
        <v>0</v>
      </c>
      <c r="R106" s="180" t="s">
        <v>727</v>
      </c>
      <c r="S106" s="180" t="s">
        <v>371</v>
      </c>
      <c r="T106" s="181" t="s">
        <v>2386</v>
      </c>
      <c r="U106" s="163">
        <v>0.38500000000000001</v>
      </c>
      <c r="V106" s="163">
        <f>ROUND(E106*U106,2)</f>
        <v>14.59</v>
      </c>
      <c r="W106" s="163"/>
      <c r="X106" s="163" t="s">
        <v>431</v>
      </c>
      <c r="Y106" s="152"/>
      <c r="Z106" s="152"/>
      <c r="AA106" s="152"/>
      <c r="AB106" s="152"/>
      <c r="AC106" s="152"/>
      <c r="AD106" s="152"/>
      <c r="AE106" s="152"/>
      <c r="AF106" s="152"/>
      <c r="AG106" s="152" t="s">
        <v>2387</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c r="A107" s="159"/>
      <c r="B107" s="160"/>
      <c r="C107" s="262" t="s">
        <v>3043</v>
      </c>
      <c r="D107" s="263"/>
      <c r="E107" s="263"/>
      <c r="F107" s="263"/>
      <c r="G107" s="263"/>
      <c r="H107" s="163"/>
      <c r="I107" s="163"/>
      <c r="J107" s="163"/>
      <c r="K107" s="163"/>
      <c r="L107" s="163"/>
      <c r="M107" s="163"/>
      <c r="N107" s="162"/>
      <c r="O107" s="162"/>
      <c r="P107" s="162"/>
      <c r="Q107" s="162"/>
      <c r="R107" s="163"/>
      <c r="S107" s="163"/>
      <c r="T107" s="163"/>
      <c r="U107" s="163"/>
      <c r="V107" s="163"/>
      <c r="W107" s="163"/>
      <c r="X107" s="163"/>
      <c r="Y107" s="152"/>
      <c r="Z107" s="152"/>
      <c r="AA107" s="152"/>
      <c r="AB107" s="152"/>
      <c r="AC107" s="152"/>
      <c r="AD107" s="152"/>
      <c r="AE107" s="152"/>
      <c r="AF107" s="152"/>
      <c r="AG107" s="152" t="s">
        <v>375</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c r="A108" s="159"/>
      <c r="B108" s="160"/>
      <c r="C108" s="203" t="s">
        <v>3410</v>
      </c>
      <c r="D108" s="199"/>
      <c r="E108" s="200">
        <v>37.905999999999999</v>
      </c>
      <c r="F108" s="163"/>
      <c r="G108" s="163"/>
      <c r="H108" s="163"/>
      <c r="I108" s="163"/>
      <c r="J108" s="163"/>
      <c r="K108" s="163"/>
      <c r="L108" s="163"/>
      <c r="M108" s="163"/>
      <c r="N108" s="162"/>
      <c r="O108" s="162"/>
      <c r="P108" s="162"/>
      <c r="Q108" s="162"/>
      <c r="R108" s="163"/>
      <c r="S108" s="163"/>
      <c r="T108" s="163"/>
      <c r="U108" s="163"/>
      <c r="V108" s="163"/>
      <c r="W108" s="163"/>
      <c r="X108" s="163"/>
      <c r="Y108" s="152"/>
      <c r="Z108" s="152"/>
      <c r="AA108" s="152"/>
      <c r="AB108" s="152"/>
      <c r="AC108" s="152"/>
      <c r="AD108" s="152"/>
      <c r="AE108" s="152"/>
      <c r="AF108" s="152"/>
      <c r="AG108" s="152" t="s">
        <v>2390</v>
      </c>
      <c r="AH108" s="152">
        <v>5</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c r="A109" s="175">
        <v>24</v>
      </c>
      <c r="B109" s="176" t="s">
        <v>3045</v>
      </c>
      <c r="C109" s="185" t="s">
        <v>3046</v>
      </c>
      <c r="D109" s="177" t="s">
        <v>524</v>
      </c>
      <c r="E109" s="178">
        <v>31.32</v>
      </c>
      <c r="F109" s="179"/>
      <c r="G109" s="180">
        <f>ROUND(E109*F109,2)</f>
        <v>0</v>
      </c>
      <c r="H109" s="179"/>
      <c r="I109" s="180">
        <f>ROUND(E109*H109,2)</f>
        <v>0</v>
      </c>
      <c r="J109" s="179"/>
      <c r="K109" s="180">
        <f>ROUND(E109*J109,2)</f>
        <v>0</v>
      </c>
      <c r="L109" s="180">
        <v>21</v>
      </c>
      <c r="M109" s="180">
        <f>G109*(1+L109/100)</f>
        <v>0</v>
      </c>
      <c r="N109" s="178">
        <v>3.2000000000000003E-4</v>
      </c>
      <c r="O109" s="178">
        <f>ROUND(E109*N109,2)</f>
        <v>0.01</v>
      </c>
      <c r="P109" s="178">
        <v>0</v>
      </c>
      <c r="Q109" s="178">
        <f>ROUND(E109*P109,2)</f>
        <v>0</v>
      </c>
      <c r="R109" s="180" t="s">
        <v>727</v>
      </c>
      <c r="S109" s="180" t="s">
        <v>371</v>
      </c>
      <c r="T109" s="181" t="s">
        <v>2386</v>
      </c>
      <c r="U109" s="163">
        <v>0.11</v>
      </c>
      <c r="V109" s="163">
        <f>ROUND(E109*U109,2)</f>
        <v>3.45</v>
      </c>
      <c r="W109" s="163"/>
      <c r="X109" s="163" t="s">
        <v>431</v>
      </c>
      <c r="Y109" s="152"/>
      <c r="Z109" s="152"/>
      <c r="AA109" s="152"/>
      <c r="AB109" s="152"/>
      <c r="AC109" s="152"/>
      <c r="AD109" s="152"/>
      <c r="AE109" s="152"/>
      <c r="AF109" s="152"/>
      <c r="AG109" s="152" t="s">
        <v>2387</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c r="A110" s="159"/>
      <c r="B110" s="160"/>
      <c r="C110" s="203" t="s">
        <v>3411</v>
      </c>
      <c r="D110" s="199"/>
      <c r="E110" s="200">
        <v>5.03</v>
      </c>
      <c r="F110" s="163"/>
      <c r="G110" s="163"/>
      <c r="H110" s="163"/>
      <c r="I110" s="163"/>
      <c r="J110" s="163"/>
      <c r="K110" s="163"/>
      <c r="L110" s="163"/>
      <c r="M110" s="163"/>
      <c r="N110" s="162"/>
      <c r="O110" s="162"/>
      <c r="P110" s="162"/>
      <c r="Q110" s="162"/>
      <c r="R110" s="163"/>
      <c r="S110" s="163"/>
      <c r="T110" s="163"/>
      <c r="U110" s="163"/>
      <c r="V110" s="163"/>
      <c r="W110" s="163"/>
      <c r="X110" s="163"/>
      <c r="Y110" s="152"/>
      <c r="Z110" s="152"/>
      <c r="AA110" s="152"/>
      <c r="AB110" s="152"/>
      <c r="AC110" s="152"/>
      <c r="AD110" s="152"/>
      <c r="AE110" s="152"/>
      <c r="AF110" s="152"/>
      <c r="AG110" s="152" t="s">
        <v>2390</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c r="A111" s="159"/>
      <c r="B111" s="160"/>
      <c r="C111" s="203" t="s">
        <v>3412</v>
      </c>
      <c r="D111" s="199"/>
      <c r="E111" s="200">
        <v>8.8000000000000007</v>
      </c>
      <c r="F111" s="163"/>
      <c r="G111" s="163"/>
      <c r="H111" s="163"/>
      <c r="I111" s="163"/>
      <c r="J111" s="163"/>
      <c r="K111" s="163"/>
      <c r="L111" s="163"/>
      <c r="M111" s="163"/>
      <c r="N111" s="162"/>
      <c r="O111" s="162"/>
      <c r="P111" s="162"/>
      <c r="Q111" s="162"/>
      <c r="R111" s="163"/>
      <c r="S111" s="163"/>
      <c r="T111" s="163"/>
      <c r="U111" s="163"/>
      <c r="V111" s="163"/>
      <c r="W111" s="163"/>
      <c r="X111" s="163"/>
      <c r="Y111" s="152"/>
      <c r="Z111" s="152"/>
      <c r="AA111" s="152"/>
      <c r="AB111" s="152"/>
      <c r="AC111" s="152"/>
      <c r="AD111" s="152"/>
      <c r="AE111" s="152"/>
      <c r="AF111" s="152"/>
      <c r="AG111" s="152" t="s">
        <v>2390</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c r="A112" s="159"/>
      <c r="B112" s="160"/>
      <c r="C112" s="203" t="s">
        <v>3413</v>
      </c>
      <c r="D112" s="199"/>
      <c r="E112" s="200">
        <v>8.69</v>
      </c>
      <c r="F112" s="163"/>
      <c r="G112" s="163"/>
      <c r="H112" s="163"/>
      <c r="I112" s="163"/>
      <c r="J112" s="163"/>
      <c r="K112" s="163"/>
      <c r="L112" s="163"/>
      <c r="M112" s="163"/>
      <c r="N112" s="162"/>
      <c r="O112" s="162"/>
      <c r="P112" s="162"/>
      <c r="Q112" s="162"/>
      <c r="R112" s="163"/>
      <c r="S112" s="163"/>
      <c r="T112" s="163"/>
      <c r="U112" s="163"/>
      <c r="V112" s="163"/>
      <c r="W112" s="163"/>
      <c r="X112" s="163"/>
      <c r="Y112" s="152"/>
      <c r="Z112" s="152"/>
      <c r="AA112" s="152"/>
      <c r="AB112" s="152"/>
      <c r="AC112" s="152"/>
      <c r="AD112" s="152"/>
      <c r="AE112" s="152"/>
      <c r="AF112" s="152"/>
      <c r="AG112" s="152" t="s">
        <v>2390</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c r="A113" s="159"/>
      <c r="B113" s="160"/>
      <c r="C113" s="203" t="s">
        <v>3414</v>
      </c>
      <c r="D113" s="199"/>
      <c r="E113" s="200">
        <v>8.8000000000000007</v>
      </c>
      <c r="F113" s="163"/>
      <c r="G113" s="163"/>
      <c r="H113" s="163"/>
      <c r="I113" s="163"/>
      <c r="J113" s="163"/>
      <c r="K113" s="163"/>
      <c r="L113" s="163"/>
      <c r="M113" s="163"/>
      <c r="N113" s="162"/>
      <c r="O113" s="162"/>
      <c r="P113" s="162"/>
      <c r="Q113" s="162"/>
      <c r="R113" s="163"/>
      <c r="S113" s="163"/>
      <c r="T113" s="163"/>
      <c r="U113" s="163"/>
      <c r="V113" s="163"/>
      <c r="W113" s="163"/>
      <c r="X113" s="163"/>
      <c r="Y113" s="152"/>
      <c r="Z113" s="152"/>
      <c r="AA113" s="152"/>
      <c r="AB113" s="152"/>
      <c r="AC113" s="152"/>
      <c r="AD113" s="152"/>
      <c r="AE113" s="152"/>
      <c r="AF113" s="152"/>
      <c r="AG113" s="152" t="s">
        <v>2390</v>
      </c>
      <c r="AH113" s="152">
        <v>0</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c r="A114" s="175">
        <v>25</v>
      </c>
      <c r="B114" s="176" t="s">
        <v>3052</v>
      </c>
      <c r="C114" s="185" t="s">
        <v>3053</v>
      </c>
      <c r="D114" s="177" t="s">
        <v>508</v>
      </c>
      <c r="E114" s="178">
        <v>20</v>
      </c>
      <c r="F114" s="179"/>
      <c r="G114" s="180">
        <f>ROUND(E114*F114,2)</f>
        <v>0</v>
      </c>
      <c r="H114" s="179"/>
      <c r="I114" s="180">
        <f>ROUND(E114*H114,2)</f>
        <v>0</v>
      </c>
      <c r="J114" s="179"/>
      <c r="K114" s="180">
        <f>ROUND(E114*J114,2)</f>
        <v>0</v>
      </c>
      <c r="L114" s="180">
        <v>21</v>
      </c>
      <c r="M114" s="180">
        <f>G114*(1+L114/100)</f>
        <v>0</v>
      </c>
      <c r="N114" s="178">
        <v>4.2999999999999999E-4</v>
      </c>
      <c r="O114" s="178">
        <f>ROUND(E114*N114,2)</f>
        <v>0.01</v>
      </c>
      <c r="P114" s="178">
        <v>0</v>
      </c>
      <c r="Q114" s="178">
        <f>ROUND(E114*P114,2)</f>
        <v>0</v>
      </c>
      <c r="R114" s="180" t="s">
        <v>727</v>
      </c>
      <c r="S114" s="180" t="s">
        <v>371</v>
      </c>
      <c r="T114" s="181" t="s">
        <v>2386</v>
      </c>
      <c r="U114" s="163">
        <v>6.7000000000000004E-2</v>
      </c>
      <c r="V114" s="163">
        <f>ROUND(E114*U114,2)</f>
        <v>1.34</v>
      </c>
      <c r="W114" s="163"/>
      <c r="X114" s="163" t="s">
        <v>431</v>
      </c>
      <c r="Y114" s="152"/>
      <c r="Z114" s="152"/>
      <c r="AA114" s="152"/>
      <c r="AB114" s="152"/>
      <c r="AC114" s="152"/>
      <c r="AD114" s="152"/>
      <c r="AE114" s="152"/>
      <c r="AF114" s="152"/>
      <c r="AG114" s="152" t="s">
        <v>2387</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c r="A115" s="159"/>
      <c r="B115" s="160"/>
      <c r="C115" s="203" t="s">
        <v>3415</v>
      </c>
      <c r="D115" s="199"/>
      <c r="E115" s="200">
        <v>4</v>
      </c>
      <c r="F115" s="163"/>
      <c r="G115" s="163"/>
      <c r="H115" s="163"/>
      <c r="I115" s="163"/>
      <c r="J115" s="163"/>
      <c r="K115" s="163"/>
      <c r="L115" s="163"/>
      <c r="M115" s="163"/>
      <c r="N115" s="162"/>
      <c r="O115" s="162"/>
      <c r="P115" s="162"/>
      <c r="Q115" s="162"/>
      <c r="R115" s="163"/>
      <c r="S115" s="163"/>
      <c r="T115" s="163"/>
      <c r="U115" s="163"/>
      <c r="V115" s="163"/>
      <c r="W115" s="163"/>
      <c r="X115" s="163"/>
      <c r="Y115" s="152"/>
      <c r="Z115" s="152"/>
      <c r="AA115" s="152"/>
      <c r="AB115" s="152"/>
      <c r="AC115" s="152"/>
      <c r="AD115" s="152"/>
      <c r="AE115" s="152"/>
      <c r="AF115" s="152"/>
      <c r="AG115" s="152" t="s">
        <v>2390</v>
      </c>
      <c r="AH115" s="152">
        <v>0</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c r="A116" s="159"/>
      <c r="B116" s="160"/>
      <c r="C116" s="203" t="s">
        <v>3416</v>
      </c>
      <c r="D116" s="199"/>
      <c r="E116" s="200">
        <v>5</v>
      </c>
      <c r="F116" s="163"/>
      <c r="G116" s="163"/>
      <c r="H116" s="163"/>
      <c r="I116" s="163"/>
      <c r="J116" s="163"/>
      <c r="K116" s="163"/>
      <c r="L116" s="163"/>
      <c r="M116" s="163"/>
      <c r="N116" s="162"/>
      <c r="O116" s="162"/>
      <c r="P116" s="162"/>
      <c r="Q116" s="162"/>
      <c r="R116" s="163"/>
      <c r="S116" s="163"/>
      <c r="T116" s="163"/>
      <c r="U116" s="163"/>
      <c r="V116" s="163"/>
      <c r="W116" s="163"/>
      <c r="X116" s="163"/>
      <c r="Y116" s="152"/>
      <c r="Z116" s="152"/>
      <c r="AA116" s="152"/>
      <c r="AB116" s="152"/>
      <c r="AC116" s="152"/>
      <c r="AD116" s="152"/>
      <c r="AE116" s="152"/>
      <c r="AF116" s="152"/>
      <c r="AG116" s="152" t="s">
        <v>2390</v>
      </c>
      <c r="AH116" s="152">
        <v>0</v>
      </c>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c r="A117" s="159"/>
      <c r="B117" s="160"/>
      <c r="C117" s="203" t="s">
        <v>3417</v>
      </c>
      <c r="D117" s="199"/>
      <c r="E117" s="200">
        <v>6</v>
      </c>
      <c r="F117" s="163"/>
      <c r="G117" s="163"/>
      <c r="H117" s="163"/>
      <c r="I117" s="163"/>
      <c r="J117" s="163"/>
      <c r="K117" s="163"/>
      <c r="L117" s="163"/>
      <c r="M117" s="163"/>
      <c r="N117" s="162"/>
      <c r="O117" s="162"/>
      <c r="P117" s="162"/>
      <c r="Q117" s="162"/>
      <c r="R117" s="163"/>
      <c r="S117" s="163"/>
      <c r="T117" s="163"/>
      <c r="U117" s="163"/>
      <c r="V117" s="163"/>
      <c r="W117" s="163"/>
      <c r="X117" s="163"/>
      <c r="Y117" s="152"/>
      <c r="Z117" s="152"/>
      <c r="AA117" s="152"/>
      <c r="AB117" s="152"/>
      <c r="AC117" s="152"/>
      <c r="AD117" s="152"/>
      <c r="AE117" s="152"/>
      <c r="AF117" s="152"/>
      <c r="AG117" s="152" t="s">
        <v>2390</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c r="A118" s="159"/>
      <c r="B118" s="160"/>
      <c r="C118" s="203" t="s">
        <v>3418</v>
      </c>
      <c r="D118" s="199"/>
      <c r="E118" s="200">
        <v>5</v>
      </c>
      <c r="F118" s="163"/>
      <c r="G118" s="163"/>
      <c r="H118" s="163"/>
      <c r="I118" s="163"/>
      <c r="J118" s="163"/>
      <c r="K118" s="163"/>
      <c r="L118" s="163"/>
      <c r="M118" s="163"/>
      <c r="N118" s="162"/>
      <c r="O118" s="162"/>
      <c r="P118" s="162"/>
      <c r="Q118" s="162"/>
      <c r="R118" s="163"/>
      <c r="S118" s="163"/>
      <c r="T118" s="163"/>
      <c r="U118" s="163"/>
      <c r="V118" s="163"/>
      <c r="W118" s="163"/>
      <c r="X118" s="163"/>
      <c r="Y118" s="152"/>
      <c r="Z118" s="152"/>
      <c r="AA118" s="152"/>
      <c r="AB118" s="152"/>
      <c r="AC118" s="152"/>
      <c r="AD118" s="152"/>
      <c r="AE118" s="152"/>
      <c r="AF118" s="152"/>
      <c r="AG118" s="152" t="s">
        <v>2390</v>
      </c>
      <c r="AH118" s="152">
        <v>0</v>
      </c>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c r="A119" s="175">
        <v>26</v>
      </c>
      <c r="B119" s="176" t="s">
        <v>3059</v>
      </c>
      <c r="C119" s="185" t="s">
        <v>3060</v>
      </c>
      <c r="D119" s="177" t="s">
        <v>524</v>
      </c>
      <c r="E119" s="178">
        <v>11.4</v>
      </c>
      <c r="F119" s="179"/>
      <c r="G119" s="180">
        <f>ROUND(E119*F119,2)</f>
        <v>0</v>
      </c>
      <c r="H119" s="179"/>
      <c r="I119" s="180">
        <f>ROUND(E119*H119,2)</f>
        <v>0</v>
      </c>
      <c r="J119" s="179"/>
      <c r="K119" s="180">
        <f>ROUND(E119*J119,2)</f>
        <v>0</v>
      </c>
      <c r="L119" s="180">
        <v>21</v>
      </c>
      <c r="M119" s="180">
        <f>G119*(1+L119/100)</f>
        <v>0</v>
      </c>
      <c r="N119" s="178">
        <v>3.2000000000000003E-4</v>
      </c>
      <c r="O119" s="178">
        <f>ROUND(E119*N119,2)</f>
        <v>0</v>
      </c>
      <c r="P119" s="178">
        <v>0</v>
      </c>
      <c r="Q119" s="178">
        <f>ROUND(E119*P119,2)</f>
        <v>0</v>
      </c>
      <c r="R119" s="180" t="s">
        <v>727</v>
      </c>
      <c r="S119" s="180" t="s">
        <v>371</v>
      </c>
      <c r="T119" s="181" t="s">
        <v>2386</v>
      </c>
      <c r="U119" s="163">
        <v>0.14000000000000001</v>
      </c>
      <c r="V119" s="163">
        <f>ROUND(E119*U119,2)</f>
        <v>1.6</v>
      </c>
      <c r="W119" s="163"/>
      <c r="X119" s="163" t="s">
        <v>431</v>
      </c>
      <c r="Y119" s="152"/>
      <c r="Z119" s="152"/>
      <c r="AA119" s="152"/>
      <c r="AB119" s="152"/>
      <c r="AC119" s="152"/>
      <c r="AD119" s="152"/>
      <c r="AE119" s="152"/>
      <c r="AF119" s="152"/>
      <c r="AG119" s="152" t="s">
        <v>2387</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c r="A120" s="159"/>
      <c r="B120" s="160"/>
      <c r="C120" s="203" t="s">
        <v>3419</v>
      </c>
      <c r="D120" s="199"/>
      <c r="E120" s="200">
        <v>1.2</v>
      </c>
      <c r="F120" s="163"/>
      <c r="G120" s="163"/>
      <c r="H120" s="163"/>
      <c r="I120" s="163"/>
      <c r="J120" s="163"/>
      <c r="K120" s="163"/>
      <c r="L120" s="163"/>
      <c r="M120" s="163"/>
      <c r="N120" s="162"/>
      <c r="O120" s="162"/>
      <c r="P120" s="162"/>
      <c r="Q120" s="162"/>
      <c r="R120" s="163"/>
      <c r="S120" s="163"/>
      <c r="T120" s="163"/>
      <c r="U120" s="163"/>
      <c r="V120" s="163"/>
      <c r="W120" s="163"/>
      <c r="X120" s="163"/>
      <c r="Y120" s="152"/>
      <c r="Z120" s="152"/>
      <c r="AA120" s="152"/>
      <c r="AB120" s="152"/>
      <c r="AC120" s="152"/>
      <c r="AD120" s="152"/>
      <c r="AE120" s="152"/>
      <c r="AF120" s="152"/>
      <c r="AG120" s="152" t="s">
        <v>2390</v>
      </c>
      <c r="AH120" s="152">
        <v>0</v>
      </c>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c r="A121" s="159"/>
      <c r="B121" s="160"/>
      <c r="C121" s="203" t="s">
        <v>3420</v>
      </c>
      <c r="D121" s="199"/>
      <c r="E121" s="200">
        <v>1.2</v>
      </c>
      <c r="F121" s="163"/>
      <c r="G121" s="163"/>
      <c r="H121" s="163"/>
      <c r="I121" s="163"/>
      <c r="J121" s="163"/>
      <c r="K121" s="163"/>
      <c r="L121" s="163"/>
      <c r="M121" s="163"/>
      <c r="N121" s="162"/>
      <c r="O121" s="162"/>
      <c r="P121" s="162"/>
      <c r="Q121" s="162"/>
      <c r="R121" s="163"/>
      <c r="S121" s="163"/>
      <c r="T121" s="163"/>
      <c r="U121" s="163"/>
      <c r="V121" s="163"/>
      <c r="W121" s="163"/>
      <c r="X121" s="163"/>
      <c r="Y121" s="152"/>
      <c r="Z121" s="152"/>
      <c r="AA121" s="152"/>
      <c r="AB121" s="152"/>
      <c r="AC121" s="152"/>
      <c r="AD121" s="152"/>
      <c r="AE121" s="152"/>
      <c r="AF121" s="152"/>
      <c r="AG121" s="152" t="s">
        <v>2390</v>
      </c>
      <c r="AH121" s="152">
        <v>0</v>
      </c>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c r="A122" s="159"/>
      <c r="B122" s="160"/>
      <c r="C122" s="203" t="s">
        <v>3016</v>
      </c>
      <c r="D122" s="199"/>
      <c r="E122" s="200">
        <v>2</v>
      </c>
      <c r="F122" s="163"/>
      <c r="G122" s="163"/>
      <c r="H122" s="163"/>
      <c r="I122" s="163"/>
      <c r="J122" s="163"/>
      <c r="K122" s="163"/>
      <c r="L122" s="163"/>
      <c r="M122" s="163"/>
      <c r="N122" s="162"/>
      <c r="O122" s="162"/>
      <c r="P122" s="162"/>
      <c r="Q122" s="162"/>
      <c r="R122" s="163"/>
      <c r="S122" s="163"/>
      <c r="T122" s="163"/>
      <c r="U122" s="163"/>
      <c r="V122" s="163"/>
      <c r="W122" s="163"/>
      <c r="X122" s="163"/>
      <c r="Y122" s="152"/>
      <c r="Z122" s="152"/>
      <c r="AA122" s="152"/>
      <c r="AB122" s="152"/>
      <c r="AC122" s="152"/>
      <c r="AD122" s="152"/>
      <c r="AE122" s="152"/>
      <c r="AF122" s="152"/>
      <c r="AG122" s="152" t="s">
        <v>2390</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c r="A123" s="159"/>
      <c r="B123" s="160"/>
      <c r="C123" s="203" t="s">
        <v>3421</v>
      </c>
      <c r="D123" s="199"/>
      <c r="E123" s="200">
        <v>1.8</v>
      </c>
      <c r="F123" s="163"/>
      <c r="G123" s="163"/>
      <c r="H123" s="163"/>
      <c r="I123" s="163"/>
      <c r="J123" s="163"/>
      <c r="K123" s="163"/>
      <c r="L123" s="163"/>
      <c r="M123" s="163"/>
      <c r="N123" s="162"/>
      <c r="O123" s="162"/>
      <c r="P123" s="162"/>
      <c r="Q123" s="162"/>
      <c r="R123" s="163"/>
      <c r="S123" s="163"/>
      <c r="T123" s="163"/>
      <c r="U123" s="163"/>
      <c r="V123" s="163"/>
      <c r="W123" s="163"/>
      <c r="X123" s="163"/>
      <c r="Y123" s="152"/>
      <c r="Z123" s="152"/>
      <c r="AA123" s="152"/>
      <c r="AB123" s="152"/>
      <c r="AC123" s="152"/>
      <c r="AD123" s="152"/>
      <c r="AE123" s="152"/>
      <c r="AF123" s="152"/>
      <c r="AG123" s="152" t="s">
        <v>2390</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c r="A124" s="159"/>
      <c r="B124" s="160"/>
      <c r="C124" s="203" t="s">
        <v>3016</v>
      </c>
      <c r="D124" s="199"/>
      <c r="E124" s="200">
        <v>2</v>
      </c>
      <c r="F124" s="163"/>
      <c r="G124" s="163"/>
      <c r="H124" s="163"/>
      <c r="I124" s="163"/>
      <c r="J124" s="163"/>
      <c r="K124" s="163"/>
      <c r="L124" s="163"/>
      <c r="M124" s="163"/>
      <c r="N124" s="162"/>
      <c r="O124" s="162"/>
      <c r="P124" s="162"/>
      <c r="Q124" s="162"/>
      <c r="R124" s="163"/>
      <c r="S124" s="163"/>
      <c r="T124" s="163"/>
      <c r="U124" s="163"/>
      <c r="V124" s="163"/>
      <c r="W124" s="163"/>
      <c r="X124" s="163"/>
      <c r="Y124" s="152"/>
      <c r="Z124" s="152"/>
      <c r="AA124" s="152"/>
      <c r="AB124" s="152"/>
      <c r="AC124" s="152"/>
      <c r="AD124" s="152"/>
      <c r="AE124" s="152"/>
      <c r="AF124" s="152"/>
      <c r="AG124" s="152" t="s">
        <v>2390</v>
      </c>
      <c r="AH124" s="152">
        <v>0</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c r="A125" s="159"/>
      <c r="B125" s="160"/>
      <c r="C125" s="203" t="s">
        <v>3422</v>
      </c>
      <c r="D125" s="199"/>
      <c r="E125" s="200">
        <v>1.2</v>
      </c>
      <c r="F125" s="163"/>
      <c r="G125" s="163"/>
      <c r="H125" s="163"/>
      <c r="I125" s="163"/>
      <c r="J125" s="163"/>
      <c r="K125" s="163"/>
      <c r="L125" s="163"/>
      <c r="M125" s="163"/>
      <c r="N125" s="162"/>
      <c r="O125" s="162"/>
      <c r="P125" s="162"/>
      <c r="Q125" s="162"/>
      <c r="R125" s="163"/>
      <c r="S125" s="163"/>
      <c r="T125" s="163"/>
      <c r="U125" s="163"/>
      <c r="V125" s="163"/>
      <c r="W125" s="163"/>
      <c r="X125" s="163"/>
      <c r="Y125" s="152"/>
      <c r="Z125" s="152"/>
      <c r="AA125" s="152"/>
      <c r="AB125" s="152"/>
      <c r="AC125" s="152"/>
      <c r="AD125" s="152"/>
      <c r="AE125" s="152"/>
      <c r="AF125" s="152"/>
      <c r="AG125" s="152" t="s">
        <v>2390</v>
      </c>
      <c r="AH125" s="152">
        <v>0</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c r="A126" s="159"/>
      <c r="B126" s="160"/>
      <c r="C126" s="203" t="s">
        <v>3016</v>
      </c>
      <c r="D126" s="199"/>
      <c r="E126" s="200">
        <v>2</v>
      </c>
      <c r="F126" s="163"/>
      <c r="G126" s="163"/>
      <c r="H126" s="163"/>
      <c r="I126" s="163"/>
      <c r="J126" s="163"/>
      <c r="K126" s="163"/>
      <c r="L126" s="163"/>
      <c r="M126" s="163"/>
      <c r="N126" s="162"/>
      <c r="O126" s="162"/>
      <c r="P126" s="162"/>
      <c r="Q126" s="162"/>
      <c r="R126" s="163"/>
      <c r="S126" s="163"/>
      <c r="T126" s="163"/>
      <c r="U126" s="163"/>
      <c r="V126" s="163"/>
      <c r="W126" s="163"/>
      <c r="X126" s="163"/>
      <c r="Y126" s="152"/>
      <c r="Z126" s="152"/>
      <c r="AA126" s="152"/>
      <c r="AB126" s="152"/>
      <c r="AC126" s="152"/>
      <c r="AD126" s="152"/>
      <c r="AE126" s="152"/>
      <c r="AF126" s="152"/>
      <c r="AG126" s="152" t="s">
        <v>2390</v>
      </c>
      <c r="AH126" s="152">
        <v>0</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c r="A127" s="175">
        <v>27</v>
      </c>
      <c r="B127" s="176" t="s">
        <v>3066</v>
      </c>
      <c r="C127" s="185" t="s">
        <v>3067</v>
      </c>
      <c r="D127" s="177" t="s">
        <v>508</v>
      </c>
      <c r="E127" s="178">
        <v>9</v>
      </c>
      <c r="F127" s="179"/>
      <c r="G127" s="180">
        <f>ROUND(E127*F127,2)</f>
        <v>0</v>
      </c>
      <c r="H127" s="179"/>
      <c r="I127" s="180">
        <f>ROUND(E127*H127,2)</f>
        <v>0</v>
      </c>
      <c r="J127" s="179"/>
      <c r="K127" s="180">
        <f>ROUND(E127*J127,2)</f>
        <v>0</v>
      </c>
      <c r="L127" s="180">
        <v>21</v>
      </c>
      <c r="M127" s="180">
        <f>G127*(1+L127/100)</f>
        <v>0</v>
      </c>
      <c r="N127" s="178">
        <v>5.4000000000000001E-4</v>
      </c>
      <c r="O127" s="178">
        <f>ROUND(E127*N127,2)</f>
        <v>0</v>
      </c>
      <c r="P127" s="178">
        <v>0</v>
      </c>
      <c r="Q127" s="178">
        <f>ROUND(E127*P127,2)</f>
        <v>0</v>
      </c>
      <c r="R127" s="180" t="s">
        <v>727</v>
      </c>
      <c r="S127" s="180" t="s">
        <v>371</v>
      </c>
      <c r="T127" s="181" t="s">
        <v>2386</v>
      </c>
      <c r="U127" s="163">
        <v>0.09</v>
      </c>
      <c r="V127" s="163">
        <f>ROUND(E127*U127,2)</f>
        <v>0.81</v>
      </c>
      <c r="W127" s="163"/>
      <c r="X127" s="163" t="s">
        <v>431</v>
      </c>
      <c r="Y127" s="152"/>
      <c r="Z127" s="152"/>
      <c r="AA127" s="152"/>
      <c r="AB127" s="152"/>
      <c r="AC127" s="152"/>
      <c r="AD127" s="152"/>
      <c r="AE127" s="152"/>
      <c r="AF127" s="152"/>
      <c r="AG127" s="152" t="s">
        <v>2387</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c r="A128" s="159"/>
      <c r="B128" s="160"/>
      <c r="C128" s="203" t="s">
        <v>3423</v>
      </c>
      <c r="D128" s="199"/>
      <c r="E128" s="200">
        <v>3</v>
      </c>
      <c r="F128" s="163"/>
      <c r="G128" s="163"/>
      <c r="H128" s="163"/>
      <c r="I128" s="163"/>
      <c r="J128" s="163"/>
      <c r="K128" s="163"/>
      <c r="L128" s="163"/>
      <c r="M128" s="163"/>
      <c r="N128" s="162"/>
      <c r="O128" s="162"/>
      <c r="P128" s="162"/>
      <c r="Q128" s="162"/>
      <c r="R128" s="163"/>
      <c r="S128" s="163"/>
      <c r="T128" s="163"/>
      <c r="U128" s="163"/>
      <c r="V128" s="163"/>
      <c r="W128" s="163"/>
      <c r="X128" s="163"/>
      <c r="Y128" s="152"/>
      <c r="Z128" s="152"/>
      <c r="AA128" s="152"/>
      <c r="AB128" s="152"/>
      <c r="AC128" s="152"/>
      <c r="AD128" s="152"/>
      <c r="AE128" s="152"/>
      <c r="AF128" s="152"/>
      <c r="AG128" s="152" t="s">
        <v>2390</v>
      </c>
      <c r="AH128" s="152">
        <v>0</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c r="A129" s="159"/>
      <c r="B129" s="160"/>
      <c r="C129" s="203" t="s">
        <v>3424</v>
      </c>
      <c r="D129" s="199"/>
      <c r="E129" s="200">
        <v>3</v>
      </c>
      <c r="F129" s="163"/>
      <c r="G129" s="163"/>
      <c r="H129" s="163"/>
      <c r="I129" s="163"/>
      <c r="J129" s="163"/>
      <c r="K129" s="163"/>
      <c r="L129" s="163"/>
      <c r="M129" s="163"/>
      <c r="N129" s="162"/>
      <c r="O129" s="162"/>
      <c r="P129" s="162"/>
      <c r="Q129" s="162"/>
      <c r="R129" s="163"/>
      <c r="S129" s="163"/>
      <c r="T129" s="163"/>
      <c r="U129" s="163"/>
      <c r="V129" s="163"/>
      <c r="W129" s="163"/>
      <c r="X129" s="163"/>
      <c r="Y129" s="152"/>
      <c r="Z129" s="152"/>
      <c r="AA129" s="152"/>
      <c r="AB129" s="152"/>
      <c r="AC129" s="152"/>
      <c r="AD129" s="152"/>
      <c r="AE129" s="152"/>
      <c r="AF129" s="152"/>
      <c r="AG129" s="152" t="s">
        <v>2390</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c r="A130" s="159"/>
      <c r="B130" s="160"/>
      <c r="C130" s="203" t="s">
        <v>3425</v>
      </c>
      <c r="D130" s="199"/>
      <c r="E130" s="200">
        <v>3</v>
      </c>
      <c r="F130" s="163"/>
      <c r="G130" s="163"/>
      <c r="H130" s="163"/>
      <c r="I130" s="163"/>
      <c r="J130" s="163"/>
      <c r="K130" s="163"/>
      <c r="L130" s="163"/>
      <c r="M130" s="163"/>
      <c r="N130" s="162"/>
      <c r="O130" s="162"/>
      <c r="P130" s="162"/>
      <c r="Q130" s="162"/>
      <c r="R130" s="163"/>
      <c r="S130" s="163"/>
      <c r="T130" s="163"/>
      <c r="U130" s="163"/>
      <c r="V130" s="163"/>
      <c r="W130" s="163"/>
      <c r="X130" s="163"/>
      <c r="Y130" s="152"/>
      <c r="Z130" s="152"/>
      <c r="AA130" s="152"/>
      <c r="AB130" s="152"/>
      <c r="AC130" s="152"/>
      <c r="AD130" s="152"/>
      <c r="AE130" s="152"/>
      <c r="AF130" s="152"/>
      <c r="AG130" s="152" t="s">
        <v>2390</v>
      </c>
      <c r="AH130" s="152">
        <v>0</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c r="A131" s="175">
        <v>28</v>
      </c>
      <c r="B131" s="176" t="s">
        <v>3069</v>
      </c>
      <c r="C131" s="185" t="s">
        <v>3070</v>
      </c>
      <c r="D131" s="177" t="s">
        <v>459</v>
      </c>
      <c r="E131" s="178">
        <v>0.17458000000000001</v>
      </c>
      <c r="F131" s="179"/>
      <c r="G131" s="180">
        <f>ROUND(E131*F131,2)</f>
        <v>0</v>
      </c>
      <c r="H131" s="179"/>
      <c r="I131" s="180">
        <f>ROUND(E131*H131,2)</f>
        <v>0</v>
      </c>
      <c r="J131" s="179"/>
      <c r="K131" s="180">
        <f>ROUND(E131*J131,2)</f>
        <v>0</v>
      </c>
      <c r="L131" s="180">
        <v>21</v>
      </c>
      <c r="M131" s="180">
        <f>G131*(1+L131/100)</f>
        <v>0</v>
      </c>
      <c r="N131" s="178">
        <v>0</v>
      </c>
      <c r="O131" s="178">
        <f>ROUND(E131*N131,2)</f>
        <v>0</v>
      </c>
      <c r="P131" s="178">
        <v>0</v>
      </c>
      <c r="Q131" s="178">
        <f>ROUND(E131*P131,2)</f>
        <v>0</v>
      </c>
      <c r="R131" s="180" t="s">
        <v>727</v>
      </c>
      <c r="S131" s="180" t="s">
        <v>371</v>
      </c>
      <c r="T131" s="181" t="s">
        <v>2386</v>
      </c>
      <c r="U131" s="163">
        <v>1.5669999999999999</v>
      </c>
      <c r="V131" s="163">
        <f>ROUND(E131*U131,2)</f>
        <v>0.27</v>
      </c>
      <c r="W131" s="163"/>
      <c r="X131" s="163" t="s">
        <v>254</v>
      </c>
      <c r="Y131" s="152"/>
      <c r="Z131" s="152"/>
      <c r="AA131" s="152"/>
      <c r="AB131" s="152"/>
      <c r="AC131" s="152"/>
      <c r="AD131" s="152"/>
      <c r="AE131" s="152"/>
      <c r="AF131" s="152"/>
      <c r="AG131" s="152" t="s">
        <v>724</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c r="A132" s="159"/>
      <c r="B132" s="160"/>
      <c r="C132" s="273" t="s">
        <v>742</v>
      </c>
      <c r="D132" s="274"/>
      <c r="E132" s="274"/>
      <c r="F132" s="274"/>
      <c r="G132" s="274"/>
      <c r="H132" s="163"/>
      <c r="I132" s="163"/>
      <c r="J132" s="163"/>
      <c r="K132" s="163"/>
      <c r="L132" s="163"/>
      <c r="M132" s="163"/>
      <c r="N132" s="162"/>
      <c r="O132" s="162"/>
      <c r="P132" s="162"/>
      <c r="Q132" s="162"/>
      <c r="R132" s="163"/>
      <c r="S132" s="163"/>
      <c r="T132" s="163"/>
      <c r="U132" s="163"/>
      <c r="V132" s="163"/>
      <c r="W132" s="163"/>
      <c r="X132" s="163"/>
      <c r="Y132" s="152"/>
      <c r="Z132" s="152"/>
      <c r="AA132" s="152"/>
      <c r="AB132" s="152"/>
      <c r="AC132" s="152"/>
      <c r="AD132" s="152"/>
      <c r="AE132" s="152"/>
      <c r="AF132" s="152"/>
      <c r="AG132" s="152" t="s">
        <v>444</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c r="A133" s="169" t="s">
        <v>366</v>
      </c>
      <c r="B133" s="170" t="s">
        <v>305</v>
      </c>
      <c r="C133" s="184" t="s">
        <v>306</v>
      </c>
      <c r="D133" s="171"/>
      <c r="E133" s="172"/>
      <c r="F133" s="173"/>
      <c r="G133" s="173">
        <f>SUMIF(AG134:AG136,"&lt;&gt;NOR",G134:G136)</f>
        <v>0</v>
      </c>
      <c r="H133" s="173"/>
      <c r="I133" s="173">
        <f>SUM(I134:I136)</f>
        <v>0</v>
      </c>
      <c r="J133" s="173"/>
      <c r="K133" s="173">
        <f>SUM(K134:K136)</f>
        <v>0</v>
      </c>
      <c r="L133" s="173"/>
      <c r="M133" s="173">
        <f>SUM(M134:M136)</f>
        <v>0</v>
      </c>
      <c r="N133" s="172"/>
      <c r="O133" s="172">
        <f>SUM(O134:O136)</f>
        <v>0</v>
      </c>
      <c r="P133" s="172"/>
      <c r="Q133" s="172">
        <f>SUM(Q134:Q136)</f>
        <v>0</v>
      </c>
      <c r="R133" s="173"/>
      <c r="S133" s="173"/>
      <c r="T133" s="174"/>
      <c r="U133" s="168"/>
      <c r="V133" s="168">
        <f>SUM(V134:V136)</f>
        <v>0</v>
      </c>
      <c r="W133" s="168"/>
      <c r="X133" s="168"/>
      <c r="AG133" t="s">
        <v>367</v>
      </c>
    </row>
    <row r="134" spans="1:60" outlineLevel="1">
      <c r="A134" s="175">
        <v>29</v>
      </c>
      <c r="B134" s="176" t="s">
        <v>3426</v>
      </c>
      <c r="C134" s="185" t="s">
        <v>3427</v>
      </c>
      <c r="D134" s="177" t="s">
        <v>3073</v>
      </c>
      <c r="E134" s="178">
        <v>3</v>
      </c>
      <c r="F134" s="179"/>
      <c r="G134" s="180">
        <f>ROUND(E134*F134,2)</f>
        <v>0</v>
      </c>
      <c r="H134" s="179"/>
      <c r="I134" s="180">
        <f>ROUND(E134*H134,2)</f>
        <v>0</v>
      </c>
      <c r="J134" s="179"/>
      <c r="K134" s="180">
        <f>ROUND(E134*J134,2)</f>
        <v>0</v>
      </c>
      <c r="L134" s="180">
        <v>21</v>
      </c>
      <c r="M134" s="180">
        <f>G134*(1+L134/100)</f>
        <v>0</v>
      </c>
      <c r="N134" s="178">
        <v>0</v>
      </c>
      <c r="O134" s="178">
        <f>ROUND(E134*N134,2)</f>
        <v>0</v>
      </c>
      <c r="P134" s="178">
        <v>0</v>
      </c>
      <c r="Q134" s="178">
        <f>ROUND(E134*P134,2)</f>
        <v>0</v>
      </c>
      <c r="R134" s="180"/>
      <c r="S134" s="180" t="s">
        <v>430</v>
      </c>
      <c r="T134" s="181" t="s">
        <v>372</v>
      </c>
      <c r="U134" s="163">
        <v>0</v>
      </c>
      <c r="V134" s="163">
        <f>ROUND(E134*U134,2)</f>
        <v>0</v>
      </c>
      <c r="W134" s="163"/>
      <c r="X134" s="163" t="s">
        <v>464</v>
      </c>
      <c r="Y134" s="152"/>
      <c r="Z134" s="152"/>
      <c r="AA134" s="152"/>
      <c r="AB134" s="152"/>
      <c r="AC134" s="152"/>
      <c r="AD134" s="152"/>
      <c r="AE134" s="152"/>
      <c r="AF134" s="152"/>
      <c r="AG134" s="152" t="s">
        <v>465</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c r="A135" s="159"/>
      <c r="B135" s="160"/>
      <c r="C135" s="262" t="s">
        <v>3428</v>
      </c>
      <c r="D135" s="263"/>
      <c r="E135" s="263"/>
      <c r="F135" s="263"/>
      <c r="G135" s="263"/>
      <c r="H135" s="163"/>
      <c r="I135" s="163"/>
      <c r="J135" s="163"/>
      <c r="K135" s="163"/>
      <c r="L135" s="163"/>
      <c r="M135" s="163"/>
      <c r="N135" s="162"/>
      <c r="O135" s="162"/>
      <c r="P135" s="162"/>
      <c r="Q135" s="162"/>
      <c r="R135" s="163"/>
      <c r="S135" s="163"/>
      <c r="T135" s="163"/>
      <c r="U135" s="163"/>
      <c r="V135" s="163"/>
      <c r="W135" s="163"/>
      <c r="X135" s="163"/>
      <c r="Y135" s="152"/>
      <c r="Z135" s="152"/>
      <c r="AA135" s="152"/>
      <c r="AB135" s="152"/>
      <c r="AC135" s="152"/>
      <c r="AD135" s="152"/>
      <c r="AE135" s="152"/>
      <c r="AF135" s="152"/>
      <c r="AG135" s="152" t="s">
        <v>375</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ht="22.5" outlineLevel="1">
      <c r="A136" s="159"/>
      <c r="B136" s="160"/>
      <c r="C136" s="271" t="s">
        <v>3429</v>
      </c>
      <c r="D136" s="272"/>
      <c r="E136" s="272"/>
      <c r="F136" s="272"/>
      <c r="G136" s="272"/>
      <c r="H136" s="163"/>
      <c r="I136" s="163"/>
      <c r="J136" s="163"/>
      <c r="K136" s="163"/>
      <c r="L136" s="163"/>
      <c r="M136" s="163"/>
      <c r="N136" s="162"/>
      <c r="O136" s="162"/>
      <c r="P136" s="162"/>
      <c r="Q136" s="162"/>
      <c r="R136" s="163"/>
      <c r="S136" s="163"/>
      <c r="T136" s="163"/>
      <c r="U136" s="163"/>
      <c r="V136" s="163"/>
      <c r="W136" s="163"/>
      <c r="X136" s="163"/>
      <c r="Y136" s="152"/>
      <c r="Z136" s="152"/>
      <c r="AA136" s="152"/>
      <c r="AB136" s="152"/>
      <c r="AC136" s="152"/>
      <c r="AD136" s="152"/>
      <c r="AE136" s="152"/>
      <c r="AF136" s="152"/>
      <c r="AG136" s="152" t="s">
        <v>375</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82" t="str">
        <f>C136</f>
        <v>novorozence ve skříňce, 1xumyvadlo v desce, 1x výhřevný modul, 1x přebalovací pult. Povrch hladký, Vizuálně a funkčně, vyšší standard,</v>
      </c>
      <c r="BB136" s="152"/>
      <c r="BC136" s="152"/>
      <c r="BD136" s="152"/>
      <c r="BE136" s="152"/>
      <c r="BF136" s="152"/>
      <c r="BG136" s="152"/>
      <c r="BH136" s="152"/>
    </row>
    <row r="137" spans="1:60">
      <c r="A137" s="169" t="s">
        <v>366</v>
      </c>
      <c r="B137" s="170" t="s">
        <v>309</v>
      </c>
      <c r="C137" s="184" t="s">
        <v>310</v>
      </c>
      <c r="D137" s="171"/>
      <c r="E137" s="172"/>
      <c r="F137" s="173"/>
      <c r="G137" s="173">
        <f>SUMIF(AG138:AG170,"&lt;&gt;NOR",G138:G170)</f>
        <v>0</v>
      </c>
      <c r="H137" s="173"/>
      <c r="I137" s="173">
        <f>SUM(I138:I170)</f>
        <v>0</v>
      </c>
      <c r="J137" s="173"/>
      <c r="K137" s="173">
        <f>SUM(K138:K170)</f>
        <v>0</v>
      </c>
      <c r="L137" s="173"/>
      <c r="M137" s="173">
        <f>SUM(M138:M170)</f>
        <v>0</v>
      </c>
      <c r="N137" s="172"/>
      <c r="O137" s="172">
        <f>SUM(O138:O170)</f>
        <v>0.08</v>
      </c>
      <c r="P137" s="172"/>
      <c r="Q137" s="172">
        <f>SUM(Q138:Q170)</f>
        <v>0</v>
      </c>
      <c r="R137" s="173"/>
      <c r="S137" s="173"/>
      <c r="T137" s="174"/>
      <c r="U137" s="168"/>
      <c r="V137" s="168">
        <f>SUM(V138:V170)</f>
        <v>26.119999999999997</v>
      </c>
      <c r="W137" s="168"/>
      <c r="X137" s="168"/>
      <c r="AG137" t="s">
        <v>367</v>
      </c>
    </row>
    <row r="138" spans="1:60" ht="33.75" outlineLevel="1">
      <c r="A138" s="175">
        <v>30</v>
      </c>
      <c r="B138" s="176" t="s">
        <v>3082</v>
      </c>
      <c r="C138" s="185" t="s">
        <v>3083</v>
      </c>
      <c r="D138" s="177" t="s">
        <v>439</v>
      </c>
      <c r="E138" s="178">
        <v>18.309999999999999</v>
      </c>
      <c r="F138" s="179"/>
      <c r="G138" s="180">
        <f>ROUND(E138*F138,2)</f>
        <v>0</v>
      </c>
      <c r="H138" s="179"/>
      <c r="I138" s="180">
        <f>ROUND(E138*H138,2)</f>
        <v>0</v>
      </c>
      <c r="J138" s="179"/>
      <c r="K138" s="180">
        <f>ROUND(E138*J138,2)</f>
        <v>0</v>
      </c>
      <c r="L138" s="180">
        <v>21</v>
      </c>
      <c r="M138" s="180">
        <f>G138*(1+L138/100)</f>
        <v>0</v>
      </c>
      <c r="N138" s="178">
        <v>2.2000000000000001E-4</v>
      </c>
      <c r="O138" s="178">
        <f>ROUND(E138*N138,2)</f>
        <v>0</v>
      </c>
      <c r="P138" s="178">
        <v>0</v>
      </c>
      <c r="Q138" s="178">
        <f>ROUND(E138*P138,2)</f>
        <v>0</v>
      </c>
      <c r="R138" s="180" t="s">
        <v>727</v>
      </c>
      <c r="S138" s="180" t="s">
        <v>371</v>
      </c>
      <c r="T138" s="181" t="s">
        <v>2386</v>
      </c>
      <c r="U138" s="163">
        <v>9.5000000000000001E-2</v>
      </c>
      <c r="V138" s="163">
        <f>ROUND(E138*U138,2)</f>
        <v>1.74</v>
      </c>
      <c r="W138" s="163"/>
      <c r="X138" s="163" t="s">
        <v>431</v>
      </c>
      <c r="Y138" s="152"/>
      <c r="Z138" s="152"/>
      <c r="AA138" s="152"/>
      <c r="AB138" s="152"/>
      <c r="AC138" s="152"/>
      <c r="AD138" s="152"/>
      <c r="AE138" s="152"/>
      <c r="AF138" s="152"/>
      <c r="AG138" s="152" t="s">
        <v>2387</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c r="A139" s="159"/>
      <c r="B139" s="160"/>
      <c r="C139" s="203" t="s">
        <v>3405</v>
      </c>
      <c r="D139" s="199"/>
      <c r="E139" s="200"/>
      <c r="F139" s="163"/>
      <c r="G139" s="163"/>
      <c r="H139" s="163"/>
      <c r="I139" s="163"/>
      <c r="J139" s="163"/>
      <c r="K139" s="163"/>
      <c r="L139" s="163"/>
      <c r="M139" s="163"/>
      <c r="N139" s="162"/>
      <c r="O139" s="162"/>
      <c r="P139" s="162"/>
      <c r="Q139" s="162"/>
      <c r="R139" s="163"/>
      <c r="S139" s="163"/>
      <c r="T139" s="163"/>
      <c r="U139" s="163"/>
      <c r="V139" s="163"/>
      <c r="W139" s="163"/>
      <c r="X139" s="163"/>
      <c r="Y139" s="152"/>
      <c r="Z139" s="152"/>
      <c r="AA139" s="152"/>
      <c r="AB139" s="152"/>
      <c r="AC139" s="152"/>
      <c r="AD139" s="152"/>
      <c r="AE139" s="152"/>
      <c r="AF139" s="152"/>
      <c r="AG139" s="152" t="s">
        <v>2390</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c r="A140" s="159"/>
      <c r="B140" s="160"/>
      <c r="C140" s="203" t="s">
        <v>3406</v>
      </c>
      <c r="D140" s="199"/>
      <c r="E140" s="200">
        <v>1.78</v>
      </c>
      <c r="F140" s="163"/>
      <c r="G140" s="163"/>
      <c r="H140" s="163"/>
      <c r="I140" s="163"/>
      <c r="J140" s="163"/>
      <c r="K140" s="163"/>
      <c r="L140" s="163"/>
      <c r="M140" s="163"/>
      <c r="N140" s="162"/>
      <c r="O140" s="162"/>
      <c r="P140" s="162"/>
      <c r="Q140" s="162"/>
      <c r="R140" s="163"/>
      <c r="S140" s="163"/>
      <c r="T140" s="163"/>
      <c r="U140" s="163"/>
      <c r="V140" s="163"/>
      <c r="W140" s="163"/>
      <c r="X140" s="163"/>
      <c r="Y140" s="152"/>
      <c r="Z140" s="152"/>
      <c r="AA140" s="152"/>
      <c r="AB140" s="152"/>
      <c r="AC140" s="152"/>
      <c r="AD140" s="152"/>
      <c r="AE140" s="152"/>
      <c r="AF140" s="152"/>
      <c r="AG140" s="152" t="s">
        <v>2390</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c r="A141" s="159"/>
      <c r="B141" s="160"/>
      <c r="C141" s="203" t="s">
        <v>3407</v>
      </c>
      <c r="D141" s="199"/>
      <c r="E141" s="200"/>
      <c r="F141" s="163"/>
      <c r="G141" s="163"/>
      <c r="H141" s="163"/>
      <c r="I141" s="163"/>
      <c r="J141" s="163"/>
      <c r="K141" s="163"/>
      <c r="L141" s="163"/>
      <c r="M141" s="163"/>
      <c r="N141" s="162"/>
      <c r="O141" s="162"/>
      <c r="P141" s="162"/>
      <c r="Q141" s="162"/>
      <c r="R141" s="163"/>
      <c r="S141" s="163"/>
      <c r="T141" s="163"/>
      <c r="U141" s="163"/>
      <c r="V141" s="163"/>
      <c r="W141" s="163"/>
      <c r="X141" s="163"/>
      <c r="Y141" s="152"/>
      <c r="Z141" s="152"/>
      <c r="AA141" s="152"/>
      <c r="AB141" s="152"/>
      <c r="AC141" s="152"/>
      <c r="AD141" s="152"/>
      <c r="AE141" s="152"/>
      <c r="AF141" s="152"/>
      <c r="AG141" s="152" t="s">
        <v>2390</v>
      </c>
      <c r="AH141" s="152">
        <v>0</v>
      </c>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c r="A142" s="159"/>
      <c r="B142" s="160"/>
      <c r="C142" s="203" t="s">
        <v>3307</v>
      </c>
      <c r="D142" s="199"/>
      <c r="E142" s="200">
        <v>5.73</v>
      </c>
      <c r="F142" s="163"/>
      <c r="G142" s="163"/>
      <c r="H142" s="163"/>
      <c r="I142" s="163"/>
      <c r="J142" s="163"/>
      <c r="K142" s="163"/>
      <c r="L142" s="163"/>
      <c r="M142" s="163"/>
      <c r="N142" s="162"/>
      <c r="O142" s="162"/>
      <c r="P142" s="162"/>
      <c r="Q142" s="162"/>
      <c r="R142" s="163"/>
      <c r="S142" s="163"/>
      <c r="T142" s="163"/>
      <c r="U142" s="163"/>
      <c r="V142" s="163"/>
      <c r="W142" s="163"/>
      <c r="X142" s="163"/>
      <c r="Y142" s="152"/>
      <c r="Z142" s="152"/>
      <c r="AA142" s="152"/>
      <c r="AB142" s="152"/>
      <c r="AC142" s="152"/>
      <c r="AD142" s="152"/>
      <c r="AE142" s="152"/>
      <c r="AF142" s="152"/>
      <c r="AG142" s="152" t="s">
        <v>2390</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c r="A143" s="159"/>
      <c r="B143" s="160"/>
      <c r="C143" s="203" t="s">
        <v>3408</v>
      </c>
      <c r="D143" s="199"/>
      <c r="E143" s="200"/>
      <c r="F143" s="163"/>
      <c r="G143" s="163"/>
      <c r="H143" s="163"/>
      <c r="I143" s="163"/>
      <c r="J143" s="163"/>
      <c r="K143" s="163"/>
      <c r="L143" s="163"/>
      <c r="M143" s="163"/>
      <c r="N143" s="162"/>
      <c r="O143" s="162"/>
      <c r="P143" s="162"/>
      <c r="Q143" s="162"/>
      <c r="R143" s="163"/>
      <c r="S143" s="163"/>
      <c r="T143" s="163"/>
      <c r="U143" s="163"/>
      <c r="V143" s="163"/>
      <c r="W143" s="163"/>
      <c r="X143" s="163"/>
      <c r="Y143" s="152"/>
      <c r="Z143" s="152"/>
      <c r="AA143" s="152"/>
      <c r="AB143" s="152"/>
      <c r="AC143" s="152"/>
      <c r="AD143" s="152"/>
      <c r="AE143" s="152"/>
      <c r="AF143" s="152"/>
      <c r="AG143" s="152" t="s">
        <v>2390</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c r="A144" s="159"/>
      <c r="B144" s="160"/>
      <c r="C144" s="203" t="s">
        <v>3310</v>
      </c>
      <c r="D144" s="199"/>
      <c r="E144" s="200">
        <v>5.13</v>
      </c>
      <c r="F144" s="163"/>
      <c r="G144" s="163"/>
      <c r="H144" s="163"/>
      <c r="I144" s="163"/>
      <c r="J144" s="163"/>
      <c r="K144" s="163"/>
      <c r="L144" s="163"/>
      <c r="M144" s="163"/>
      <c r="N144" s="162"/>
      <c r="O144" s="162"/>
      <c r="P144" s="162"/>
      <c r="Q144" s="162"/>
      <c r="R144" s="163"/>
      <c r="S144" s="163"/>
      <c r="T144" s="163"/>
      <c r="U144" s="163"/>
      <c r="V144" s="163"/>
      <c r="W144" s="163"/>
      <c r="X144" s="163"/>
      <c r="Y144" s="152"/>
      <c r="Z144" s="152"/>
      <c r="AA144" s="152"/>
      <c r="AB144" s="152"/>
      <c r="AC144" s="152"/>
      <c r="AD144" s="152"/>
      <c r="AE144" s="152"/>
      <c r="AF144" s="152"/>
      <c r="AG144" s="152" t="s">
        <v>2390</v>
      </c>
      <c r="AH144" s="152">
        <v>0</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c r="A145" s="159"/>
      <c r="B145" s="160"/>
      <c r="C145" s="203" t="s">
        <v>3409</v>
      </c>
      <c r="D145" s="199"/>
      <c r="E145" s="200"/>
      <c r="F145" s="163"/>
      <c r="G145" s="163"/>
      <c r="H145" s="163"/>
      <c r="I145" s="163"/>
      <c r="J145" s="163"/>
      <c r="K145" s="163"/>
      <c r="L145" s="163"/>
      <c r="M145" s="163"/>
      <c r="N145" s="162"/>
      <c r="O145" s="162"/>
      <c r="P145" s="162"/>
      <c r="Q145" s="162"/>
      <c r="R145" s="163"/>
      <c r="S145" s="163"/>
      <c r="T145" s="163"/>
      <c r="U145" s="163"/>
      <c r="V145" s="163"/>
      <c r="W145" s="163"/>
      <c r="X145" s="163"/>
      <c r="Y145" s="152"/>
      <c r="Z145" s="152"/>
      <c r="AA145" s="152"/>
      <c r="AB145" s="152"/>
      <c r="AC145" s="152"/>
      <c r="AD145" s="152"/>
      <c r="AE145" s="152"/>
      <c r="AF145" s="152"/>
      <c r="AG145" s="152" t="s">
        <v>2390</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c r="A146" s="159"/>
      <c r="B146" s="160"/>
      <c r="C146" s="203" t="s">
        <v>3313</v>
      </c>
      <c r="D146" s="199"/>
      <c r="E146" s="200">
        <v>5.67</v>
      </c>
      <c r="F146" s="163"/>
      <c r="G146" s="163"/>
      <c r="H146" s="163"/>
      <c r="I146" s="163"/>
      <c r="J146" s="163"/>
      <c r="K146" s="163"/>
      <c r="L146" s="163"/>
      <c r="M146" s="163"/>
      <c r="N146" s="162"/>
      <c r="O146" s="162"/>
      <c r="P146" s="162"/>
      <c r="Q146" s="162"/>
      <c r="R146" s="163"/>
      <c r="S146" s="163"/>
      <c r="T146" s="163"/>
      <c r="U146" s="163"/>
      <c r="V146" s="163"/>
      <c r="W146" s="163"/>
      <c r="X146" s="163"/>
      <c r="Y146" s="152"/>
      <c r="Z146" s="152"/>
      <c r="AA146" s="152"/>
      <c r="AB146" s="152"/>
      <c r="AC146" s="152"/>
      <c r="AD146" s="152"/>
      <c r="AE146" s="152"/>
      <c r="AF146" s="152"/>
      <c r="AG146" s="152" t="s">
        <v>2390</v>
      </c>
      <c r="AH146" s="152">
        <v>0</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c r="A147" s="175">
        <v>31</v>
      </c>
      <c r="B147" s="176" t="s">
        <v>3084</v>
      </c>
      <c r="C147" s="185" t="s">
        <v>3085</v>
      </c>
      <c r="D147" s="177" t="s">
        <v>524</v>
      </c>
      <c r="E147" s="178">
        <v>7.7</v>
      </c>
      <c r="F147" s="179"/>
      <c r="G147" s="180">
        <f>ROUND(E147*F147,2)</f>
        <v>0</v>
      </c>
      <c r="H147" s="179"/>
      <c r="I147" s="180">
        <f>ROUND(E147*H147,2)</f>
        <v>0</v>
      </c>
      <c r="J147" s="179"/>
      <c r="K147" s="180">
        <f>ROUND(E147*J147,2)</f>
        <v>0</v>
      </c>
      <c r="L147" s="180">
        <v>21</v>
      </c>
      <c r="M147" s="180">
        <f>G147*(1+L147/100)</f>
        <v>0</v>
      </c>
      <c r="N147" s="178">
        <v>0</v>
      </c>
      <c r="O147" s="178">
        <f>ROUND(E147*N147,2)</f>
        <v>0</v>
      </c>
      <c r="P147" s="178">
        <v>0</v>
      </c>
      <c r="Q147" s="178">
        <f>ROUND(E147*P147,2)</f>
        <v>0</v>
      </c>
      <c r="R147" s="180" t="s">
        <v>1681</v>
      </c>
      <c r="S147" s="180" t="s">
        <v>371</v>
      </c>
      <c r="T147" s="181" t="s">
        <v>2386</v>
      </c>
      <c r="U147" s="163">
        <v>0.15</v>
      </c>
      <c r="V147" s="163">
        <f>ROUND(E147*U147,2)</f>
        <v>1.1599999999999999</v>
      </c>
      <c r="W147" s="163"/>
      <c r="X147" s="163" t="s">
        <v>431</v>
      </c>
      <c r="Y147" s="152"/>
      <c r="Z147" s="152"/>
      <c r="AA147" s="152"/>
      <c r="AB147" s="152"/>
      <c r="AC147" s="152"/>
      <c r="AD147" s="152"/>
      <c r="AE147" s="152"/>
      <c r="AF147" s="152"/>
      <c r="AG147" s="152" t="s">
        <v>2387</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c r="A148" s="159"/>
      <c r="B148" s="160"/>
      <c r="C148" s="203" t="s">
        <v>3330</v>
      </c>
      <c r="D148" s="199"/>
      <c r="E148" s="200">
        <v>3</v>
      </c>
      <c r="F148" s="163"/>
      <c r="G148" s="163"/>
      <c r="H148" s="163"/>
      <c r="I148" s="163"/>
      <c r="J148" s="163"/>
      <c r="K148" s="163"/>
      <c r="L148" s="163"/>
      <c r="M148" s="163"/>
      <c r="N148" s="162"/>
      <c r="O148" s="162"/>
      <c r="P148" s="162"/>
      <c r="Q148" s="162"/>
      <c r="R148" s="163"/>
      <c r="S148" s="163"/>
      <c r="T148" s="163"/>
      <c r="U148" s="163"/>
      <c r="V148" s="163"/>
      <c r="W148" s="163"/>
      <c r="X148" s="163"/>
      <c r="Y148" s="152"/>
      <c r="Z148" s="152"/>
      <c r="AA148" s="152"/>
      <c r="AB148" s="152"/>
      <c r="AC148" s="152"/>
      <c r="AD148" s="152"/>
      <c r="AE148" s="152"/>
      <c r="AF148" s="152"/>
      <c r="AG148" s="152" t="s">
        <v>2390</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c r="A149" s="159"/>
      <c r="B149" s="160"/>
      <c r="C149" s="203" t="s">
        <v>3331</v>
      </c>
      <c r="D149" s="199"/>
      <c r="E149" s="200">
        <v>3.9</v>
      </c>
      <c r="F149" s="163"/>
      <c r="G149" s="163"/>
      <c r="H149" s="163"/>
      <c r="I149" s="163"/>
      <c r="J149" s="163"/>
      <c r="K149" s="163"/>
      <c r="L149" s="163"/>
      <c r="M149" s="163"/>
      <c r="N149" s="162"/>
      <c r="O149" s="162"/>
      <c r="P149" s="162"/>
      <c r="Q149" s="162"/>
      <c r="R149" s="163"/>
      <c r="S149" s="163"/>
      <c r="T149" s="163"/>
      <c r="U149" s="163"/>
      <c r="V149" s="163"/>
      <c r="W149" s="163"/>
      <c r="X149" s="163"/>
      <c r="Y149" s="152"/>
      <c r="Z149" s="152"/>
      <c r="AA149" s="152"/>
      <c r="AB149" s="152"/>
      <c r="AC149" s="152"/>
      <c r="AD149" s="152"/>
      <c r="AE149" s="152"/>
      <c r="AF149" s="152"/>
      <c r="AG149" s="152" t="s">
        <v>2390</v>
      </c>
      <c r="AH149" s="152">
        <v>0</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c r="A150" s="159"/>
      <c r="B150" s="160"/>
      <c r="C150" s="203" t="s">
        <v>3332</v>
      </c>
      <c r="D150" s="199"/>
      <c r="E150" s="200">
        <v>0.8</v>
      </c>
      <c r="F150" s="163"/>
      <c r="G150" s="163"/>
      <c r="H150" s="163"/>
      <c r="I150" s="163"/>
      <c r="J150" s="163"/>
      <c r="K150" s="163"/>
      <c r="L150" s="163"/>
      <c r="M150" s="163"/>
      <c r="N150" s="162"/>
      <c r="O150" s="162"/>
      <c r="P150" s="162"/>
      <c r="Q150" s="162"/>
      <c r="R150" s="163"/>
      <c r="S150" s="163"/>
      <c r="T150" s="163"/>
      <c r="U150" s="163"/>
      <c r="V150" s="163"/>
      <c r="W150" s="163"/>
      <c r="X150" s="163"/>
      <c r="Y150" s="152"/>
      <c r="Z150" s="152"/>
      <c r="AA150" s="152"/>
      <c r="AB150" s="152"/>
      <c r="AC150" s="152"/>
      <c r="AD150" s="152"/>
      <c r="AE150" s="152"/>
      <c r="AF150" s="152"/>
      <c r="AG150" s="152" t="s">
        <v>2390</v>
      </c>
      <c r="AH150" s="152">
        <v>0</v>
      </c>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c r="A151" s="175">
        <v>32</v>
      </c>
      <c r="B151" s="176" t="s">
        <v>3090</v>
      </c>
      <c r="C151" s="185" t="s">
        <v>3091</v>
      </c>
      <c r="D151" s="177" t="s">
        <v>439</v>
      </c>
      <c r="E151" s="178">
        <v>18.309999999999999</v>
      </c>
      <c r="F151" s="179"/>
      <c r="G151" s="180">
        <f>ROUND(E151*F151,2)</f>
        <v>0</v>
      </c>
      <c r="H151" s="179"/>
      <c r="I151" s="180">
        <f>ROUND(E151*H151,2)</f>
        <v>0</v>
      </c>
      <c r="J151" s="179"/>
      <c r="K151" s="180">
        <f>ROUND(E151*J151,2)</f>
        <v>0</v>
      </c>
      <c r="L151" s="180">
        <v>21</v>
      </c>
      <c r="M151" s="180">
        <f>G151*(1+L151/100)</f>
        <v>0</v>
      </c>
      <c r="N151" s="178">
        <v>0</v>
      </c>
      <c r="O151" s="178">
        <f>ROUND(E151*N151,2)</f>
        <v>0</v>
      </c>
      <c r="P151" s="178">
        <v>0</v>
      </c>
      <c r="Q151" s="178">
        <f>ROUND(E151*P151,2)</f>
        <v>0</v>
      </c>
      <c r="R151" s="180" t="s">
        <v>1681</v>
      </c>
      <c r="S151" s="180" t="s">
        <v>371</v>
      </c>
      <c r="T151" s="181" t="s">
        <v>2386</v>
      </c>
      <c r="U151" s="163">
        <v>1.26</v>
      </c>
      <c r="V151" s="163">
        <f>ROUND(E151*U151,2)</f>
        <v>23.07</v>
      </c>
      <c r="W151" s="163"/>
      <c r="X151" s="163" t="s">
        <v>431</v>
      </c>
      <c r="Y151" s="152"/>
      <c r="Z151" s="152"/>
      <c r="AA151" s="152"/>
      <c r="AB151" s="152"/>
      <c r="AC151" s="152"/>
      <c r="AD151" s="152"/>
      <c r="AE151" s="152"/>
      <c r="AF151" s="152"/>
      <c r="AG151" s="152" t="s">
        <v>2387</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c r="A152" s="159"/>
      <c r="B152" s="160"/>
      <c r="C152" s="273" t="s">
        <v>3092</v>
      </c>
      <c r="D152" s="274"/>
      <c r="E152" s="274"/>
      <c r="F152" s="274"/>
      <c r="G152" s="274"/>
      <c r="H152" s="163"/>
      <c r="I152" s="163"/>
      <c r="J152" s="163"/>
      <c r="K152" s="163"/>
      <c r="L152" s="163"/>
      <c r="M152" s="163"/>
      <c r="N152" s="162"/>
      <c r="O152" s="162"/>
      <c r="P152" s="162"/>
      <c r="Q152" s="162"/>
      <c r="R152" s="163"/>
      <c r="S152" s="163"/>
      <c r="T152" s="163"/>
      <c r="U152" s="163"/>
      <c r="V152" s="163"/>
      <c r="W152" s="163"/>
      <c r="X152" s="163"/>
      <c r="Y152" s="152"/>
      <c r="Z152" s="152"/>
      <c r="AA152" s="152"/>
      <c r="AB152" s="152"/>
      <c r="AC152" s="152"/>
      <c r="AD152" s="152"/>
      <c r="AE152" s="152"/>
      <c r="AF152" s="152"/>
      <c r="AG152" s="152" t="s">
        <v>444</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c r="A153" s="159"/>
      <c r="B153" s="160"/>
      <c r="C153" s="203" t="s">
        <v>3430</v>
      </c>
      <c r="D153" s="199"/>
      <c r="E153" s="200">
        <v>18.309999999999999</v>
      </c>
      <c r="F153" s="163"/>
      <c r="G153" s="163"/>
      <c r="H153" s="163"/>
      <c r="I153" s="163"/>
      <c r="J153" s="163"/>
      <c r="K153" s="163"/>
      <c r="L153" s="163"/>
      <c r="M153" s="163"/>
      <c r="N153" s="162"/>
      <c r="O153" s="162"/>
      <c r="P153" s="162"/>
      <c r="Q153" s="162"/>
      <c r="R153" s="163"/>
      <c r="S153" s="163"/>
      <c r="T153" s="163"/>
      <c r="U153" s="163"/>
      <c r="V153" s="163"/>
      <c r="W153" s="163"/>
      <c r="X153" s="163"/>
      <c r="Y153" s="152"/>
      <c r="Z153" s="152"/>
      <c r="AA153" s="152"/>
      <c r="AB153" s="152"/>
      <c r="AC153" s="152"/>
      <c r="AD153" s="152"/>
      <c r="AE153" s="152"/>
      <c r="AF153" s="152"/>
      <c r="AG153" s="152" t="s">
        <v>2390</v>
      </c>
      <c r="AH153" s="152">
        <v>5</v>
      </c>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ht="22.5" outlineLevel="1">
      <c r="A154" s="175">
        <v>33</v>
      </c>
      <c r="B154" s="176" t="s">
        <v>3098</v>
      </c>
      <c r="C154" s="185" t="s">
        <v>3099</v>
      </c>
      <c r="D154" s="177" t="s">
        <v>508</v>
      </c>
      <c r="E154" s="178">
        <v>1</v>
      </c>
      <c r="F154" s="179"/>
      <c r="G154" s="180">
        <f>ROUND(E154*F154,2)</f>
        <v>0</v>
      </c>
      <c r="H154" s="179"/>
      <c r="I154" s="180">
        <f>ROUND(E154*H154,2)</f>
        <v>0</v>
      </c>
      <c r="J154" s="179"/>
      <c r="K154" s="180">
        <f>ROUND(E154*J154,2)</f>
        <v>0</v>
      </c>
      <c r="L154" s="180">
        <v>21</v>
      </c>
      <c r="M154" s="180">
        <f>G154*(1+L154/100)</f>
        <v>0</v>
      </c>
      <c r="N154" s="178">
        <v>1.3999999999999999E-4</v>
      </c>
      <c r="O154" s="178">
        <f>ROUND(E154*N154,2)</f>
        <v>0</v>
      </c>
      <c r="P154" s="178">
        <v>0</v>
      </c>
      <c r="Q154" s="178">
        <f>ROUND(E154*P154,2)</f>
        <v>0</v>
      </c>
      <c r="R154" s="180" t="s">
        <v>731</v>
      </c>
      <c r="S154" s="180" t="s">
        <v>371</v>
      </c>
      <c r="T154" s="181" t="s">
        <v>2386</v>
      </c>
      <c r="U154" s="163">
        <v>0</v>
      </c>
      <c r="V154" s="163">
        <f>ROUND(E154*U154,2)</f>
        <v>0</v>
      </c>
      <c r="W154" s="163"/>
      <c r="X154" s="163" t="s">
        <v>464</v>
      </c>
      <c r="Y154" s="152"/>
      <c r="Z154" s="152"/>
      <c r="AA154" s="152"/>
      <c r="AB154" s="152"/>
      <c r="AC154" s="152"/>
      <c r="AD154" s="152"/>
      <c r="AE154" s="152"/>
      <c r="AF154" s="152"/>
      <c r="AG154" s="152" t="s">
        <v>2465</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c r="A155" s="159"/>
      <c r="B155" s="160"/>
      <c r="C155" s="203" t="s">
        <v>220</v>
      </c>
      <c r="D155" s="199"/>
      <c r="E155" s="200">
        <v>1</v>
      </c>
      <c r="F155" s="163"/>
      <c r="G155" s="163"/>
      <c r="H155" s="163"/>
      <c r="I155" s="163"/>
      <c r="J155" s="163"/>
      <c r="K155" s="163"/>
      <c r="L155" s="163"/>
      <c r="M155" s="163"/>
      <c r="N155" s="162"/>
      <c r="O155" s="162"/>
      <c r="P155" s="162"/>
      <c r="Q155" s="162"/>
      <c r="R155" s="163"/>
      <c r="S155" s="163"/>
      <c r="T155" s="163"/>
      <c r="U155" s="163"/>
      <c r="V155" s="163"/>
      <c r="W155" s="163"/>
      <c r="X155" s="163"/>
      <c r="Y155" s="152"/>
      <c r="Z155" s="152"/>
      <c r="AA155" s="152"/>
      <c r="AB155" s="152"/>
      <c r="AC155" s="152"/>
      <c r="AD155" s="152"/>
      <c r="AE155" s="152"/>
      <c r="AF155" s="152"/>
      <c r="AG155" s="152" t="s">
        <v>2390</v>
      </c>
      <c r="AH155" s="152">
        <v>0</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ht="22.5" outlineLevel="1">
      <c r="A156" s="175">
        <v>34</v>
      </c>
      <c r="B156" s="176" t="s">
        <v>3100</v>
      </c>
      <c r="C156" s="185" t="s">
        <v>3101</v>
      </c>
      <c r="D156" s="177" t="s">
        <v>508</v>
      </c>
      <c r="E156" s="178">
        <v>6</v>
      </c>
      <c r="F156" s="179"/>
      <c r="G156" s="180">
        <f>ROUND(E156*F156,2)</f>
        <v>0</v>
      </c>
      <c r="H156" s="179"/>
      <c r="I156" s="180">
        <f>ROUND(E156*H156,2)</f>
        <v>0</v>
      </c>
      <c r="J156" s="179"/>
      <c r="K156" s="180">
        <f>ROUND(E156*J156,2)</f>
        <v>0</v>
      </c>
      <c r="L156" s="180">
        <v>21</v>
      </c>
      <c r="M156" s="180">
        <f>G156*(1+L156/100)</f>
        <v>0</v>
      </c>
      <c r="N156" s="178">
        <v>4.2000000000000002E-4</v>
      </c>
      <c r="O156" s="178">
        <f>ROUND(E156*N156,2)</f>
        <v>0</v>
      </c>
      <c r="P156" s="178">
        <v>0</v>
      </c>
      <c r="Q156" s="178">
        <f>ROUND(E156*P156,2)</f>
        <v>0</v>
      </c>
      <c r="R156" s="180" t="s">
        <v>731</v>
      </c>
      <c r="S156" s="180" t="s">
        <v>371</v>
      </c>
      <c r="T156" s="181" t="s">
        <v>2386</v>
      </c>
      <c r="U156" s="163">
        <v>0</v>
      </c>
      <c r="V156" s="163">
        <f>ROUND(E156*U156,2)</f>
        <v>0</v>
      </c>
      <c r="W156" s="163"/>
      <c r="X156" s="163" t="s">
        <v>464</v>
      </c>
      <c r="Y156" s="152"/>
      <c r="Z156" s="152"/>
      <c r="AA156" s="152"/>
      <c r="AB156" s="152"/>
      <c r="AC156" s="152"/>
      <c r="AD156" s="152"/>
      <c r="AE156" s="152"/>
      <c r="AF156" s="152"/>
      <c r="AG156" s="152" t="s">
        <v>2465</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c r="A157" s="159"/>
      <c r="B157" s="160"/>
      <c r="C157" s="203" t="s">
        <v>230</v>
      </c>
      <c r="D157" s="199"/>
      <c r="E157" s="200">
        <v>6</v>
      </c>
      <c r="F157" s="163"/>
      <c r="G157" s="163"/>
      <c r="H157" s="163"/>
      <c r="I157" s="163"/>
      <c r="J157" s="163"/>
      <c r="K157" s="163"/>
      <c r="L157" s="163"/>
      <c r="M157" s="163"/>
      <c r="N157" s="162"/>
      <c r="O157" s="162"/>
      <c r="P157" s="162"/>
      <c r="Q157" s="162"/>
      <c r="R157" s="163"/>
      <c r="S157" s="163"/>
      <c r="T157" s="163"/>
      <c r="U157" s="163"/>
      <c r="V157" s="163"/>
      <c r="W157" s="163"/>
      <c r="X157" s="163"/>
      <c r="Y157" s="152"/>
      <c r="Z157" s="152"/>
      <c r="AA157" s="152"/>
      <c r="AB157" s="152"/>
      <c r="AC157" s="152"/>
      <c r="AD157" s="152"/>
      <c r="AE157" s="152"/>
      <c r="AF157" s="152"/>
      <c r="AG157" s="152" t="s">
        <v>2390</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ht="22.5" outlineLevel="1">
      <c r="A158" s="175">
        <v>35</v>
      </c>
      <c r="B158" s="176" t="s">
        <v>3102</v>
      </c>
      <c r="C158" s="185" t="s">
        <v>3103</v>
      </c>
      <c r="D158" s="177" t="s">
        <v>1775</v>
      </c>
      <c r="E158" s="178">
        <v>73.239999999999995</v>
      </c>
      <c r="F158" s="179"/>
      <c r="G158" s="180">
        <f>ROUND(E158*F158,2)</f>
        <v>0</v>
      </c>
      <c r="H158" s="179"/>
      <c r="I158" s="180">
        <f>ROUND(E158*H158,2)</f>
        <v>0</v>
      </c>
      <c r="J158" s="179"/>
      <c r="K158" s="180">
        <f>ROUND(E158*J158,2)</f>
        <v>0</v>
      </c>
      <c r="L158" s="180">
        <v>21</v>
      </c>
      <c r="M158" s="180">
        <f>G158*(1+L158/100)</f>
        <v>0</v>
      </c>
      <c r="N158" s="178">
        <v>1E-3</v>
      </c>
      <c r="O158" s="178">
        <f>ROUND(E158*N158,2)</f>
        <v>7.0000000000000007E-2</v>
      </c>
      <c r="P158" s="178">
        <v>0</v>
      </c>
      <c r="Q158" s="178">
        <f>ROUND(E158*P158,2)</f>
        <v>0</v>
      </c>
      <c r="R158" s="180" t="s">
        <v>731</v>
      </c>
      <c r="S158" s="180" t="s">
        <v>2386</v>
      </c>
      <c r="T158" s="181" t="s">
        <v>2386</v>
      </c>
      <c r="U158" s="163">
        <v>0</v>
      </c>
      <c r="V158" s="163">
        <f>ROUND(E158*U158,2)</f>
        <v>0</v>
      </c>
      <c r="W158" s="163"/>
      <c r="X158" s="163" t="s">
        <v>464</v>
      </c>
      <c r="Y158" s="152"/>
      <c r="Z158" s="152"/>
      <c r="AA158" s="152"/>
      <c r="AB158" s="152"/>
      <c r="AC158" s="152"/>
      <c r="AD158" s="152"/>
      <c r="AE158" s="152"/>
      <c r="AF158" s="152"/>
      <c r="AG158" s="152" t="s">
        <v>2465</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c r="A159" s="159"/>
      <c r="B159" s="160"/>
      <c r="C159" s="262" t="s">
        <v>3104</v>
      </c>
      <c r="D159" s="263"/>
      <c r="E159" s="263"/>
      <c r="F159" s="263"/>
      <c r="G159" s="263"/>
      <c r="H159" s="163"/>
      <c r="I159" s="163"/>
      <c r="J159" s="163"/>
      <c r="K159" s="163"/>
      <c r="L159" s="163"/>
      <c r="M159" s="163"/>
      <c r="N159" s="162"/>
      <c r="O159" s="162"/>
      <c r="P159" s="162"/>
      <c r="Q159" s="162"/>
      <c r="R159" s="163"/>
      <c r="S159" s="163"/>
      <c r="T159" s="163"/>
      <c r="U159" s="163"/>
      <c r="V159" s="163"/>
      <c r="W159" s="163"/>
      <c r="X159" s="163"/>
      <c r="Y159" s="152"/>
      <c r="Z159" s="152"/>
      <c r="AA159" s="152"/>
      <c r="AB159" s="152"/>
      <c r="AC159" s="152"/>
      <c r="AD159" s="152"/>
      <c r="AE159" s="152"/>
      <c r="AF159" s="152"/>
      <c r="AG159" s="152" t="s">
        <v>375</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c r="A160" s="159"/>
      <c r="B160" s="160"/>
      <c r="C160" s="203" t="s">
        <v>3431</v>
      </c>
      <c r="D160" s="199"/>
      <c r="E160" s="200">
        <v>73.239999999999995</v>
      </c>
      <c r="F160" s="163"/>
      <c r="G160" s="163"/>
      <c r="H160" s="163"/>
      <c r="I160" s="163"/>
      <c r="J160" s="163"/>
      <c r="K160" s="163"/>
      <c r="L160" s="163"/>
      <c r="M160" s="163"/>
      <c r="N160" s="162"/>
      <c r="O160" s="162"/>
      <c r="P160" s="162"/>
      <c r="Q160" s="162"/>
      <c r="R160" s="163"/>
      <c r="S160" s="163"/>
      <c r="T160" s="163"/>
      <c r="U160" s="163"/>
      <c r="V160" s="163"/>
      <c r="W160" s="163"/>
      <c r="X160" s="163"/>
      <c r="Y160" s="152"/>
      <c r="Z160" s="152"/>
      <c r="AA160" s="152"/>
      <c r="AB160" s="152"/>
      <c r="AC160" s="152"/>
      <c r="AD160" s="152"/>
      <c r="AE160" s="152"/>
      <c r="AF160" s="152"/>
      <c r="AG160" s="152" t="s">
        <v>2390</v>
      </c>
      <c r="AH160" s="152">
        <v>5</v>
      </c>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ht="22.5" outlineLevel="1">
      <c r="A161" s="175">
        <v>36</v>
      </c>
      <c r="B161" s="176" t="s">
        <v>3106</v>
      </c>
      <c r="C161" s="185" t="s">
        <v>3107</v>
      </c>
      <c r="D161" s="177" t="s">
        <v>1775</v>
      </c>
      <c r="E161" s="178">
        <v>10.986000000000001</v>
      </c>
      <c r="F161" s="179"/>
      <c r="G161" s="180">
        <f>ROUND(E161*F161,2)</f>
        <v>0</v>
      </c>
      <c r="H161" s="179"/>
      <c r="I161" s="180">
        <f>ROUND(E161*H161,2)</f>
        <v>0</v>
      </c>
      <c r="J161" s="179"/>
      <c r="K161" s="180">
        <f>ROUND(E161*J161,2)</f>
        <v>0</v>
      </c>
      <c r="L161" s="180">
        <v>21</v>
      </c>
      <c r="M161" s="180">
        <f>G161*(1+L161/100)</f>
        <v>0</v>
      </c>
      <c r="N161" s="178">
        <v>1E-3</v>
      </c>
      <c r="O161" s="178">
        <f>ROUND(E161*N161,2)</f>
        <v>0.01</v>
      </c>
      <c r="P161" s="178">
        <v>0</v>
      </c>
      <c r="Q161" s="178">
        <f>ROUND(E161*P161,2)</f>
        <v>0</v>
      </c>
      <c r="R161" s="180" t="s">
        <v>731</v>
      </c>
      <c r="S161" s="180" t="s">
        <v>371</v>
      </c>
      <c r="T161" s="181" t="s">
        <v>2386</v>
      </c>
      <c r="U161" s="163">
        <v>0</v>
      </c>
      <c r="V161" s="163">
        <f>ROUND(E161*U161,2)</f>
        <v>0</v>
      </c>
      <c r="W161" s="163"/>
      <c r="X161" s="163" t="s">
        <v>464</v>
      </c>
      <c r="Y161" s="152"/>
      <c r="Z161" s="152"/>
      <c r="AA161" s="152"/>
      <c r="AB161" s="152"/>
      <c r="AC161" s="152"/>
      <c r="AD161" s="152"/>
      <c r="AE161" s="152"/>
      <c r="AF161" s="152"/>
      <c r="AG161" s="152" t="s">
        <v>2465</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c r="A162" s="159"/>
      <c r="B162" s="160"/>
      <c r="C162" s="262" t="s">
        <v>3108</v>
      </c>
      <c r="D162" s="263"/>
      <c r="E162" s="263"/>
      <c r="F162" s="263"/>
      <c r="G162" s="263"/>
      <c r="H162" s="163"/>
      <c r="I162" s="163"/>
      <c r="J162" s="163"/>
      <c r="K162" s="163"/>
      <c r="L162" s="163"/>
      <c r="M162" s="163"/>
      <c r="N162" s="162"/>
      <c r="O162" s="162"/>
      <c r="P162" s="162"/>
      <c r="Q162" s="162"/>
      <c r="R162" s="163"/>
      <c r="S162" s="163"/>
      <c r="T162" s="163"/>
      <c r="U162" s="163"/>
      <c r="V162" s="163"/>
      <c r="W162" s="163"/>
      <c r="X162" s="163"/>
      <c r="Y162" s="152"/>
      <c r="Z162" s="152"/>
      <c r="AA162" s="152"/>
      <c r="AB162" s="152"/>
      <c r="AC162" s="152"/>
      <c r="AD162" s="152"/>
      <c r="AE162" s="152"/>
      <c r="AF162" s="152"/>
      <c r="AG162" s="152" t="s">
        <v>375</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c r="A163" s="159"/>
      <c r="B163" s="160"/>
      <c r="C163" s="203" t="s">
        <v>3432</v>
      </c>
      <c r="D163" s="199"/>
      <c r="E163" s="200">
        <v>10.986000000000001</v>
      </c>
      <c r="F163" s="163"/>
      <c r="G163" s="163"/>
      <c r="H163" s="163"/>
      <c r="I163" s="163"/>
      <c r="J163" s="163"/>
      <c r="K163" s="163"/>
      <c r="L163" s="163"/>
      <c r="M163" s="163"/>
      <c r="N163" s="162"/>
      <c r="O163" s="162"/>
      <c r="P163" s="162"/>
      <c r="Q163" s="162"/>
      <c r="R163" s="163"/>
      <c r="S163" s="163"/>
      <c r="T163" s="163"/>
      <c r="U163" s="163"/>
      <c r="V163" s="163"/>
      <c r="W163" s="163"/>
      <c r="X163" s="163"/>
      <c r="Y163" s="152"/>
      <c r="Z163" s="152"/>
      <c r="AA163" s="152"/>
      <c r="AB163" s="152"/>
      <c r="AC163" s="152"/>
      <c r="AD163" s="152"/>
      <c r="AE163" s="152"/>
      <c r="AF163" s="152"/>
      <c r="AG163" s="152" t="s">
        <v>2390</v>
      </c>
      <c r="AH163" s="152">
        <v>5</v>
      </c>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c r="A164" s="175">
        <v>37</v>
      </c>
      <c r="B164" s="176" t="s">
        <v>3110</v>
      </c>
      <c r="C164" s="185" t="s">
        <v>3111</v>
      </c>
      <c r="D164" s="177" t="s">
        <v>3112</v>
      </c>
      <c r="E164" s="178">
        <v>20.140999999999998</v>
      </c>
      <c r="F164" s="179"/>
      <c r="G164" s="180">
        <f>ROUND(E164*F164,2)</f>
        <v>0</v>
      </c>
      <c r="H164" s="179"/>
      <c r="I164" s="180">
        <f>ROUND(E164*H164,2)</f>
        <v>0</v>
      </c>
      <c r="J164" s="179"/>
      <c r="K164" s="180">
        <f>ROUND(E164*J164,2)</f>
        <v>0</v>
      </c>
      <c r="L164" s="180">
        <v>21</v>
      </c>
      <c r="M164" s="180">
        <f>G164*(1+L164/100)</f>
        <v>0</v>
      </c>
      <c r="N164" s="178">
        <v>0</v>
      </c>
      <c r="O164" s="178">
        <f>ROUND(E164*N164,2)</f>
        <v>0</v>
      </c>
      <c r="P164" s="178">
        <v>0</v>
      </c>
      <c r="Q164" s="178">
        <f>ROUND(E164*P164,2)</f>
        <v>0</v>
      </c>
      <c r="R164" s="180"/>
      <c r="S164" s="180" t="s">
        <v>430</v>
      </c>
      <c r="T164" s="181" t="s">
        <v>372</v>
      </c>
      <c r="U164" s="163">
        <v>0</v>
      </c>
      <c r="V164" s="163">
        <f>ROUND(E164*U164,2)</f>
        <v>0</v>
      </c>
      <c r="W164" s="163"/>
      <c r="X164" s="163" t="s">
        <v>464</v>
      </c>
      <c r="Y164" s="152"/>
      <c r="Z164" s="152"/>
      <c r="AA164" s="152"/>
      <c r="AB164" s="152"/>
      <c r="AC164" s="152"/>
      <c r="AD164" s="152"/>
      <c r="AE164" s="152"/>
      <c r="AF164" s="152"/>
      <c r="AG164" s="152" t="s">
        <v>2465</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c r="A165" s="159"/>
      <c r="B165" s="160"/>
      <c r="C165" s="262" t="s">
        <v>3113</v>
      </c>
      <c r="D165" s="263"/>
      <c r="E165" s="263"/>
      <c r="F165" s="263"/>
      <c r="G165" s="263"/>
      <c r="H165" s="163"/>
      <c r="I165" s="163"/>
      <c r="J165" s="163"/>
      <c r="K165" s="163"/>
      <c r="L165" s="163"/>
      <c r="M165" s="163"/>
      <c r="N165" s="162"/>
      <c r="O165" s="162"/>
      <c r="P165" s="162"/>
      <c r="Q165" s="162"/>
      <c r="R165" s="163"/>
      <c r="S165" s="163"/>
      <c r="T165" s="163"/>
      <c r="U165" s="163"/>
      <c r="V165" s="163"/>
      <c r="W165" s="163"/>
      <c r="X165" s="163"/>
      <c r="Y165" s="152"/>
      <c r="Z165" s="152"/>
      <c r="AA165" s="152"/>
      <c r="AB165" s="152"/>
      <c r="AC165" s="152"/>
      <c r="AD165" s="152"/>
      <c r="AE165" s="152"/>
      <c r="AF165" s="152"/>
      <c r="AG165" s="152" t="s">
        <v>375</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c r="A166" s="159"/>
      <c r="B166" s="160"/>
      <c r="C166" s="271" t="s">
        <v>3114</v>
      </c>
      <c r="D166" s="272"/>
      <c r="E166" s="272"/>
      <c r="F166" s="272"/>
      <c r="G166" s="272"/>
      <c r="H166" s="163"/>
      <c r="I166" s="163"/>
      <c r="J166" s="163"/>
      <c r="K166" s="163"/>
      <c r="L166" s="163"/>
      <c r="M166" s="163"/>
      <c r="N166" s="162"/>
      <c r="O166" s="162"/>
      <c r="P166" s="162"/>
      <c r="Q166" s="162"/>
      <c r="R166" s="163"/>
      <c r="S166" s="163"/>
      <c r="T166" s="163"/>
      <c r="U166" s="163"/>
      <c r="V166" s="163"/>
      <c r="W166" s="163"/>
      <c r="X166" s="163"/>
      <c r="Y166" s="152"/>
      <c r="Z166" s="152"/>
      <c r="AA166" s="152"/>
      <c r="AB166" s="152"/>
      <c r="AC166" s="152"/>
      <c r="AD166" s="152"/>
      <c r="AE166" s="152"/>
      <c r="AF166" s="152"/>
      <c r="AG166" s="152" t="s">
        <v>375</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c r="A167" s="159"/>
      <c r="B167" s="160"/>
      <c r="C167" s="203" t="s">
        <v>3433</v>
      </c>
      <c r="D167" s="199"/>
      <c r="E167" s="200">
        <v>18.309999999999999</v>
      </c>
      <c r="F167" s="163"/>
      <c r="G167" s="163"/>
      <c r="H167" s="163"/>
      <c r="I167" s="163"/>
      <c r="J167" s="163"/>
      <c r="K167" s="163"/>
      <c r="L167" s="163"/>
      <c r="M167" s="163"/>
      <c r="N167" s="162"/>
      <c r="O167" s="162"/>
      <c r="P167" s="162"/>
      <c r="Q167" s="162"/>
      <c r="R167" s="163"/>
      <c r="S167" s="163"/>
      <c r="T167" s="163"/>
      <c r="U167" s="163"/>
      <c r="V167" s="163"/>
      <c r="W167" s="163"/>
      <c r="X167" s="163"/>
      <c r="Y167" s="152"/>
      <c r="Z167" s="152"/>
      <c r="AA167" s="152"/>
      <c r="AB167" s="152"/>
      <c r="AC167" s="152"/>
      <c r="AD167" s="152"/>
      <c r="AE167" s="152"/>
      <c r="AF167" s="152"/>
      <c r="AG167" s="152" t="s">
        <v>2390</v>
      </c>
      <c r="AH167" s="152">
        <v>5</v>
      </c>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c r="A168" s="159"/>
      <c r="B168" s="160"/>
      <c r="C168" s="204" t="s">
        <v>2553</v>
      </c>
      <c r="D168" s="201"/>
      <c r="E168" s="202">
        <v>1.831</v>
      </c>
      <c r="F168" s="163"/>
      <c r="G168" s="163"/>
      <c r="H168" s="163"/>
      <c r="I168" s="163"/>
      <c r="J168" s="163"/>
      <c r="K168" s="163"/>
      <c r="L168" s="163"/>
      <c r="M168" s="163"/>
      <c r="N168" s="162"/>
      <c r="O168" s="162"/>
      <c r="P168" s="162"/>
      <c r="Q168" s="162"/>
      <c r="R168" s="163"/>
      <c r="S168" s="163"/>
      <c r="T168" s="163"/>
      <c r="U168" s="163"/>
      <c r="V168" s="163"/>
      <c r="W168" s="163"/>
      <c r="X168" s="163"/>
      <c r="Y168" s="152"/>
      <c r="Z168" s="152"/>
      <c r="AA168" s="152"/>
      <c r="AB168" s="152"/>
      <c r="AC168" s="152"/>
      <c r="AD168" s="152"/>
      <c r="AE168" s="152"/>
      <c r="AF168" s="152"/>
      <c r="AG168" s="152" t="s">
        <v>2390</v>
      </c>
      <c r="AH168" s="152">
        <v>4</v>
      </c>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c r="A169" s="175">
        <v>38</v>
      </c>
      <c r="B169" s="176" t="s">
        <v>3116</v>
      </c>
      <c r="C169" s="185" t="s">
        <v>3117</v>
      </c>
      <c r="D169" s="177" t="s">
        <v>459</v>
      </c>
      <c r="E169" s="178">
        <v>9.0910000000000005E-2</v>
      </c>
      <c r="F169" s="179"/>
      <c r="G169" s="180">
        <f>ROUND(E169*F169,2)</f>
        <v>0</v>
      </c>
      <c r="H169" s="179"/>
      <c r="I169" s="180">
        <f>ROUND(E169*H169,2)</f>
        <v>0</v>
      </c>
      <c r="J169" s="179"/>
      <c r="K169" s="180">
        <f>ROUND(E169*J169,2)</f>
        <v>0</v>
      </c>
      <c r="L169" s="180">
        <v>21</v>
      </c>
      <c r="M169" s="180">
        <f>G169*(1+L169/100)</f>
        <v>0</v>
      </c>
      <c r="N169" s="178">
        <v>0</v>
      </c>
      <c r="O169" s="178">
        <f>ROUND(E169*N169,2)</f>
        <v>0</v>
      </c>
      <c r="P169" s="178">
        <v>0</v>
      </c>
      <c r="Q169" s="178">
        <f>ROUND(E169*P169,2)</f>
        <v>0</v>
      </c>
      <c r="R169" s="180" t="s">
        <v>1681</v>
      </c>
      <c r="S169" s="180" t="s">
        <v>371</v>
      </c>
      <c r="T169" s="181" t="s">
        <v>2386</v>
      </c>
      <c r="U169" s="163">
        <v>1.5980000000000001</v>
      </c>
      <c r="V169" s="163">
        <f>ROUND(E169*U169,2)</f>
        <v>0.15</v>
      </c>
      <c r="W169" s="163"/>
      <c r="X169" s="163" t="s">
        <v>254</v>
      </c>
      <c r="Y169" s="152"/>
      <c r="Z169" s="152"/>
      <c r="AA169" s="152"/>
      <c r="AB169" s="152"/>
      <c r="AC169" s="152"/>
      <c r="AD169" s="152"/>
      <c r="AE169" s="152"/>
      <c r="AF169" s="152"/>
      <c r="AG169" s="152" t="s">
        <v>724</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c r="A170" s="159"/>
      <c r="B170" s="160"/>
      <c r="C170" s="273" t="s">
        <v>763</v>
      </c>
      <c r="D170" s="274"/>
      <c r="E170" s="274"/>
      <c r="F170" s="274"/>
      <c r="G170" s="274"/>
      <c r="H170" s="163"/>
      <c r="I170" s="163"/>
      <c r="J170" s="163"/>
      <c r="K170" s="163"/>
      <c r="L170" s="163"/>
      <c r="M170" s="163"/>
      <c r="N170" s="162"/>
      <c r="O170" s="162"/>
      <c r="P170" s="162"/>
      <c r="Q170" s="162"/>
      <c r="R170" s="163"/>
      <c r="S170" s="163"/>
      <c r="T170" s="163"/>
      <c r="U170" s="163"/>
      <c r="V170" s="163"/>
      <c r="W170" s="163"/>
      <c r="X170" s="163"/>
      <c r="Y170" s="152"/>
      <c r="Z170" s="152"/>
      <c r="AA170" s="152"/>
      <c r="AB170" s="152"/>
      <c r="AC170" s="152"/>
      <c r="AD170" s="152"/>
      <c r="AE170" s="152"/>
      <c r="AF170" s="152"/>
      <c r="AG170" s="152" t="s">
        <v>444</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c r="A171" s="169" t="s">
        <v>366</v>
      </c>
      <c r="B171" s="170" t="s">
        <v>311</v>
      </c>
      <c r="C171" s="184" t="s">
        <v>312</v>
      </c>
      <c r="D171" s="171"/>
      <c r="E171" s="172"/>
      <c r="F171" s="173"/>
      <c r="G171" s="173">
        <f>SUMIF(AG172:AG188,"&lt;&gt;NOR",G172:G188)</f>
        <v>0</v>
      </c>
      <c r="H171" s="173"/>
      <c r="I171" s="173">
        <f>SUM(I172:I188)</f>
        <v>0</v>
      </c>
      <c r="J171" s="173"/>
      <c r="K171" s="173">
        <f>SUM(K172:K188)</f>
        <v>0</v>
      </c>
      <c r="L171" s="173"/>
      <c r="M171" s="173">
        <f>SUM(M172:M188)</f>
        <v>0</v>
      </c>
      <c r="N171" s="172"/>
      <c r="O171" s="172">
        <f>SUM(O172:O188)</f>
        <v>0.46</v>
      </c>
      <c r="P171" s="172"/>
      <c r="Q171" s="172">
        <f>SUM(Q172:Q188)</f>
        <v>0</v>
      </c>
      <c r="R171" s="173"/>
      <c r="S171" s="173"/>
      <c r="T171" s="174"/>
      <c r="U171" s="168"/>
      <c r="V171" s="168">
        <f>SUM(V172:V188)</f>
        <v>67.58</v>
      </c>
      <c r="W171" s="168"/>
      <c r="X171" s="168"/>
      <c r="AG171" t="s">
        <v>367</v>
      </c>
    </row>
    <row r="172" spans="1:60" ht="22.5" outlineLevel="1">
      <c r="A172" s="175">
        <v>39</v>
      </c>
      <c r="B172" s="176" t="s">
        <v>3118</v>
      </c>
      <c r="C172" s="185" t="s">
        <v>3119</v>
      </c>
      <c r="D172" s="177" t="s">
        <v>524</v>
      </c>
      <c r="E172" s="178">
        <v>85.331000000000003</v>
      </c>
      <c r="F172" s="179"/>
      <c r="G172" s="180">
        <f>ROUND(E172*F172,2)</f>
        <v>0</v>
      </c>
      <c r="H172" s="179"/>
      <c r="I172" s="180">
        <f>ROUND(E172*H172,2)</f>
        <v>0</v>
      </c>
      <c r="J172" s="179"/>
      <c r="K172" s="180">
        <f>ROUND(E172*J172,2)</f>
        <v>0</v>
      </c>
      <c r="L172" s="180">
        <v>21</v>
      </c>
      <c r="M172" s="180">
        <f>G172*(1+L172/100)</f>
        <v>0</v>
      </c>
      <c r="N172" s="178">
        <v>2.2000000000000001E-4</v>
      </c>
      <c r="O172" s="178">
        <f>ROUND(E172*N172,2)</f>
        <v>0.02</v>
      </c>
      <c r="P172" s="178">
        <v>0</v>
      </c>
      <c r="Q172" s="178">
        <f>ROUND(E172*P172,2)</f>
        <v>0</v>
      </c>
      <c r="R172" s="180" t="s">
        <v>1707</v>
      </c>
      <c r="S172" s="180" t="s">
        <v>371</v>
      </c>
      <c r="T172" s="181" t="s">
        <v>2386</v>
      </c>
      <c r="U172" s="163">
        <v>0.23</v>
      </c>
      <c r="V172" s="163">
        <f>ROUND(E172*U172,2)</f>
        <v>19.63</v>
      </c>
      <c r="W172" s="163"/>
      <c r="X172" s="163" t="s">
        <v>431</v>
      </c>
      <c r="Y172" s="152"/>
      <c r="Z172" s="152"/>
      <c r="AA172" s="152"/>
      <c r="AB172" s="152"/>
      <c r="AC172" s="152"/>
      <c r="AD172" s="152"/>
      <c r="AE172" s="152"/>
      <c r="AF172" s="152"/>
      <c r="AG172" s="152" t="s">
        <v>2387</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c r="A173" s="159"/>
      <c r="B173" s="160"/>
      <c r="C173" s="262" t="s">
        <v>3120</v>
      </c>
      <c r="D173" s="263"/>
      <c r="E173" s="263"/>
      <c r="F173" s="263"/>
      <c r="G173" s="263"/>
      <c r="H173" s="163"/>
      <c r="I173" s="163"/>
      <c r="J173" s="163"/>
      <c r="K173" s="163"/>
      <c r="L173" s="163"/>
      <c r="M173" s="163"/>
      <c r="N173" s="162"/>
      <c r="O173" s="162"/>
      <c r="P173" s="162"/>
      <c r="Q173" s="162"/>
      <c r="R173" s="163"/>
      <c r="S173" s="163"/>
      <c r="T173" s="163"/>
      <c r="U173" s="163"/>
      <c r="V173" s="163"/>
      <c r="W173" s="163"/>
      <c r="X173" s="163"/>
      <c r="Y173" s="152"/>
      <c r="Z173" s="152"/>
      <c r="AA173" s="152"/>
      <c r="AB173" s="152"/>
      <c r="AC173" s="152"/>
      <c r="AD173" s="152"/>
      <c r="AE173" s="152"/>
      <c r="AF173" s="152"/>
      <c r="AG173" s="152" t="s">
        <v>375</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c r="A174" s="159"/>
      <c r="B174" s="160"/>
      <c r="C174" s="203" t="s">
        <v>3434</v>
      </c>
      <c r="D174" s="199"/>
      <c r="E174" s="200">
        <v>21.405999999999999</v>
      </c>
      <c r="F174" s="163"/>
      <c r="G174" s="163"/>
      <c r="H174" s="163"/>
      <c r="I174" s="163"/>
      <c r="J174" s="163"/>
      <c r="K174" s="163"/>
      <c r="L174" s="163"/>
      <c r="M174" s="163"/>
      <c r="N174" s="162"/>
      <c r="O174" s="162"/>
      <c r="P174" s="162"/>
      <c r="Q174" s="162"/>
      <c r="R174" s="163"/>
      <c r="S174" s="163"/>
      <c r="T174" s="163"/>
      <c r="U174" s="163"/>
      <c r="V174" s="163"/>
      <c r="W174" s="163"/>
      <c r="X174" s="163"/>
      <c r="Y174" s="152"/>
      <c r="Z174" s="152"/>
      <c r="AA174" s="152"/>
      <c r="AB174" s="152"/>
      <c r="AC174" s="152"/>
      <c r="AD174" s="152"/>
      <c r="AE174" s="152"/>
      <c r="AF174" s="152"/>
      <c r="AG174" s="152" t="s">
        <v>2390</v>
      </c>
      <c r="AH174" s="152">
        <v>0</v>
      </c>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c r="A175" s="159"/>
      <c r="B175" s="160"/>
      <c r="C175" s="203" t="s">
        <v>3435</v>
      </c>
      <c r="D175" s="199"/>
      <c r="E175" s="200">
        <v>20.16</v>
      </c>
      <c r="F175" s="163"/>
      <c r="G175" s="163"/>
      <c r="H175" s="163"/>
      <c r="I175" s="163"/>
      <c r="J175" s="163"/>
      <c r="K175" s="163"/>
      <c r="L175" s="163"/>
      <c r="M175" s="163"/>
      <c r="N175" s="162"/>
      <c r="O175" s="162"/>
      <c r="P175" s="162"/>
      <c r="Q175" s="162"/>
      <c r="R175" s="163"/>
      <c r="S175" s="163"/>
      <c r="T175" s="163"/>
      <c r="U175" s="163"/>
      <c r="V175" s="163"/>
      <c r="W175" s="163"/>
      <c r="X175" s="163"/>
      <c r="Y175" s="152"/>
      <c r="Z175" s="152"/>
      <c r="AA175" s="152"/>
      <c r="AB175" s="152"/>
      <c r="AC175" s="152"/>
      <c r="AD175" s="152"/>
      <c r="AE175" s="152"/>
      <c r="AF175" s="152"/>
      <c r="AG175" s="152" t="s">
        <v>2390</v>
      </c>
      <c r="AH175" s="152">
        <v>0</v>
      </c>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c r="A176" s="159"/>
      <c r="B176" s="160"/>
      <c r="C176" s="203" t="s">
        <v>3436</v>
      </c>
      <c r="D176" s="199"/>
      <c r="E176" s="200">
        <v>19.704999999999998</v>
      </c>
      <c r="F176" s="163"/>
      <c r="G176" s="163"/>
      <c r="H176" s="163"/>
      <c r="I176" s="163"/>
      <c r="J176" s="163"/>
      <c r="K176" s="163"/>
      <c r="L176" s="163"/>
      <c r="M176" s="163"/>
      <c r="N176" s="162"/>
      <c r="O176" s="162"/>
      <c r="P176" s="162"/>
      <c r="Q176" s="162"/>
      <c r="R176" s="163"/>
      <c r="S176" s="163"/>
      <c r="T176" s="163"/>
      <c r="U176" s="163"/>
      <c r="V176" s="163"/>
      <c r="W176" s="163"/>
      <c r="X176" s="163"/>
      <c r="Y176" s="152"/>
      <c r="Z176" s="152"/>
      <c r="AA176" s="152"/>
      <c r="AB176" s="152"/>
      <c r="AC176" s="152"/>
      <c r="AD176" s="152"/>
      <c r="AE176" s="152"/>
      <c r="AF176" s="152"/>
      <c r="AG176" s="152" t="s">
        <v>2390</v>
      </c>
      <c r="AH176" s="152">
        <v>0</v>
      </c>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c r="A177" s="159"/>
      <c r="B177" s="160"/>
      <c r="C177" s="203" t="s">
        <v>3437</v>
      </c>
      <c r="D177" s="199"/>
      <c r="E177" s="200">
        <v>24.06</v>
      </c>
      <c r="F177" s="163"/>
      <c r="G177" s="163"/>
      <c r="H177" s="163"/>
      <c r="I177" s="163"/>
      <c r="J177" s="163"/>
      <c r="K177" s="163"/>
      <c r="L177" s="163"/>
      <c r="M177" s="163"/>
      <c r="N177" s="162"/>
      <c r="O177" s="162"/>
      <c r="P177" s="162"/>
      <c r="Q177" s="162"/>
      <c r="R177" s="163"/>
      <c r="S177" s="163"/>
      <c r="T177" s="163"/>
      <c r="U177" s="163"/>
      <c r="V177" s="163"/>
      <c r="W177" s="163"/>
      <c r="X177" s="163"/>
      <c r="Y177" s="152"/>
      <c r="Z177" s="152"/>
      <c r="AA177" s="152"/>
      <c r="AB177" s="152"/>
      <c r="AC177" s="152"/>
      <c r="AD177" s="152"/>
      <c r="AE177" s="152"/>
      <c r="AF177" s="152"/>
      <c r="AG177" s="152" t="s">
        <v>2390</v>
      </c>
      <c r="AH177" s="152">
        <v>0</v>
      </c>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ht="22.5" outlineLevel="1">
      <c r="A178" s="175">
        <v>40</v>
      </c>
      <c r="B178" s="176" t="s">
        <v>3129</v>
      </c>
      <c r="C178" s="185" t="s">
        <v>3130</v>
      </c>
      <c r="D178" s="177" t="s">
        <v>439</v>
      </c>
      <c r="E178" s="178">
        <v>126.18</v>
      </c>
      <c r="F178" s="179"/>
      <c r="G178" s="180">
        <f>ROUND(E178*F178,2)</f>
        <v>0</v>
      </c>
      <c r="H178" s="179"/>
      <c r="I178" s="180">
        <f>ROUND(E178*H178,2)</f>
        <v>0</v>
      </c>
      <c r="J178" s="179"/>
      <c r="K178" s="180">
        <f>ROUND(E178*J178,2)</f>
        <v>0</v>
      </c>
      <c r="L178" s="180">
        <v>21</v>
      </c>
      <c r="M178" s="180">
        <f>G178*(1+L178/100)</f>
        <v>0</v>
      </c>
      <c r="N178" s="178">
        <v>2.5000000000000001E-4</v>
      </c>
      <c r="O178" s="178">
        <f>ROUND(E178*N178,2)</f>
        <v>0.03</v>
      </c>
      <c r="P178" s="178">
        <v>0</v>
      </c>
      <c r="Q178" s="178">
        <f>ROUND(E178*P178,2)</f>
        <v>0</v>
      </c>
      <c r="R178" s="180" t="s">
        <v>1707</v>
      </c>
      <c r="S178" s="180" t="s">
        <v>371</v>
      </c>
      <c r="T178" s="181" t="s">
        <v>2386</v>
      </c>
      <c r="U178" s="163">
        <v>0.38</v>
      </c>
      <c r="V178" s="163">
        <f>ROUND(E178*U178,2)</f>
        <v>47.95</v>
      </c>
      <c r="W178" s="163"/>
      <c r="X178" s="163" t="s">
        <v>431</v>
      </c>
      <c r="Y178" s="152"/>
      <c r="Z178" s="152"/>
      <c r="AA178" s="152"/>
      <c r="AB178" s="152"/>
      <c r="AC178" s="152"/>
      <c r="AD178" s="152"/>
      <c r="AE178" s="152"/>
      <c r="AF178" s="152"/>
      <c r="AG178" s="152" t="s">
        <v>2387</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c r="A179" s="159"/>
      <c r="B179" s="160"/>
      <c r="C179" s="203" t="s">
        <v>3381</v>
      </c>
      <c r="D179" s="199"/>
      <c r="E179" s="200">
        <v>31.02</v>
      </c>
      <c r="F179" s="163"/>
      <c r="G179" s="163"/>
      <c r="H179" s="163"/>
      <c r="I179" s="163"/>
      <c r="J179" s="163"/>
      <c r="K179" s="163"/>
      <c r="L179" s="163"/>
      <c r="M179" s="163"/>
      <c r="N179" s="162"/>
      <c r="O179" s="162"/>
      <c r="P179" s="162"/>
      <c r="Q179" s="162"/>
      <c r="R179" s="163"/>
      <c r="S179" s="163"/>
      <c r="T179" s="163"/>
      <c r="U179" s="163"/>
      <c r="V179" s="163"/>
      <c r="W179" s="163"/>
      <c r="X179" s="163"/>
      <c r="Y179" s="152"/>
      <c r="Z179" s="152"/>
      <c r="AA179" s="152"/>
      <c r="AB179" s="152"/>
      <c r="AC179" s="152"/>
      <c r="AD179" s="152"/>
      <c r="AE179" s="152"/>
      <c r="AF179" s="152"/>
      <c r="AG179" s="152" t="s">
        <v>2390</v>
      </c>
      <c r="AH179" s="152">
        <v>0</v>
      </c>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c r="A180" s="159"/>
      <c r="B180" s="160"/>
      <c r="C180" s="203" t="s">
        <v>3397</v>
      </c>
      <c r="D180" s="199"/>
      <c r="E180" s="200">
        <v>30.05</v>
      </c>
      <c r="F180" s="163"/>
      <c r="G180" s="163"/>
      <c r="H180" s="163"/>
      <c r="I180" s="163"/>
      <c r="J180" s="163"/>
      <c r="K180" s="163"/>
      <c r="L180" s="163"/>
      <c r="M180" s="163"/>
      <c r="N180" s="162"/>
      <c r="O180" s="162"/>
      <c r="P180" s="162"/>
      <c r="Q180" s="162"/>
      <c r="R180" s="163"/>
      <c r="S180" s="163"/>
      <c r="T180" s="163"/>
      <c r="U180" s="163"/>
      <c r="V180" s="163"/>
      <c r="W180" s="163"/>
      <c r="X180" s="163"/>
      <c r="Y180" s="152"/>
      <c r="Z180" s="152"/>
      <c r="AA180" s="152"/>
      <c r="AB180" s="152"/>
      <c r="AC180" s="152"/>
      <c r="AD180" s="152"/>
      <c r="AE180" s="152"/>
      <c r="AF180" s="152"/>
      <c r="AG180" s="152" t="s">
        <v>2390</v>
      </c>
      <c r="AH180" s="152">
        <v>0</v>
      </c>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1">
      <c r="A181" s="159"/>
      <c r="B181" s="160"/>
      <c r="C181" s="203" t="s">
        <v>3398</v>
      </c>
      <c r="D181" s="199"/>
      <c r="E181" s="200">
        <v>28.1</v>
      </c>
      <c r="F181" s="163"/>
      <c r="G181" s="163"/>
      <c r="H181" s="163"/>
      <c r="I181" s="163"/>
      <c r="J181" s="163"/>
      <c r="K181" s="163"/>
      <c r="L181" s="163"/>
      <c r="M181" s="163"/>
      <c r="N181" s="162"/>
      <c r="O181" s="162"/>
      <c r="P181" s="162"/>
      <c r="Q181" s="162"/>
      <c r="R181" s="163"/>
      <c r="S181" s="163"/>
      <c r="T181" s="163"/>
      <c r="U181" s="163"/>
      <c r="V181" s="163"/>
      <c r="W181" s="163"/>
      <c r="X181" s="163"/>
      <c r="Y181" s="152"/>
      <c r="Z181" s="152"/>
      <c r="AA181" s="152"/>
      <c r="AB181" s="152"/>
      <c r="AC181" s="152"/>
      <c r="AD181" s="152"/>
      <c r="AE181" s="152"/>
      <c r="AF181" s="152"/>
      <c r="AG181" s="152" t="s">
        <v>2390</v>
      </c>
      <c r="AH181" s="152">
        <v>0</v>
      </c>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c r="A182" s="159"/>
      <c r="B182" s="160"/>
      <c r="C182" s="203" t="s">
        <v>3399</v>
      </c>
      <c r="D182" s="199"/>
      <c r="E182" s="200">
        <v>37.01</v>
      </c>
      <c r="F182" s="163"/>
      <c r="G182" s="163"/>
      <c r="H182" s="163"/>
      <c r="I182" s="163"/>
      <c r="J182" s="163"/>
      <c r="K182" s="163"/>
      <c r="L182" s="163"/>
      <c r="M182" s="163"/>
      <c r="N182" s="162"/>
      <c r="O182" s="162"/>
      <c r="P182" s="162"/>
      <c r="Q182" s="162"/>
      <c r="R182" s="163"/>
      <c r="S182" s="163"/>
      <c r="T182" s="163"/>
      <c r="U182" s="163"/>
      <c r="V182" s="163"/>
      <c r="W182" s="163"/>
      <c r="X182" s="163"/>
      <c r="Y182" s="152"/>
      <c r="Z182" s="152"/>
      <c r="AA182" s="152"/>
      <c r="AB182" s="152"/>
      <c r="AC182" s="152"/>
      <c r="AD182" s="152"/>
      <c r="AE182" s="152"/>
      <c r="AF182" s="152"/>
      <c r="AG182" s="152" t="s">
        <v>2390</v>
      </c>
      <c r="AH182" s="152">
        <v>0</v>
      </c>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c r="A183" s="175">
        <v>41</v>
      </c>
      <c r="B183" s="176" t="s">
        <v>3133</v>
      </c>
      <c r="C183" s="185" t="s">
        <v>3134</v>
      </c>
      <c r="D183" s="177" t="s">
        <v>524</v>
      </c>
      <c r="E183" s="178">
        <v>85.331000000000003</v>
      </c>
      <c r="F183" s="179"/>
      <c r="G183" s="180">
        <f>ROUND(E183*F183,2)</f>
        <v>0</v>
      </c>
      <c r="H183" s="179"/>
      <c r="I183" s="180">
        <f>ROUND(E183*H183,2)</f>
        <v>0</v>
      </c>
      <c r="J183" s="179"/>
      <c r="K183" s="180">
        <f>ROUND(E183*J183,2)</f>
        <v>0</v>
      </c>
      <c r="L183" s="180">
        <v>21</v>
      </c>
      <c r="M183" s="180">
        <f>G183*(1+L183/100)</f>
        <v>0</v>
      </c>
      <c r="N183" s="178">
        <v>1.3999999999999999E-4</v>
      </c>
      <c r="O183" s="178">
        <f>ROUND(E183*N183,2)</f>
        <v>0.01</v>
      </c>
      <c r="P183" s="178">
        <v>0</v>
      </c>
      <c r="Q183" s="178">
        <f>ROUND(E183*P183,2)</f>
        <v>0</v>
      </c>
      <c r="R183" s="180" t="s">
        <v>731</v>
      </c>
      <c r="S183" s="180" t="s">
        <v>371</v>
      </c>
      <c r="T183" s="181" t="s">
        <v>2386</v>
      </c>
      <c r="U183" s="163">
        <v>0</v>
      </c>
      <c r="V183" s="163">
        <f>ROUND(E183*U183,2)</f>
        <v>0</v>
      </c>
      <c r="W183" s="163"/>
      <c r="X183" s="163" t="s">
        <v>464</v>
      </c>
      <c r="Y183" s="152"/>
      <c r="Z183" s="152"/>
      <c r="AA183" s="152"/>
      <c r="AB183" s="152"/>
      <c r="AC183" s="152"/>
      <c r="AD183" s="152"/>
      <c r="AE183" s="152"/>
      <c r="AF183" s="152"/>
      <c r="AG183" s="152" t="s">
        <v>2465</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1">
      <c r="A184" s="159"/>
      <c r="B184" s="160"/>
      <c r="C184" s="203" t="s">
        <v>3438</v>
      </c>
      <c r="D184" s="199"/>
      <c r="E184" s="200">
        <v>85.331000000000003</v>
      </c>
      <c r="F184" s="163"/>
      <c r="G184" s="163"/>
      <c r="H184" s="163"/>
      <c r="I184" s="163"/>
      <c r="J184" s="163"/>
      <c r="K184" s="163"/>
      <c r="L184" s="163"/>
      <c r="M184" s="163"/>
      <c r="N184" s="162"/>
      <c r="O184" s="162"/>
      <c r="P184" s="162"/>
      <c r="Q184" s="162"/>
      <c r="R184" s="163"/>
      <c r="S184" s="163"/>
      <c r="T184" s="163"/>
      <c r="U184" s="163"/>
      <c r="V184" s="163"/>
      <c r="W184" s="163"/>
      <c r="X184" s="163"/>
      <c r="Y184" s="152"/>
      <c r="Z184" s="152"/>
      <c r="AA184" s="152"/>
      <c r="AB184" s="152"/>
      <c r="AC184" s="152"/>
      <c r="AD184" s="152"/>
      <c r="AE184" s="152"/>
      <c r="AF184" s="152"/>
      <c r="AG184" s="152" t="s">
        <v>2390</v>
      </c>
      <c r="AH184" s="152">
        <v>5</v>
      </c>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1">
      <c r="A185" s="175">
        <v>42</v>
      </c>
      <c r="B185" s="176" t="s">
        <v>3136</v>
      </c>
      <c r="C185" s="185" t="s">
        <v>3137</v>
      </c>
      <c r="D185" s="177" t="s">
        <v>3112</v>
      </c>
      <c r="E185" s="178">
        <v>138.798</v>
      </c>
      <c r="F185" s="179"/>
      <c r="G185" s="180">
        <f>ROUND(E185*F185,2)</f>
        <v>0</v>
      </c>
      <c r="H185" s="179"/>
      <c r="I185" s="180">
        <f>ROUND(E185*H185,2)</f>
        <v>0</v>
      </c>
      <c r="J185" s="179"/>
      <c r="K185" s="180">
        <f>ROUND(E185*J185,2)</f>
        <v>0</v>
      </c>
      <c r="L185" s="180">
        <v>21</v>
      </c>
      <c r="M185" s="180">
        <f>G185*(1+L185/100)</f>
        <v>0</v>
      </c>
      <c r="N185" s="178">
        <v>2.8500000000000001E-3</v>
      </c>
      <c r="O185" s="178">
        <f>ROUND(E185*N185,2)</f>
        <v>0.4</v>
      </c>
      <c r="P185" s="178">
        <v>0</v>
      </c>
      <c r="Q185" s="178">
        <f>ROUND(E185*P185,2)</f>
        <v>0</v>
      </c>
      <c r="R185" s="180"/>
      <c r="S185" s="180" t="s">
        <v>430</v>
      </c>
      <c r="T185" s="181" t="s">
        <v>372</v>
      </c>
      <c r="U185" s="163">
        <v>0</v>
      </c>
      <c r="V185" s="163">
        <f>ROUND(E185*U185,2)</f>
        <v>0</v>
      </c>
      <c r="W185" s="163"/>
      <c r="X185" s="163" t="s">
        <v>464</v>
      </c>
      <c r="Y185" s="152"/>
      <c r="Z185" s="152"/>
      <c r="AA185" s="152"/>
      <c r="AB185" s="152"/>
      <c r="AC185" s="152"/>
      <c r="AD185" s="152"/>
      <c r="AE185" s="152"/>
      <c r="AF185" s="152"/>
      <c r="AG185" s="152" t="s">
        <v>2465</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c r="A186" s="159"/>
      <c r="B186" s="160"/>
      <c r="C186" s="262" t="s">
        <v>3138</v>
      </c>
      <c r="D186" s="263"/>
      <c r="E186" s="263"/>
      <c r="F186" s="263"/>
      <c r="G186" s="263"/>
      <c r="H186" s="163"/>
      <c r="I186" s="163"/>
      <c r="J186" s="163"/>
      <c r="K186" s="163"/>
      <c r="L186" s="163"/>
      <c r="M186" s="163"/>
      <c r="N186" s="162"/>
      <c r="O186" s="162"/>
      <c r="P186" s="162"/>
      <c r="Q186" s="162"/>
      <c r="R186" s="163"/>
      <c r="S186" s="163"/>
      <c r="T186" s="163"/>
      <c r="U186" s="163"/>
      <c r="V186" s="163"/>
      <c r="W186" s="163"/>
      <c r="X186" s="163"/>
      <c r="Y186" s="152"/>
      <c r="Z186" s="152"/>
      <c r="AA186" s="152"/>
      <c r="AB186" s="152"/>
      <c r="AC186" s="152"/>
      <c r="AD186" s="152"/>
      <c r="AE186" s="152"/>
      <c r="AF186" s="152"/>
      <c r="AG186" s="152" t="s">
        <v>375</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c r="A187" s="159"/>
      <c r="B187" s="160"/>
      <c r="C187" s="203" t="s">
        <v>3439</v>
      </c>
      <c r="D187" s="199"/>
      <c r="E187" s="200">
        <v>126.18</v>
      </c>
      <c r="F187" s="163"/>
      <c r="G187" s="163"/>
      <c r="H187" s="163"/>
      <c r="I187" s="163"/>
      <c r="J187" s="163"/>
      <c r="K187" s="163"/>
      <c r="L187" s="163"/>
      <c r="M187" s="163"/>
      <c r="N187" s="162"/>
      <c r="O187" s="162"/>
      <c r="P187" s="162"/>
      <c r="Q187" s="162"/>
      <c r="R187" s="163"/>
      <c r="S187" s="163"/>
      <c r="T187" s="163"/>
      <c r="U187" s="163"/>
      <c r="V187" s="163"/>
      <c r="W187" s="163"/>
      <c r="X187" s="163"/>
      <c r="Y187" s="152"/>
      <c r="Z187" s="152"/>
      <c r="AA187" s="152"/>
      <c r="AB187" s="152"/>
      <c r="AC187" s="152"/>
      <c r="AD187" s="152"/>
      <c r="AE187" s="152"/>
      <c r="AF187" s="152"/>
      <c r="AG187" s="152" t="s">
        <v>2390</v>
      </c>
      <c r="AH187" s="152">
        <v>5</v>
      </c>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c r="A188" s="159"/>
      <c r="B188" s="160"/>
      <c r="C188" s="204" t="s">
        <v>3139</v>
      </c>
      <c r="D188" s="201"/>
      <c r="E188" s="202">
        <v>12.618</v>
      </c>
      <c r="F188" s="163"/>
      <c r="G188" s="163"/>
      <c r="H188" s="163"/>
      <c r="I188" s="163"/>
      <c r="J188" s="163"/>
      <c r="K188" s="163"/>
      <c r="L188" s="163"/>
      <c r="M188" s="163"/>
      <c r="N188" s="162"/>
      <c r="O188" s="162"/>
      <c r="P188" s="162"/>
      <c r="Q188" s="162"/>
      <c r="R188" s="163"/>
      <c r="S188" s="163"/>
      <c r="T188" s="163"/>
      <c r="U188" s="163"/>
      <c r="V188" s="163"/>
      <c r="W188" s="163"/>
      <c r="X188" s="163"/>
      <c r="Y188" s="152"/>
      <c r="Z188" s="152"/>
      <c r="AA188" s="152"/>
      <c r="AB188" s="152"/>
      <c r="AC188" s="152"/>
      <c r="AD188" s="152"/>
      <c r="AE188" s="152"/>
      <c r="AF188" s="152"/>
      <c r="AG188" s="152" t="s">
        <v>2390</v>
      </c>
      <c r="AH188" s="152">
        <v>4</v>
      </c>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c r="A189" s="169" t="s">
        <v>366</v>
      </c>
      <c r="B189" s="170" t="s">
        <v>313</v>
      </c>
      <c r="C189" s="184" t="s">
        <v>314</v>
      </c>
      <c r="D189" s="171"/>
      <c r="E189" s="172"/>
      <c r="F189" s="173"/>
      <c r="G189" s="173">
        <f>SUMIF(AG190:AG226,"&lt;&gt;NOR",G190:G226)</f>
        <v>0</v>
      </c>
      <c r="H189" s="173"/>
      <c r="I189" s="173">
        <f>SUM(I190:I226)</f>
        <v>0</v>
      </c>
      <c r="J189" s="173"/>
      <c r="K189" s="173">
        <f>SUM(K190:K226)</f>
        <v>0</v>
      </c>
      <c r="L189" s="173"/>
      <c r="M189" s="173">
        <f>SUM(M190:M226)</f>
        <v>0</v>
      </c>
      <c r="N189" s="172"/>
      <c r="O189" s="172">
        <f>SUM(O190:O226)</f>
        <v>0.27</v>
      </c>
      <c r="P189" s="172"/>
      <c r="Q189" s="172">
        <f>SUM(Q190:Q226)</f>
        <v>0</v>
      </c>
      <c r="R189" s="173"/>
      <c r="S189" s="173"/>
      <c r="T189" s="174"/>
      <c r="U189" s="168"/>
      <c r="V189" s="168">
        <f>SUM(V190:V226)</f>
        <v>80.03</v>
      </c>
      <c r="W189" s="168"/>
      <c r="X189" s="168"/>
      <c r="AG189" t="s">
        <v>367</v>
      </c>
    </row>
    <row r="190" spans="1:60" ht="33.75" outlineLevel="1">
      <c r="A190" s="175">
        <v>43</v>
      </c>
      <c r="B190" s="176" t="s">
        <v>3082</v>
      </c>
      <c r="C190" s="185" t="s">
        <v>3083</v>
      </c>
      <c r="D190" s="177" t="s">
        <v>439</v>
      </c>
      <c r="E190" s="178">
        <v>53.95</v>
      </c>
      <c r="F190" s="179"/>
      <c r="G190" s="180">
        <f>ROUND(E190*F190,2)</f>
        <v>0</v>
      </c>
      <c r="H190" s="179"/>
      <c r="I190" s="180">
        <f>ROUND(E190*H190,2)</f>
        <v>0</v>
      </c>
      <c r="J190" s="179"/>
      <c r="K190" s="180">
        <f>ROUND(E190*J190,2)</f>
        <v>0</v>
      </c>
      <c r="L190" s="180">
        <v>21</v>
      </c>
      <c r="M190" s="180">
        <f>G190*(1+L190/100)</f>
        <v>0</v>
      </c>
      <c r="N190" s="178">
        <v>2.2000000000000001E-4</v>
      </c>
      <c r="O190" s="178">
        <f>ROUND(E190*N190,2)</f>
        <v>0.01</v>
      </c>
      <c r="P190" s="178">
        <v>0</v>
      </c>
      <c r="Q190" s="178">
        <f>ROUND(E190*P190,2)</f>
        <v>0</v>
      </c>
      <c r="R190" s="180" t="s">
        <v>727</v>
      </c>
      <c r="S190" s="180" t="s">
        <v>371</v>
      </c>
      <c r="T190" s="181" t="s">
        <v>2386</v>
      </c>
      <c r="U190" s="163">
        <v>9.5000000000000001E-2</v>
      </c>
      <c r="V190" s="163">
        <f>ROUND(E190*U190,2)</f>
        <v>5.13</v>
      </c>
      <c r="W190" s="163"/>
      <c r="X190" s="163" t="s">
        <v>431</v>
      </c>
      <c r="Y190" s="152"/>
      <c r="Z190" s="152"/>
      <c r="AA190" s="152"/>
      <c r="AB190" s="152"/>
      <c r="AC190" s="152"/>
      <c r="AD190" s="152"/>
      <c r="AE190" s="152"/>
      <c r="AF190" s="152"/>
      <c r="AG190" s="152" t="s">
        <v>2387</v>
      </c>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c r="A191" s="159"/>
      <c r="B191" s="160"/>
      <c r="C191" s="203" t="s">
        <v>3440</v>
      </c>
      <c r="D191" s="199"/>
      <c r="E191" s="200">
        <v>10.06</v>
      </c>
      <c r="F191" s="163"/>
      <c r="G191" s="163"/>
      <c r="H191" s="163"/>
      <c r="I191" s="163"/>
      <c r="J191" s="163"/>
      <c r="K191" s="163"/>
      <c r="L191" s="163"/>
      <c r="M191" s="163"/>
      <c r="N191" s="162"/>
      <c r="O191" s="162"/>
      <c r="P191" s="162"/>
      <c r="Q191" s="162"/>
      <c r="R191" s="163"/>
      <c r="S191" s="163"/>
      <c r="T191" s="163"/>
      <c r="U191" s="163"/>
      <c r="V191" s="163"/>
      <c r="W191" s="163"/>
      <c r="X191" s="163"/>
      <c r="Y191" s="152"/>
      <c r="Z191" s="152"/>
      <c r="AA191" s="152"/>
      <c r="AB191" s="152"/>
      <c r="AC191" s="152"/>
      <c r="AD191" s="152"/>
      <c r="AE191" s="152"/>
      <c r="AF191" s="152"/>
      <c r="AG191" s="152" t="s">
        <v>2390</v>
      </c>
      <c r="AH191" s="152">
        <v>0</v>
      </c>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c r="A192" s="159"/>
      <c r="B192" s="160"/>
      <c r="C192" s="203" t="s">
        <v>3441</v>
      </c>
      <c r="D192" s="199"/>
      <c r="E192" s="200">
        <v>17.600000000000001</v>
      </c>
      <c r="F192" s="163"/>
      <c r="G192" s="163"/>
      <c r="H192" s="163"/>
      <c r="I192" s="163"/>
      <c r="J192" s="163"/>
      <c r="K192" s="163"/>
      <c r="L192" s="163"/>
      <c r="M192" s="163"/>
      <c r="N192" s="162"/>
      <c r="O192" s="162"/>
      <c r="P192" s="162"/>
      <c r="Q192" s="162"/>
      <c r="R192" s="163"/>
      <c r="S192" s="163"/>
      <c r="T192" s="163"/>
      <c r="U192" s="163"/>
      <c r="V192" s="163"/>
      <c r="W192" s="163"/>
      <c r="X192" s="163"/>
      <c r="Y192" s="152"/>
      <c r="Z192" s="152"/>
      <c r="AA192" s="152"/>
      <c r="AB192" s="152"/>
      <c r="AC192" s="152"/>
      <c r="AD192" s="152"/>
      <c r="AE192" s="152"/>
      <c r="AF192" s="152"/>
      <c r="AG192" s="152" t="s">
        <v>2390</v>
      </c>
      <c r="AH192" s="152">
        <v>0</v>
      </c>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c r="A193" s="159"/>
      <c r="B193" s="160"/>
      <c r="C193" s="203" t="s">
        <v>3442</v>
      </c>
      <c r="D193" s="199"/>
      <c r="E193" s="200">
        <v>8.69</v>
      </c>
      <c r="F193" s="163"/>
      <c r="G193" s="163"/>
      <c r="H193" s="163"/>
      <c r="I193" s="163"/>
      <c r="J193" s="163"/>
      <c r="K193" s="163"/>
      <c r="L193" s="163"/>
      <c r="M193" s="163"/>
      <c r="N193" s="162"/>
      <c r="O193" s="162"/>
      <c r="P193" s="162"/>
      <c r="Q193" s="162"/>
      <c r="R193" s="163"/>
      <c r="S193" s="163"/>
      <c r="T193" s="163"/>
      <c r="U193" s="163"/>
      <c r="V193" s="163"/>
      <c r="W193" s="163"/>
      <c r="X193" s="163"/>
      <c r="Y193" s="152"/>
      <c r="Z193" s="152"/>
      <c r="AA193" s="152"/>
      <c r="AB193" s="152"/>
      <c r="AC193" s="152"/>
      <c r="AD193" s="152"/>
      <c r="AE193" s="152"/>
      <c r="AF193" s="152"/>
      <c r="AG193" s="152" t="s">
        <v>2390</v>
      </c>
      <c r="AH193" s="152">
        <v>0</v>
      </c>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c r="A194" s="159"/>
      <c r="B194" s="160"/>
      <c r="C194" s="203" t="s">
        <v>3443</v>
      </c>
      <c r="D194" s="199"/>
      <c r="E194" s="200">
        <v>17.600000000000001</v>
      </c>
      <c r="F194" s="163"/>
      <c r="G194" s="163"/>
      <c r="H194" s="163"/>
      <c r="I194" s="163"/>
      <c r="J194" s="163"/>
      <c r="K194" s="163"/>
      <c r="L194" s="163"/>
      <c r="M194" s="163"/>
      <c r="N194" s="162"/>
      <c r="O194" s="162"/>
      <c r="P194" s="162"/>
      <c r="Q194" s="162"/>
      <c r="R194" s="163"/>
      <c r="S194" s="163"/>
      <c r="T194" s="163"/>
      <c r="U194" s="163"/>
      <c r="V194" s="163"/>
      <c r="W194" s="163"/>
      <c r="X194" s="163"/>
      <c r="Y194" s="152"/>
      <c r="Z194" s="152"/>
      <c r="AA194" s="152"/>
      <c r="AB194" s="152"/>
      <c r="AC194" s="152"/>
      <c r="AD194" s="152"/>
      <c r="AE194" s="152"/>
      <c r="AF194" s="152"/>
      <c r="AG194" s="152" t="s">
        <v>2390</v>
      </c>
      <c r="AH194" s="152">
        <v>0</v>
      </c>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c r="A195" s="175">
        <v>44</v>
      </c>
      <c r="B195" s="176" t="s">
        <v>3159</v>
      </c>
      <c r="C195" s="185" t="s">
        <v>3160</v>
      </c>
      <c r="D195" s="177" t="s">
        <v>524</v>
      </c>
      <c r="E195" s="178">
        <v>71.319999999999993</v>
      </c>
      <c r="F195" s="179"/>
      <c r="G195" s="180">
        <f>ROUND(E195*F195,2)</f>
        <v>0</v>
      </c>
      <c r="H195" s="179"/>
      <c r="I195" s="180">
        <f>ROUND(E195*H195,2)</f>
        <v>0</v>
      </c>
      <c r="J195" s="179"/>
      <c r="K195" s="180">
        <f>ROUND(E195*J195,2)</f>
        <v>0</v>
      </c>
      <c r="L195" s="180">
        <v>21</v>
      </c>
      <c r="M195" s="180">
        <f>G195*(1+L195/100)</f>
        <v>0</v>
      </c>
      <c r="N195" s="178">
        <v>1.1E-4</v>
      </c>
      <c r="O195" s="178">
        <f>ROUND(E195*N195,2)</f>
        <v>0.01</v>
      </c>
      <c r="P195" s="178">
        <v>0</v>
      </c>
      <c r="Q195" s="178">
        <f>ROUND(E195*P195,2)</f>
        <v>0</v>
      </c>
      <c r="R195" s="180" t="s">
        <v>1681</v>
      </c>
      <c r="S195" s="180" t="s">
        <v>2386</v>
      </c>
      <c r="T195" s="181" t="s">
        <v>2386</v>
      </c>
      <c r="U195" s="163">
        <v>7.0000000000000007E-2</v>
      </c>
      <c r="V195" s="163">
        <f>ROUND(E195*U195,2)</f>
        <v>4.99</v>
      </c>
      <c r="W195" s="163"/>
      <c r="X195" s="163" t="s">
        <v>431</v>
      </c>
      <c r="Y195" s="152"/>
      <c r="Z195" s="152"/>
      <c r="AA195" s="152"/>
      <c r="AB195" s="152"/>
      <c r="AC195" s="152"/>
      <c r="AD195" s="152"/>
      <c r="AE195" s="152"/>
      <c r="AF195" s="152"/>
      <c r="AG195" s="152" t="s">
        <v>2387</v>
      </c>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1">
      <c r="A196" s="159"/>
      <c r="B196" s="160"/>
      <c r="C196" s="203" t="s">
        <v>3405</v>
      </c>
      <c r="D196" s="199"/>
      <c r="E196" s="200"/>
      <c r="F196" s="163"/>
      <c r="G196" s="163"/>
      <c r="H196" s="163"/>
      <c r="I196" s="163"/>
      <c r="J196" s="163"/>
      <c r="K196" s="163"/>
      <c r="L196" s="163"/>
      <c r="M196" s="163"/>
      <c r="N196" s="162"/>
      <c r="O196" s="162"/>
      <c r="P196" s="162"/>
      <c r="Q196" s="162"/>
      <c r="R196" s="163"/>
      <c r="S196" s="163"/>
      <c r="T196" s="163"/>
      <c r="U196" s="163"/>
      <c r="V196" s="163"/>
      <c r="W196" s="163"/>
      <c r="X196" s="163"/>
      <c r="Y196" s="152"/>
      <c r="Z196" s="152"/>
      <c r="AA196" s="152"/>
      <c r="AB196" s="152"/>
      <c r="AC196" s="152"/>
      <c r="AD196" s="152"/>
      <c r="AE196" s="152"/>
      <c r="AF196" s="152"/>
      <c r="AG196" s="152" t="s">
        <v>2390</v>
      </c>
      <c r="AH196" s="152">
        <v>0</v>
      </c>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c r="A197" s="159"/>
      <c r="B197" s="160"/>
      <c r="C197" s="203" t="s">
        <v>3347</v>
      </c>
      <c r="D197" s="199"/>
      <c r="E197" s="200">
        <v>5.03</v>
      </c>
      <c r="F197" s="163"/>
      <c r="G197" s="163"/>
      <c r="H197" s="163"/>
      <c r="I197" s="163"/>
      <c r="J197" s="163"/>
      <c r="K197" s="163"/>
      <c r="L197" s="163"/>
      <c r="M197" s="163"/>
      <c r="N197" s="162"/>
      <c r="O197" s="162"/>
      <c r="P197" s="162"/>
      <c r="Q197" s="162"/>
      <c r="R197" s="163"/>
      <c r="S197" s="163"/>
      <c r="T197" s="163"/>
      <c r="U197" s="163"/>
      <c r="V197" s="163"/>
      <c r="W197" s="163"/>
      <c r="X197" s="163"/>
      <c r="Y197" s="152"/>
      <c r="Z197" s="152"/>
      <c r="AA197" s="152"/>
      <c r="AB197" s="152"/>
      <c r="AC197" s="152"/>
      <c r="AD197" s="152"/>
      <c r="AE197" s="152"/>
      <c r="AF197" s="152"/>
      <c r="AG197" s="152" t="s">
        <v>2390</v>
      </c>
      <c r="AH197" s="152">
        <v>0</v>
      </c>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c r="A198" s="159"/>
      <c r="B198" s="160"/>
      <c r="C198" s="203" t="s">
        <v>3164</v>
      </c>
      <c r="D198" s="199"/>
      <c r="E198" s="200">
        <v>8</v>
      </c>
      <c r="F198" s="163"/>
      <c r="G198" s="163"/>
      <c r="H198" s="163"/>
      <c r="I198" s="163"/>
      <c r="J198" s="163"/>
      <c r="K198" s="163"/>
      <c r="L198" s="163"/>
      <c r="M198" s="163"/>
      <c r="N198" s="162"/>
      <c r="O198" s="162"/>
      <c r="P198" s="162"/>
      <c r="Q198" s="162"/>
      <c r="R198" s="163"/>
      <c r="S198" s="163"/>
      <c r="T198" s="163"/>
      <c r="U198" s="163"/>
      <c r="V198" s="163"/>
      <c r="W198" s="163"/>
      <c r="X198" s="163"/>
      <c r="Y198" s="152"/>
      <c r="Z198" s="152"/>
      <c r="AA198" s="152"/>
      <c r="AB198" s="152"/>
      <c r="AC198" s="152"/>
      <c r="AD198" s="152"/>
      <c r="AE198" s="152"/>
      <c r="AF198" s="152"/>
      <c r="AG198" s="152" t="s">
        <v>2390</v>
      </c>
      <c r="AH198" s="152">
        <v>0</v>
      </c>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c r="A199" s="159"/>
      <c r="B199" s="160"/>
      <c r="C199" s="203" t="s">
        <v>3407</v>
      </c>
      <c r="D199" s="199"/>
      <c r="E199" s="200"/>
      <c r="F199" s="163"/>
      <c r="G199" s="163"/>
      <c r="H199" s="163"/>
      <c r="I199" s="163"/>
      <c r="J199" s="163"/>
      <c r="K199" s="163"/>
      <c r="L199" s="163"/>
      <c r="M199" s="163"/>
      <c r="N199" s="162"/>
      <c r="O199" s="162"/>
      <c r="P199" s="162"/>
      <c r="Q199" s="162"/>
      <c r="R199" s="163"/>
      <c r="S199" s="163"/>
      <c r="T199" s="163"/>
      <c r="U199" s="163"/>
      <c r="V199" s="163"/>
      <c r="W199" s="163"/>
      <c r="X199" s="163"/>
      <c r="Y199" s="152"/>
      <c r="Z199" s="152"/>
      <c r="AA199" s="152"/>
      <c r="AB199" s="152"/>
      <c r="AC199" s="152"/>
      <c r="AD199" s="152"/>
      <c r="AE199" s="152"/>
      <c r="AF199" s="152"/>
      <c r="AG199" s="152" t="s">
        <v>2390</v>
      </c>
      <c r="AH199" s="152">
        <v>0</v>
      </c>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c r="A200" s="159"/>
      <c r="B200" s="160"/>
      <c r="C200" s="203" t="s">
        <v>3348</v>
      </c>
      <c r="D200" s="199"/>
      <c r="E200" s="200">
        <v>8.8000000000000007</v>
      </c>
      <c r="F200" s="163"/>
      <c r="G200" s="163"/>
      <c r="H200" s="163"/>
      <c r="I200" s="163"/>
      <c r="J200" s="163"/>
      <c r="K200" s="163"/>
      <c r="L200" s="163"/>
      <c r="M200" s="163"/>
      <c r="N200" s="162"/>
      <c r="O200" s="162"/>
      <c r="P200" s="162"/>
      <c r="Q200" s="162"/>
      <c r="R200" s="163"/>
      <c r="S200" s="163"/>
      <c r="T200" s="163"/>
      <c r="U200" s="163"/>
      <c r="V200" s="163"/>
      <c r="W200" s="163"/>
      <c r="X200" s="163"/>
      <c r="Y200" s="152"/>
      <c r="Z200" s="152"/>
      <c r="AA200" s="152"/>
      <c r="AB200" s="152"/>
      <c r="AC200" s="152"/>
      <c r="AD200" s="152"/>
      <c r="AE200" s="152"/>
      <c r="AF200" s="152"/>
      <c r="AG200" s="152" t="s">
        <v>2390</v>
      </c>
      <c r="AH200" s="152">
        <v>0</v>
      </c>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c r="A201" s="159"/>
      <c r="B201" s="160"/>
      <c r="C201" s="203" t="s">
        <v>3171</v>
      </c>
      <c r="D201" s="199"/>
      <c r="E201" s="200">
        <v>10</v>
      </c>
      <c r="F201" s="163"/>
      <c r="G201" s="163"/>
      <c r="H201" s="163"/>
      <c r="I201" s="163"/>
      <c r="J201" s="163"/>
      <c r="K201" s="163"/>
      <c r="L201" s="163"/>
      <c r="M201" s="163"/>
      <c r="N201" s="162"/>
      <c r="O201" s="162"/>
      <c r="P201" s="162"/>
      <c r="Q201" s="162"/>
      <c r="R201" s="163"/>
      <c r="S201" s="163"/>
      <c r="T201" s="163"/>
      <c r="U201" s="163"/>
      <c r="V201" s="163"/>
      <c r="W201" s="163"/>
      <c r="X201" s="163"/>
      <c r="Y201" s="152"/>
      <c r="Z201" s="152"/>
      <c r="AA201" s="152"/>
      <c r="AB201" s="152"/>
      <c r="AC201" s="152"/>
      <c r="AD201" s="152"/>
      <c r="AE201" s="152"/>
      <c r="AF201" s="152"/>
      <c r="AG201" s="152" t="s">
        <v>2390</v>
      </c>
      <c r="AH201" s="152">
        <v>0</v>
      </c>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c r="A202" s="159"/>
      <c r="B202" s="160"/>
      <c r="C202" s="203" t="s">
        <v>3408</v>
      </c>
      <c r="D202" s="199"/>
      <c r="E202" s="200"/>
      <c r="F202" s="163"/>
      <c r="G202" s="163"/>
      <c r="H202" s="163"/>
      <c r="I202" s="163"/>
      <c r="J202" s="163"/>
      <c r="K202" s="163"/>
      <c r="L202" s="163"/>
      <c r="M202" s="163"/>
      <c r="N202" s="162"/>
      <c r="O202" s="162"/>
      <c r="P202" s="162"/>
      <c r="Q202" s="162"/>
      <c r="R202" s="163"/>
      <c r="S202" s="163"/>
      <c r="T202" s="163"/>
      <c r="U202" s="163"/>
      <c r="V202" s="163"/>
      <c r="W202" s="163"/>
      <c r="X202" s="163"/>
      <c r="Y202" s="152"/>
      <c r="Z202" s="152"/>
      <c r="AA202" s="152"/>
      <c r="AB202" s="152"/>
      <c r="AC202" s="152"/>
      <c r="AD202" s="152"/>
      <c r="AE202" s="152"/>
      <c r="AF202" s="152"/>
      <c r="AG202" s="152" t="s">
        <v>2390</v>
      </c>
      <c r="AH202" s="152">
        <v>0</v>
      </c>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c r="A203" s="159"/>
      <c r="B203" s="160"/>
      <c r="C203" s="203" t="s">
        <v>3349</v>
      </c>
      <c r="D203" s="199"/>
      <c r="E203" s="200">
        <v>8.69</v>
      </c>
      <c r="F203" s="163"/>
      <c r="G203" s="163"/>
      <c r="H203" s="163"/>
      <c r="I203" s="163"/>
      <c r="J203" s="163"/>
      <c r="K203" s="163"/>
      <c r="L203" s="163"/>
      <c r="M203" s="163"/>
      <c r="N203" s="162"/>
      <c r="O203" s="162"/>
      <c r="P203" s="162"/>
      <c r="Q203" s="162"/>
      <c r="R203" s="163"/>
      <c r="S203" s="163"/>
      <c r="T203" s="163"/>
      <c r="U203" s="163"/>
      <c r="V203" s="163"/>
      <c r="W203" s="163"/>
      <c r="X203" s="163"/>
      <c r="Y203" s="152"/>
      <c r="Z203" s="152"/>
      <c r="AA203" s="152"/>
      <c r="AB203" s="152"/>
      <c r="AC203" s="152"/>
      <c r="AD203" s="152"/>
      <c r="AE203" s="152"/>
      <c r="AF203" s="152"/>
      <c r="AG203" s="152" t="s">
        <v>2390</v>
      </c>
      <c r="AH203" s="152">
        <v>0</v>
      </c>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c r="A204" s="159"/>
      <c r="B204" s="160"/>
      <c r="C204" s="203" t="s">
        <v>3173</v>
      </c>
      <c r="D204" s="199"/>
      <c r="E204" s="200">
        <v>12</v>
      </c>
      <c r="F204" s="163"/>
      <c r="G204" s="163"/>
      <c r="H204" s="163"/>
      <c r="I204" s="163"/>
      <c r="J204" s="163"/>
      <c r="K204" s="163"/>
      <c r="L204" s="163"/>
      <c r="M204" s="163"/>
      <c r="N204" s="162"/>
      <c r="O204" s="162"/>
      <c r="P204" s="162"/>
      <c r="Q204" s="162"/>
      <c r="R204" s="163"/>
      <c r="S204" s="163"/>
      <c r="T204" s="163"/>
      <c r="U204" s="163"/>
      <c r="V204" s="163"/>
      <c r="W204" s="163"/>
      <c r="X204" s="163"/>
      <c r="Y204" s="152"/>
      <c r="Z204" s="152"/>
      <c r="AA204" s="152"/>
      <c r="AB204" s="152"/>
      <c r="AC204" s="152"/>
      <c r="AD204" s="152"/>
      <c r="AE204" s="152"/>
      <c r="AF204" s="152"/>
      <c r="AG204" s="152" t="s">
        <v>2390</v>
      </c>
      <c r="AH204" s="152">
        <v>0</v>
      </c>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c r="A205" s="159"/>
      <c r="B205" s="160"/>
      <c r="C205" s="203" t="s">
        <v>3409</v>
      </c>
      <c r="D205" s="199"/>
      <c r="E205" s="200"/>
      <c r="F205" s="163"/>
      <c r="G205" s="163"/>
      <c r="H205" s="163"/>
      <c r="I205" s="163"/>
      <c r="J205" s="163"/>
      <c r="K205" s="163"/>
      <c r="L205" s="163"/>
      <c r="M205" s="163"/>
      <c r="N205" s="162"/>
      <c r="O205" s="162"/>
      <c r="P205" s="162"/>
      <c r="Q205" s="162"/>
      <c r="R205" s="163"/>
      <c r="S205" s="163"/>
      <c r="T205" s="163"/>
      <c r="U205" s="163"/>
      <c r="V205" s="163"/>
      <c r="W205" s="163"/>
      <c r="X205" s="163"/>
      <c r="Y205" s="152"/>
      <c r="Z205" s="152"/>
      <c r="AA205" s="152"/>
      <c r="AB205" s="152"/>
      <c r="AC205" s="152"/>
      <c r="AD205" s="152"/>
      <c r="AE205" s="152"/>
      <c r="AF205" s="152"/>
      <c r="AG205" s="152" t="s">
        <v>2390</v>
      </c>
      <c r="AH205" s="152">
        <v>0</v>
      </c>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c r="A206" s="159"/>
      <c r="B206" s="160"/>
      <c r="C206" s="203" t="s">
        <v>3348</v>
      </c>
      <c r="D206" s="199"/>
      <c r="E206" s="200">
        <v>8.8000000000000007</v>
      </c>
      <c r="F206" s="163"/>
      <c r="G206" s="163"/>
      <c r="H206" s="163"/>
      <c r="I206" s="163"/>
      <c r="J206" s="163"/>
      <c r="K206" s="163"/>
      <c r="L206" s="163"/>
      <c r="M206" s="163"/>
      <c r="N206" s="162"/>
      <c r="O206" s="162"/>
      <c r="P206" s="162"/>
      <c r="Q206" s="162"/>
      <c r="R206" s="163"/>
      <c r="S206" s="163"/>
      <c r="T206" s="163"/>
      <c r="U206" s="163"/>
      <c r="V206" s="163"/>
      <c r="W206" s="163"/>
      <c r="X206" s="163"/>
      <c r="Y206" s="152"/>
      <c r="Z206" s="152"/>
      <c r="AA206" s="152"/>
      <c r="AB206" s="152"/>
      <c r="AC206" s="152"/>
      <c r="AD206" s="152"/>
      <c r="AE206" s="152"/>
      <c r="AF206" s="152"/>
      <c r="AG206" s="152" t="s">
        <v>2390</v>
      </c>
      <c r="AH206" s="152">
        <v>0</v>
      </c>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c r="A207" s="159"/>
      <c r="B207" s="160"/>
      <c r="C207" s="203" t="s">
        <v>3171</v>
      </c>
      <c r="D207" s="199"/>
      <c r="E207" s="200">
        <v>10</v>
      </c>
      <c r="F207" s="163"/>
      <c r="G207" s="163"/>
      <c r="H207" s="163"/>
      <c r="I207" s="163"/>
      <c r="J207" s="163"/>
      <c r="K207" s="163"/>
      <c r="L207" s="163"/>
      <c r="M207" s="163"/>
      <c r="N207" s="162"/>
      <c r="O207" s="162"/>
      <c r="P207" s="162"/>
      <c r="Q207" s="162"/>
      <c r="R207" s="163"/>
      <c r="S207" s="163"/>
      <c r="T207" s="163"/>
      <c r="U207" s="163"/>
      <c r="V207" s="163"/>
      <c r="W207" s="163"/>
      <c r="X207" s="163"/>
      <c r="Y207" s="152"/>
      <c r="Z207" s="152"/>
      <c r="AA207" s="152"/>
      <c r="AB207" s="152"/>
      <c r="AC207" s="152"/>
      <c r="AD207" s="152"/>
      <c r="AE207" s="152"/>
      <c r="AF207" s="152"/>
      <c r="AG207" s="152" t="s">
        <v>2390</v>
      </c>
      <c r="AH207" s="152">
        <v>0</v>
      </c>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c r="A208" s="175">
        <v>45</v>
      </c>
      <c r="B208" s="176" t="s">
        <v>3175</v>
      </c>
      <c r="C208" s="185" t="s">
        <v>3176</v>
      </c>
      <c r="D208" s="177" t="s">
        <v>439</v>
      </c>
      <c r="E208" s="178">
        <v>53.95</v>
      </c>
      <c r="F208" s="179"/>
      <c r="G208" s="180">
        <f>ROUND(E208*F208,2)</f>
        <v>0</v>
      </c>
      <c r="H208" s="179"/>
      <c r="I208" s="180">
        <f>ROUND(E208*H208,2)</f>
        <v>0</v>
      </c>
      <c r="J208" s="179"/>
      <c r="K208" s="180">
        <f>ROUND(E208*J208,2)</f>
        <v>0</v>
      </c>
      <c r="L208" s="180">
        <v>21</v>
      </c>
      <c r="M208" s="180">
        <f>G208*(1+L208/100)</f>
        <v>0</v>
      </c>
      <c r="N208" s="178">
        <v>0</v>
      </c>
      <c r="O208" s="178">
        <f>ROUND(E208*N208,2)</f>
        <v>0</v>
      </c>
      <c r="P208" s="178">
        <v>0</v>
      </c>
      <c r="Q208" s="178">
        <f>ROUND(E208*P208,2)</f>
        <v>0</v>
      </c>
      <c r="R208" s="180" t="s">
        <v>1681</v>
      </c>
      <c r="S208" s="180" t="s">
        <v>371</v>
      </c>
      <c r="T208" s="181" t="s">
        <v>2386</v>
      </c>
      <c r="U208" s="163">
        <v>1.27</v>
      </c>
      <c r="V208" s="163">
        <f>ROUND(E208*U208,2)</f>
        <v>68.52</v>
      </c>
      <c r="W208" s="163"/>
      <c r="X208" s="163" t="s">
        <v>431</v>
      </c>
      <c r="Y208" s="152"/>
      <c r="Z208" s="152"/>
      <c r="AA208" s="152"/>
      <c r="AB208" s="152"/>
      <c r="AC208" s="152"/>
      <c r="AD208" s="152"/>
      <c r="AE208" s="152"/>
      <c r="AF208" s="152"/>
      <c r="AG208" s="152" t="s">
        <v>2387</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c r="A209" s="159"/>
      <c r="B209" s="160"/>
      <c r="C209" s="273" t="s">
        <v>3177</v>
      </c>
      <c r="D209" s="274"/>
      <c r="E209" s="274"/>
      <c r="F209" s="274"/>
      <c r="G209" s="274"/>
      <c r="H209" s="163"/>
      <c r="I209" s="163"/>
      <c r="J209" s="163"/>
      <c r="K209" s="163"/>
      <c r="L209" s="163"/>
      <c r="M209" s="163"/>
      <c r="N209" s="162"/>
      <c r="O209" s="162"/>
      <c r="P209" s="162"/>
      <c r="Q209" s="162"/>
      <c r="R209" s="163"/>
      <c r="S209" s="163"/>
      <c r="T209" s="163"/>
      <c r="U209" s="163"/>
      <c r="V209" s="163"/>
      <c r="W209" s="163"/>
      <c r="X209" s="163"/>
      <c r="Y209" s="152"/>
      <c r="Z209" s="152"/>
      <c r="AA209" s="152"/>
      <c r="AB209" s="152"/>
      <c r="AC209" s="152"/>
      <c r="AD209" s="152"/>
      <c r="AE209" s="152"/>
      <c r="AF209" s="152"/>
      <c r="AG209" s="152" t="s">
        <v>444</v>
      </c>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1">
      <c r="A210" s="159"/>
      <c r="B210" s="160"/>
      <c r="C210" s="203" t="s">
        <v>3444</v>
      </c>
      <c r="D210" s="199"/>
      <c r="E210" s="200">
        <v>53.95</v>
      </c>
      <c r="F210" s="163"/>
      <c r="G210" s="163"/>
      <c r="H210" s="163"/>
      <c r="I210" s="163"/>
      <c r="J210" s="163"/>
      <c r="K210" s="163"/>
      <c r="L210" s="163"/>
      <c r="M210" s="163"/>
      <c r="N210" s="162"/>
      <c r="O210" s="162"/>
      <c r="P210" s="162"/>
      <c r="Q210" s="162"/>
      <c r="R210" s="163"/>
      <c r="S210" s="163"/>
      <c r="T210" s="163"/>
      <c r="U210" s="163"/>
      <c r="V210" s="163"/>
      <c r="W210" s="163"/>
      <c r="X210" s="163"/>
      <c r="Y210" s="152"/>
      <c r="Z210" s="152"/>
      <c r="AA210" s="152"/>
      <c r="AB210" s="152"/>
      <c r="AC210" s="152"/>
      <c r="AD210" s="152"/>
      <c r="AE210" s="152"/>
      <c r="AF210" s="152"/>
      <c r="AG210" s="152" t="s">
        <v>2390</v>
      </c>
      <c r="AH210" s="152">
        <v>5</v>
      </c>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ht="22.5" outlineLevel="1">
      <c r="A211" s="175">
        <v>46</v>
      </c>
      <c r="B211" s="176" t="s">
        <v>3179</v>
      </c>
      <c r="C211" s="185" t="s">
        <v>3180</v>
      </c>
      <c r="D211" s="177" t="s">
        <v>524</v>
      </c>
      <c r="E211" s="178">
        <v>8</v>
      </c>
      <c r="F211" s="179"/>
      <c r="G211" s="180">
        <f>ROUND(E211*F211,2)</f>
        <v>0</v>
      </c>
      <c r="H211" s="179"/>
      <c r="I211" s="180">
        <f>ROUND(E211*H211,2)</f>
        <v>0</v>
      </c>
      <c r="J211" s="179"/>
      <c r="K211" s="180">
        <f>ROUND(E211*J211,2)</f>
        <v>0</v>
      </c>
      <c r="L211" s="180">
        <v>21</v>
      </c>
      <c r="M211" s="180">
        <f>G211*(1+L211/100)</f>
        <v>0</v>
      </c>
      <c r="N211" s="178">
        <v>4.2000000000000002E-4</v>
      </c>
      <c r="O211" s="178">
        <f>ROUND(E211*N211,2)</f>
        <v>0</v>
      </c>
      <c r="P211" s="178">
        <v>0</v>
      </c>
      <c r="Q211" s="178">
        <f>ROUND(E211*P211,2)</f>
        <v>0</v>
      </c>
      <c r="R211" s="180" t="s">
        <v>1681</v>
      </c>
      <c r="S211" s="180" t="s">
        <v>371</v>
      </c>
      <c r="T211" s="181" t="s">
        <v>2386</v>
      </c>
      <c r="U211" s="163">
        <v>0.12</v>
      </c>
      <c r="V211" s="163">
        <f>ROUND(E211*U211,2)</f>
        <v>0.96</v>
      </c>
      <c r="W211" s="163"/>
      <c r="X211" s="163" t="s">
        <v>431</v>
      </c>
      <c r="Y211" s="152"/>
      <c r="Z211" s="152"/>
      <c r="AA211" s="152"/>
      <c r="AB211" s="152"/>
      <c r="AC211" s="152"/>
      <c r="AD211" s="152"/>
      <c r="AE211" s="152"/>
      <c r="AF211" s="152"/>
      <c r="AG211" s="152" t="s">
        <v>2387</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c r="A212" s="159"/>
      <c r="B212" s="160"/>
      <c r="C212" s="203" t="s">
        <v>3445</v>
      </c>
      <c r="D212" s="199"/>
      <c r="E212" s="200">
        <v>2</v>
      </c>
      <c r="F212" s="163"/>
      <c r="G212" s="163"/>
      <c r="H212" s="163"/>
      <c r="I212" s="163"/>
      <c r="J212" s="163"/>
      <c r="K212" s="163"/>
      <c r="L212" s="163"/>
      <c r="M212" s="163"/>
      <c r="N212" s="162"/>
      <c r="O212" s="162"/>
      <c r="P212" s="162"/>
      <c r="Q212" s="162"/>
      <c r="R212" s="163"/>
      <c r="S212" s="163"/>
      <c r="T212" s="163"/>
      <c r="U212" s="163"/>
      <c r="V212" s="163"/>
      <c r="W212" s="163"/>
      <c r="X212" s="163"/>
      <c r="Y212" s="152"/>
      <c r="Z212" s="152"/>
      <c r="AA212" s="152"/>
      <c r="AB212" s="152"/>
      <c r="AC212" s="152"/>
      <c r="AD212" s="152"/>
      <c r="AE212" s="152"/>
      <c r="AF212" s="152"/>
      <c r="AG212" s="152" t="s">
        <v>2390</v>
      </c>
      <c r="AH212" s="152">
        <v>0</v>
      </c>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1">
      <c r="A213" s="159"/>
      <c r="B213" s="160"/>
      <c r="C213" s="203" t="s">
        <v>3446</v>
      </c>
      <c r="D213" s="199"/>
      <c r="E213" s="200">
        <v>4</v>
      </c>
      <c r="F213" s="163"/>
      <c r="G213" s="163"/>
      <c r="H213" s="163"/>
      <c r="I213" s="163"/>
      <c r="J213" s="163"/>
      <c r="K213" s="163"/>
      <c r="L213" s="163"/>
      <c r="M213" s="163"/>
      <c r="N213" s="162"/>
      <c r="O213" s="162"/>
      <c r="P213" s="162"/>
      <c r="Q213" s="162"/>
      <c r="R213" s="163"/>
      <c r="S213" s="163"/>
      <c r="T213" s="163"/>
      <c r="U213" s="163"/>
      <c r="V213" s="163"/>
      <c r="W213" s="163"/>
      <c r="X213" s="163"/>
      <c r="Y213" s="152"/>
      <c r="Z213" s="152"/>
      <c r="AA213" s="152"/>
      <c r="AB213" s="152"/>
      <c r="AC213" s="152"/>
      <c r="AD213" s="152"/>
      <c r="AE213" s="152"/>
      <c r="AF213" s="152"/>
      <c r="AG213" s="152" t="s">
        <v>2390</v>
      </c>
      <c r="AH213" s="152">
        <v>0</v>
      </c>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1">
      <c r="A214" s="159"/>
      <c r="B214" s="160"/>
      <c r="C214" s="203" t="s">
        <v>3447</v>
      </c>
      <c r="D214" s="199"/>
      <c r="E214" s="200">
        <v>2</v>
      </c>
      <c r="F214" s="163"/>
      <c r="G214" s="163"/>
      <c r="H214" s="163"/>
      <c r="I214" s="163"/>
      <c r="J214" s="163"/>
      <c r="K214" s="163"/>
      <c r="L214" s="163"/>
      <c r="M214" s="163"/>
      <c r="N214" s="162"/>
      <c r="O214" s="162"/>
      <c r="P214" s="162"/>
      <c r="Q214" s="162"/>
      <c r="R214" s="163"/>
      <c r="S214" s="163"/>
      <c r="T214" s="163"/>
      <c r="U214" s="163"/>
      <c r="V214" s="163"/>
      <c r="W214" s="163"/>
      <c r="X214" s="163"/>
      <c r="Y214" s="152"/>
      <c r="Z214" s="152"/>
      <c r="AA214" s="152"/>
      <c r="AB214" s="152"/>
      <c r="AC214" s="152"/>
      <c r="AD214" s="152"/>
      <c r="AE214" s="152"/>
      <c r="AF214" s="152"/>
      <c r="AG214" s="152" t="s">
        <v>2390</v>
      </c>
      <c r="AH214" s="152">
        <v>0</v>
      </c>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ht="22.5" outlineLevel="1">
      <c r="A215" s="175">
        <v>47</v>
      </c>
      <c r="B215" s="176" t="s">
        <v>3102</v>
      </c>
      <c r="C215" s="185" t="s">
        <v>3103</v>
      </c>
      <c r="D215" s="177" t="s">
        <v>1775</v>
      </c>
      <c r="E215" s="178">
        <v>215.8</v>
      </c>
      <c r="F215" s="179"/>
      <c r="G215" s="180">
        <f>ROUND(E215*F215,2)</f>
        <v>0</v>
      </c>
      <c r="H215" s="179"/>
      <c r="I215" s="180">
        <f>ROUND(E215*H215,2)</f>
        <v>0</v>
      </c>
      <c r="J215" s="179"/>
      <c r="K215" s="180">
        <f>ROUND(E215*J215,2)</f>
        <v>0</v>
      </c>
      <c r="L215" s="180">
        <v>21</v>
      </c>
      <c r="M215" s="180">
        <f>G215*(1+L215/100)</f>
        <v>0</v>
      </c>
      <c r="N215" s="178">
        <v>1E-3</v>
      </c>
      <c r="O215" s="178">
        <f>ROUND(E215*N215,2)</f>
        <v>0.22</v>
      </c>
      <c r="P215" s="178">
        <v>0</v>
      </c>
      <c r="Q215" s="178">
        <f>ROUND(E215*P215,2)</f>
        <v>0</v>
      </c>
      <c r="R215" s="180" t="s">
        <v>731</v>
      </c>
      <c r="S215" s="180" t="s">
        <v>2386</v>
      </c>
      <c r="T215" s="181" t="s">
        <v>2386</v>
      </c>
      <c r="U215" s="163">
        <v>0</v>
      </c>
      <c r="V215" s="163">
        <f>ROUND(E215*U215,2)</f>
        <v>0</v>
      </c>
      <c r="W215" s="163"/>
      <c r="X215" s="163" t="s">
        <v>464</v>
      </c>
      <c r="Y215" s="152"/>
      <c r="Z215" s="152"/>
      <c r="AA215" s="152"/>
      <c r="AB215" s="152"/>
      <c r="AC215" s="152"/>
      <c r="AD215" s="152"/>
      <c r="AE215" s="152"/>
      <c r="AF215" s="152"/>
      <c r="AG215" s="152" t="s">
        <v>2465</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1">
      <c r="A216" s="159"/>
      <c r="B216" s="160"/>
      <c r="C216" s="262" t="s">
        <v>3104</v>
      </c>
      <c r="D216" s="263"/>
      <c r="E216" s="263"/>
      <c r="F216" s="263"/>
      <c r="G216" s="263"/>
      <c r="H216" s="163"/>
      <c r="I216" s="163"/>
      <c r="J216" s="163"/>
      <c r="K216" s="163"/>
      <c r="L216" s="163"/>
      <c r="M216" s="163"/>
      <c r="N216" s="162"/>
      <c r="O216" s="162"/>
      <c r="P216" s="162"/>
      <c r="Q216" s="162"/>
      <c r="R216" s="163"/>
      <c r="S216" s="163"/>
      <c r="T216" s="163"/>
      <c r="U216" s="163"/>
      <c r="V216" s="163"/>
      <c r="W216" s="163"/>
      <c r="X216" s="163"/>
      <c r="Y216" s="152"/>
      <c r="Z216" s="152"/>
      <c r="AA216" s="152"/>
      <c r="AB216" s="152"/>
      <c r="AC216" s="152"/>
      <c r="AD216" s="152"/>
      <c r="AE216" s="152"/>
      <c r="AF216" s="152"/>
      <c r="AG216" s="152" t="s">
        <v>375</v>
      </c>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c r="A217" s="159"/>
      <c r="B217" s="160"/>
      <c r="C217" s="203" t="s">
        <v>3448</v>
      </c>
      <c r="D217" s="199"/>
      <c r="E217" s="200">
        <v>215.8</v>
      </c>
      <c r="F217" s="163"/>
      <c r="G217" s="163"/>
      <c r="H217" s="163"/>
      <c r="I217" s="163"/>
      <c r="J217" s="163"/>
      <c r="K217" s="163"/>
      <c r="L217" s="163"/>
      <c r="M217" s="163"/>
      <c r="N217" s="162"/>
      <c r="O217" s="162"/>
      <c r="P217" s="162"/>
      <c r="Q217" s="162"/>
      <c r="R217" s="163"/>
      <c r="S217" s="163"/>
      <c r="T217" s="163"/>
      <c r="U217" s="163"/>
      <c r="V217" s="163"/>
      <c r="W217" s="163"/>
      <c r="X217" s="163"/>
      <c r="Y217" s="152"/>
      <c r="Z217" s="152"/>
      <c r="AA217" s="152"/>
      <c r="AB217" s="152"/>
      <c r="AC217" s="152"/>
      <c r="AD217" s="152"/>
      <c r="AE217" s="152"/>
      <c r="AF217" s="152"/>
      <c r="AG217" s="152" t="s">
        <v>2390</v>
      </c>
      <c r="AH217" s="152">
        <v>5</v>
      </c>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ht="22.5" outlineLevel="1">
      <c r="A218" s="175">
        <v>48</v>
      </c>
      <c r="B218" s="176" t="s">
        <v>3106</v>
      </c>
      <c r="C218" s="185" t="s">
        <v>3107</v>
      </c>
      <c r="D218" s="177" t="s">
        <v>1775</v>
      </c>
      <c r="E218" s="178">
        <v>32.369999999999997</v>
      </c>
      <c r="F218" s="179"/>
      <c r="G218" s="180">
        <f>ROUND(E218*F218,2)</f>
        <v>0</v>
      </c>
      <c r="H218" s="179"/>
      <c r="I218" s="180">
        <f>ROUND(E218*H218,2)</f>
        <v>0</v>
      </c>
      <c r="J218" s="179"/>
      <c r="K218" s="180">
        <f>ROUND(E218*J218,2)</f>
        <v>0</v>
      </c>
      <c r="L218" s="180">
        <v>21</v>
      </c>
      <c r="M218" s="180">
        <f>G218*(1+L218/100)</f>
        <v>0</v>
      </c>
      <c r="N218" s="178">
        <v>1E-3</v>
      </c>
      <c r="O218" s="178">
        <f>ROUND(E218*N218,2)</f>
        <v>0.03</v>
      </c>
      <c r="P218" s="178">
        <v>0</v>
      </c>
      <c r="Q218" s="178">
        <f>ROUND(E218*P218,2)</f>
        <v>0</v>
      </c>
      <c r="R218" s="180" t="s">
        <v>731</v>
      </c>
      <c r="S218" s="180" t="s">
        <v>371</v>
      </c>
      <c r="T218" s="181" t="s">
        <v>2386</v>
      </c>
      <c r="U218" s="163">
        <v>0</v>
      </c>
      <c r="V218" s="163">
        <f>ROUND(E218*U218,2)</f>
        <v>0</v>
      </c>
      <c r="W218" s="163"/>
      <c r="X218" s="163" t="s">
        <v>464</v>
      </c>
      <c r="Y218" s="152"/>
      <c r="Z218" s="152"/>
      <c r="AA218" s="152"/>
      <c r="AB218" s="152"/>
      <c r="AC218" s="152"/>
      <c r="AD218" s="152"/>
      <c r="AE218" s="152"/>
      <c r="AF218" s="152"/>
      <c r="AG218" s="152" t="s">
        <v>2465</v>
      </c>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1">
      <c r="A219" s="159"/>
      <c r="B219" s="160"/>
      <c r="C219" s="262" t="s">
        <v>3108</v>
      </c>
      <c r="D219" s="263"/>
      <c r="E219" s="263"/>
      <c r="F219" s="263"/>
      <c r="G219" s="263"/>
      <c r="H219" s="163"/>
      <c r="I219" s="163"/>
      <c r="J219" s="163"/>
      <c r="K219" s="163"/>
      <c r="L219" s="163"/>
      <c r="M219" s="163"/>
      <c r="N219" s="162"/>
      <c r="O219" s="162"/>
      <c r="P219" s="162"/>
      <c r="Q219" s="162"/>
      <c r="R219" s="163"/>
      <c r="S219" s="163"/>
      <c r="T219" s="163"/>
      <c r="U219" s="163"/>
      <c r="V219" s="163"/>
      <c r="W219" s="163"/>
      <c r="X219" s="163"/>
      <c r="Y219" s="152"/>
      <c r="Z219" s="152"/>
      <c r="AA219" s="152"/>
      <c r="AB219" s="152"/>
      <c r="AC219" s="152"/>
      <c r="AD219" s="152"/>
      <c r="AE219" s="152"/>
      <c r="AF219" s="152"/>
      <c r="AG219" s="152" t="s">
        <v>375</v>
      </c>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c r="A220" s="159"/>
      <c r="B220" s="160"/>
      <c r="C220" s="203" t="s">
        <v>3449</v>
      </c>
      <c r="D220" s="199"/>
      <c r="E220" s="200">
        <v>32.369999999999997</v>
      </c>
      <c r="F220" s="163"/>
      <c r="G220" s="163"/>
      <c r="H220" s="163"/>
      <c r="I220" s="163"/>
      <c r="J220" s="163"/>
      <c r="K220" s="163"/>
      <c r="L220" s="163"/>
      <c r="M220" s="163"/>
      <c r="N220" s="162"/>
      <c r="O220" s="162"/>
      <c r="P220" s="162"/>
      <c r="Q220" s="162"/>
      <c r="R220" s="163"/>
      <c r="S220" s="163"/>
      <c r="T220" s="163"/>
      <c r="U220" s="163"/>
      <c r="V220" s="163"/>
      <c r="W220" s="163"/>
      <c r="X220" s="163"/>
      <c r="Y220" s="152"/>
      <c r="Z220" s="152"/>
      <c r="AA220" s="152"/>
      <c r="AB220" s="152"/>
      <c r="AC220" s="152"/>
      <c r="AD220" s="152"/>
      <c r="AE220" s="152"/>
      <c r="AF220" s="152"/>
      <c r="AG220" s="152" t="s">
        <v>2390</v>
      </c>
      <c r="AH220" s="152">
        <v>5</v>
      </c>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c r="A221" s="175">
        <v>49</v>
      </c>
      <c r="B221" s="176" t="s">
        <v>3191</v>
      </c>
      <c r="C221" s="185" t="s">
        <v>3192</v>
      </c>
      <c r="D221" s="177" t="s">
        <v>3112</v>
      </c>
      <c r="E221" s="178">
        <v>59.344999999999999</v>
      </c>
      <c r="F221" s="179"/>
      <c r="G221" s="180">
        <f>ROUND(E221*F221,2)</f>
        <v>0</v>
      </c>
      <c r="H221" s="179"/>
      <c r="I221" s="180">
        <f>ROUND(E221*H221,2)</f>
        <v>0</v>
      </c>
      <c r="J221" s="179"/>
      <c r="K221" s="180">
        <f>ROUND(E221*J221,2)</f>
        <v>0</v>
      </c>
      <c r="L221" s="180">
        <v>21</v>
      </c>
      <c r="M221" s="180">
        <f>G221*(1+L221/100)</f>
        <v>0</v>
      </c>
      <c r="N221" s="178">
        <v>0</v>
      </c>
      <c r="O221" s="178">
        <f>ROUND(E221*N221,2)</f>
        <v>0</v>
      </c>
      <c r="P221" s="178">
        <v>0</v>
      </c>
      <c r="Q221" s="178">
        <f>ROUND(E221*P221,2)</f>
        <v>0</v>
      </c>
      <c r="R221" s="180"/>
      <c r="S221" s="180" t="s">
        <v>430</v>
      </c>
      <c r="T221" s="181" t="s">
        <v>372</v>
      </c>
      <c r="U221" s="163">
        <v>0</v>
      </c>
      <c r="V221" s="163">
        <f>ROUND(E221*U221,2)</f>
        <v>0</v>
      </c>
      <c r="W221" s="163"/>
      <c r="X221" s="163" t="s">
        <v>464</v>
      </c>
      <c r="Y221" s="152"/>
      <c r="Z221" s="152"/>
      <c r="AA221" s="152"/>
      <c r="AB221" s="152"/>
      <c r="AC221" s="152"/>
      <c r="AD221" s="152"/>
      <c r="AE221" s="152"/>
      <c r="AF221" s="152"/>
      <c r="AG221" s="152" t="s">
        <v>2465</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1">
      <c r="A222" s="159"/>
      <c r="B222" s="160"/>
      <c r="C222" s="262" t="s">
        <v>3193</v>
      </c>
      <c r="D222" s="263"/>
      <c r="E222" s="263"/>
      <c r="F222" s="263"/>
      <c r="G222" s="263"/>
      <c r="H222" s="163"/>
      <c r="I222" s="163"/>
      <c r="J222" s="163"/>
      <c r="K222" s="163"/>
      <c r="L222" s="163"/>
      <c r="M222" s="163"/>
      <c r="N222" s="162"/>
      <c r="O222" s="162"/>
      <c r="P222" s="162"/>
      <c r="Q222" s="162"/>
      <c r="R222" s="163"/>
      <c r="S222" s="163"/>
      <c r="T222" s="163"/>
      <c r="U222" s="163"/>
      <c r="V222" s="163"/>
      <c r="W222" s="163"/>
      <c r="X222" s="163"/>
      <c r="Y222" s="152"/>
      <c r="Z222" s="152"/>
      <c r="AA222" s="152"/>
      <c r="AB222" s="152"/>
      <c r="AC222" s="152"/>
      <c r="AD222" s="152"/>
      <c r="AE222" s="152"/>
      <c r="AF222" s="152"/>
      <c r="AG222" s="152" t="s">
        <v>375</v>
      </c>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1">
      <c r="A223" s="159"/>
      <c r="B223" s="160"/>
      <c r="C223" s="271" t="s">
        <v>3114</v>
      </c>
      <c r="D223" s="272"/>
      <c r="E223" s="272"/>
      <c r="F223" s="272"/>
      <c r="G223" s="272"/>
      <c r="H223" s="163"/>
      <c r="I223" s="163"/>
      <c r="J223" s="163"/>
      <c r="K223" s="163"/>
      <c r="L223" s="163"/>
      <c r="M223" s="163"/>
      <c r="N223" s="162"/>
      <c r="O223" s="162"/>
      <c r="P223" s="162"/>
      <c r="Q223" s="162"/>
      <c r="R223" s="163"/>
      <c r="S223" s="163"/>
      <c r="T223" s="163"/>
      <c r="U223" s="163"/>
      <c r="V223" s="163"/>
      <c r="W223" s="163"/>
      <c r="X223" s="163"/>
      <c r="Y223" s="152"/>
      <c r="Z223" s="152"/>
      <c r="AA223" s="152"/>
      <c r="AB223" s="152"/>
      <c r="AC223" s="152"/>
      <c r="AD223" s="152"/>
      <c r="AE223" s="152"/>
      <c r="AF223" s="152"/>
      <c r="AG223" s="152" t="s">
        <v>375</v>
      </c>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1">
      <c r="A224" s="159"/>
      <c r="B224" s="160"/>
      <c r="C224" s="203" t="s">
        <v>3450</v>
      </c>
      <c r="D224" s="199"/>
      <c r="E224" s="200">
        <v>53.95</v>
      </c>
      <c r="F224" s="163"/>
      <c r="G224" s="163"/>
      <c r="H224" s="163"/>
      <c r="I224" s="163"/>
      <c r="J224" s="163"/>
      <c r="K224" s="163"/>
      <c r="L224" s="163"/>
      <c r="M224" s="163"/>
      <c r="N224" s="162"/>
      <c r="O224" s="162"/>
      <c r="P224" s="162"/>
      <c r="Q224" s="162"/>
      <c r="R224" s="163"/>
      <c r="S224" s="163"/>
      <c r="T224" s="163"/>
      <c r="U224" s="163"/>
      <c r="V224" s="163"/>
      <c r="W224" s="163"/>
      <c r="X224" s="163"/>
      <c r="Y224" s="152"/>
      <c r="Z224" s="152"/>
      <c r="AA224" s="152"/>
      <c r="AB224" s="152"/>
      <c r="AC224" s="152"/>
      <c r="AD224" s="152"/>
      <c r="AE224" s="152"/>
      <c r="AF224" s="152"/>
      <c r="AG224" s="152" t="s">
        <v>2390</v>
      </c>
      <c r="AH224" s="152">
        <v>5</v>
      </c>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c r="A225" s="159"/>
      <c r="B225" s="160"/>
      <c r="C225" s="204" t="s">
        <v>2553</v>
      </c>
      <c r="D225" s="201"/>
      <c r="E225" s="202">
        <v>5.3949999999999996</v>
      </c>
      <c r="F225" s="163"/>
      <c r="G225" s="163"/>
      <c r="H225" s="163"/>
      <c r="I225" s="163"/>
      <c r="J225" s="163"/>
      <c r="K225" s="163"/>
      <c r="L225" s="163"/>
      <c r="M225" s="163"/>
      <c r="N225" s="162"/>
      <c r="O225" s="162"/>
      <c r="P225" s="162"/>
      <c r="Q225" s="162"/>
      <c r="R225" s="163"/>
      <c r="S225" s="163"/>
      <c r="T225" s="163"/>
      <c r="U225" s="163"/>
      <c r="V225" s="163"/>
      <c r="W225" s="163"/>
      <c r="X225" s="163"/>
      <c r="Y225" s="152"/>
      <c r="Z225" s="152"/>
      <c r="AA225" s="152"/>
      <c r="AB225" s="152"/>
      <c r="AC225" s="152"/>
      <c r="AD225" s="152"/>
      <c r="AE225" s="152"/>
      <c r="AF225" s="152"/>
      <c r="AG225" s="152" t="s">
        <v>2390</v>
      </c>
      <c r="AH225" s="152">
        <v>4</v>
      </c>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c r="A226" s="189">
        <v>50</v>
      </c>
      <c r="B226" s="190" t="s">
        <v>3195</v>
      </c>
      <c r="C226" s="197" t="s">
        <v>3196</v>
      </c>
      <c r="D226" s="191" t="s">
        <v>459</v>
      </c>
      <c r="E226" s="192">
        <v>0.27123999999999998</v>
      </c>
      <c r="F226" s="193"/>
      <c r="G226" s="194">
        <f>ROUND(E226*F226,2)</f>
        <v>0</v>
      </c>
      <c r="H226" s="193"/>
      <c r="I226" s="194">
        <f>ROUND(E226*H226,2)</f>
        <v>0</v>
      </c>
      <c r="J226" s="193"/>
      <c r="K226" s="194">
        <f>ROUND(E226*J226,2)</f>
        <v>0</v>
      </c>
      <c r="L226" s="194">
        <v>21</v>
      </c>
      <c r="M226" s="194">
        <f>G226*(1+L226/100)</f>
        <v>0</v>
      </c>
      <c r="N226" s="192">
        <v>0</v>
      </c>
      <c r="O226" s="192">
        <f>ROUND(E226*N226,2)</f>
        <v>0</v>
      </c>
      <c r="P226" s="192">
        <v>0</v>
      </c>
      <c r="Q226" s="192">
        <f>ROUND(E226*P226,2)</f>
        <v>0</v>
      </c>
      <c r="R226" s="194" t="s">
        <v>1681</v>
      </c>
      <c r="S226" s="194" t="s">
        <v>371</v>
      </c>
      <c r="T226" s="195" t="s">
        <v>2386</v>
      </c>
      <c r="U226" s="163">
        <v>1.5980000000000001</v>
      </c>
      <c r="V226" s="163">
        <f>ROUND(E226*U226,2)</f>
        <v>0.43</v>
      </c>
      <c r="W226" s="163"/>
      <c r="X226" s="163" t="s">
        <v>254</v>
      </c>
      <c r="Y226" s="152"/>
      <c r="Z226" s="152"/>
      <c r="AA226" s="152"/>
      <c r="AB226" s="152"/>
      <c r="AC226" s="152"/>
      <c r="AD226" s="152"/>
      <c r="AE226" s="152"/>
      <c r="AF226" s="152"/>
      <c r="AG226" s="152" t="s">
        <v>724</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c r="A227" s="169" t="s">
        <v>366</v>
      </c>
      <c r="B227" s="170" t="s">
        <v>318</v>
      </c>
      <c r="C227" s="184" t="s">
        <v>320</v>
      </c>
      <c r="D227" s="171"/>
      <c r="E227" s="172"/>
      <c r="F227" s="173"/>
      <c r="G227" s="173">
        <f>SUMIF(AG228:AG271,"&lt;&gt;NOR",G228:G271)</f>
        <v>0</v>
      </c>
      <c r="H227" s="173"/>
      <c r="I227" s="173">
        <f>SUM(I228:I271)</f>
        <v>0</v>
      </c>
      <c r="J227" s="173"/>
      <c r="K227" s="173">
        <f>SUM(K228:K271)</f>
        <v>0</v>
      </c>
      <c r="L227" s="173"/>
      <c r="M227" s="173">
        <f>SUM(M228:M271)</f>
        <v>0</v>
      </c>
      <c r="N227" s="172"/>
      <c r="O227" s="172">
        <f>SUM(O228:O271)</f>
        <v>0.11</v>
      </c>
      <c r="P227" s="172"/>
      <c r="Q227" s="172">
        <f>SUM(Q228:Q271)</f>
        <v>0</v>
      </c>
      <c r="R227" s="173"/>
      <c r="S227" s="173"/>
      <c r="T227" s="174"/>
      <c r="U227" s="168"/>
      <c r="V227" s="168">
        <f>SUM(V228:V271)</f>
        <v>49.18</v>
      </c>
      <c r="W227" s="168"/>
      <c r="X227" s="168"/>
      <c r="AG227" t="s">
        <v>367</v>
      </c>
    </row>
    <row r="228" spans="1:60" outlineLevel="1">
      <c r="A228" s="175">
        <v>51</v>
      </c>
      <c r="B228" s="176" t="s">
        <v>3197</v>
      </c>
      <c r="C228" s="185" t="s">
        <v>3198</v>
      </c>
      <c r="D228" s="177" t="s">
        <v>439</v>
      </c>
      <c r="E228" s="178">
        <v>365.93434999999999</v>
      </c>
      <c r="F228" s="179"/>
      <c r="G228" s="180">
        <f>ROUND(E228*F228,2)</f>
        <v>0</v>
      </c>
      <c r="H228" s="179"/>
      <c r="I228" s="180">
        <f>ROUND(E228*H228,2)</f>
        <v>0</v>
      </c>
      <c r="J228" s="179"/>
      <c r="K228" s="180">
        <f>ROUND(E228*J228,2)</f>
        <v>0</v>
      </c>
      <c r="L228" s="180">
        <v>21</v>
      </c>
      <c r="M228" s="180">
        <f>G228*(1+L228/100)</f>
        <v>0</v>
      </c>
      <c r="N228" s="178">
        <v>6.9999999999999994E-5</v>
      </c>
      <c r="O228" s="178">
        <f>ROUND(E228*N228,2)</f>
        <v>0.03</v>
      </c>
      <c r="P228" s="178">
        <v>0</v>
      </c>
      <c r="Q228" s="178">
        <f>ROUND(E228*P228,2)</f>
        <v>0</v>
      </c>
      <c r="R228" s="180" t="s">
        <v>3199</v>
      </c>
      <c r="S228" s="180" t="s">
        <v>371</v>
      </c>
      <c r="T228" s="181" t="s">
        <v>2386</v>
      </c>
      <c r="U228" s="163">
        <v>3.2480000000000002E-2</v>
      </c>
      <c r="V228" s="163">
        <f>ROUND(E228*U228,2)</f>
        <v>11.89</v>
      </c>
      <c r="W228" s="163"/>
      <c r="X228" s="163" t="s">
        <v>431</v>
      </c>
      <c r="Y228" s="152"/>
      <c r="Z228" s="152"/>
      <c r="AA228" s="152"/>
      <c r="AB228" s="152"/>
      <c r="AC228" s="152"/>
      <c r="AD228" s="152"/>
      <c r="AE228" s="152"/>
      <c r="AF228" s="152"/>
      <c r="AG228" s="152" t="s">
        <v>2387</v>
      </c>
      <c r="AH228" s="152"/>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1">
      <c r="A229" s="159"/>
      <c r="B229" s="160"/>
      <c r="C229" s="203" t="s">
        <v>3451</v>
      </c>
      <c r="D229" s="199"/>
      <c r="E229" s="200"/>
      <c r="F229" s="163"/>
      <c r="G229" s="163"/>
      <c r="H229" s="163"/>
      <c r="I229" s="163"/>
      <c r="J229" s="163"/>
      <c r="K229" s="163"/>
      <c r="L229" s="163"/>
      <c r="M229" s="163"/>
      <c r="N229" s="162"/>
      <c r="O229" s="162"/>
      <c r="P229" s="162"/>
      <c r="Q229" s="162"/>
      <c r="R229" s="163"/>
      <c r="S229" s="163"/>
      <c r="T229" s="163"/>
      <c r="U229" s="163"/>
      <c r="V229" s="163"/>
      <c r="W229" s="163"/>
      <c r="X229" s="163"/>
      <c r="Y229" s="152"/>
      <c r="Z229" s="152"/>
      <c r="AA229" s="152"/>
      <c r="AB229" s="152"/>
      <c r="AC229" s="152"/>
      <c r="AD229" s="152"/>
      <c r="AE229" s="152"/>
      <c r="AF229" s="152"/>
      <c r="AG229" s="152" t="s">
        <v>2390</v>
      </c>
      <c r="AH229" s="152">
        <v>0</v>
      </c>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c r="A230" s="159"/>
      <c r="B230" s="160"/>
      <c r="C230" s="203" t="s">
        <v>3452</v>
      </c>
      <c r="D230" s="199"/>
      <c r="E230" s="200">
        <v>77.520799999999994</v>
      </c>
      <c r="F230" s="163"/>
      <c r="G230" s="163"/>
      <c r="H230" s="163"/>
      <c r="I230" s="163"/>
      <c r="J230" s="163"/>
      <c r="K230" s="163"/>
      <c r="L230" s="163"/>
      <c r="M230" s="163"/>
      <c r="N230" s="162"/>
      <c r="O230" s="162"/>
      <c r="P230" s="162"/>
      <c r="Q230" s="162"/>
      <c r="R230" s="163"/>
      <c r="S230" s="163"/>
      <c r="T230" s="163"/>
      <c r="U230" s="163"/>
      <c r="V230" s="163"/>
      <c r="W230" s="163"/>
      <c r="X230" s="163"/>
      <c r="Y230" s="152"/>
      <c r="Z230" s="152"/>
      <c r="AA230" s="152"/>
      <c r="AB230" s="152"/>
      <c r="AC230" s="152"/>
      <c r="AD230" s="152"/>
      <c r="AE230" s="152"/>
      <c r="AF230" s="152"/>
      <c r="AG230" s="152" t="s">
        <v>2390</v>
      </c>
      <c r="AH230" s="152">
        <v>0</v>
      </c>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1">
      <c r="A231" s="159"/>
      <c r="B231" s="160"/>
      <c r="C231" s="203" t="s">
        <v>3453</v>
      </c>
      <c r="D231" s="199"/>
      <c r="E231" s="200">
        <v>0.95679999999999998</v>
      </c>
      <c r="F231" s="163"/>
      <c r="G231" s="163"/>
      <c r="H231" s="163"/>
      <c r="I231" s="163"/>
      <c r="J231" s="163"/>
      <c r="K231" s="163"/>
      <c r="L231" s="163"/>
      <c r="M231" s="163"/>
      <c r="N231" s="162"/>
      <c r="O231" s="162"/>
      <c r="P231" s="162"/>
      <c r="Q231" s="162"/>
      <c r="R231" s="163"/>
      <c r="S231" s="163"/>
      <c r="T231" s="163"/>
      <c r="U231" s="163"/>
      <c r="V231" s="163"/>
      <c r="W231" s="163"/>
      <c r="X231" s="163"/>
      <c r="Y231" s="152"/>
      <c r="Z231" s="152"/>
      <c r="AA231" s="152"/>
      <c r="AB231" s="152"/>
      <c r="AC231" s="152"/>
      <c r="AD231" s="152"/>
      <c r="AE231" s="152"/>
      <c r="AF231" s="152"/>
      <c r="AG231" s="152" t="s">
        <v>2390</v>
      </c>
      <c r="AH231" s="152">
        <v>0</v>
      </c>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1">
      <c r="A232" s="159"/>
      <c r="B232" s="160"/>
      <c r="C232" s="203" t="s">
        <v>3367</v>
      </c>
      <c r="D232" s="199"/>
      <c r="E232" s="200">
        <v>-2.7949999999999999</v>
      </c>
      <c r="F232" s="163"/>
      <c r="G232" s="163"/>
      <c r="H232" s="163"/>
      <c r="I232" s="163"/>
      <c r="J232" s="163"/>
      <c r="K232" s="163"/>
      <c r="L232" s="163"/>
      <c r="M232" s="163"/>
      <c r="N232" s="162"/>
      <c r="O232" s="162"/>
      <c r="P232" s="162"/>
      <c r="Q232" s="162"/>
      <c r="R232" s="163"/>
      <c r="S232" s="163"/>
      <c r="T232" s="163"/>
      <c r="U232" s="163"/>
      <c r="V232" s="163"/>
      <c r="W232" s="163"/>
      <c r="X232" s="163"/>
      <c r="Y232" s="152"/>
      <c r="Z232" s="152"/>
      <c r="AA232" s="152"/>
      <c r="AB232" s="152"/>
      <c r="AC232" s="152"/>
      <c r="AD232" s="152"/>
      <c r="AE232" s="152"/>
      <c r="AF232" s="152"/>
      <c r="AG232" s="152" t="s">
        <v>2390</v>
      </c>
      <c r="AH232" s="152">
        <v>0</v>
      </c>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1">
      <c r="A233" s="159"/>
      <c r="B233" s="160"/>
      <c r="C233" s="203" t="s">
        <v>3360</v>
      </c>
      <c r="D233" s="199"/>
      <c r="E233" s="200">
        <v>-2.7949999999999999</v>
      </c>
      <c r="F233" s="163"/>
      <c r="G233" s="163"/>
      <c r="H233" s="163"/>
      <c r="I233" s="163"/>
      <c r="J233" s="163"/>
      <c r="K233" s="163"/>
      <c r="L233" s="163"/>
      <c r="M233" s="163"/>
      <c r="N233" s="162"/>
      <c r="O233" s="162"/>
      <c r="P233" s="162"/>
      <c r="Q233" s="162"/>
      <c r="R233" s="163"/>
      <c r="S233" s="163"/>
      <c r="T233" s="163"/>
      <c r="U233" s="163"/>
      <c r="V233" s="163"/>
      <c r="W233" s="163"/>
      <c r="X233" s="163"/>
      <c r="Y233" s="152"/>
      <c r="Z233" s="152"/>
      <c r="AA233" s="152"/>
      <c r="AB233" s="152"/>
      <c r="AC233" s="152"/>
      <c r="AD233" s="152"/>
      <c r="AE233" s="152"/>
      <c r="AF233" s="152"/>
      <c r="AG233" s="152" t="s">
        <v>2390</v>
      </c>
      <c r="AH233" s="152">
        <v>0</v>
      </c>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1">
      <c r="A234" s="159"/>
      <c r="B234" s="160"/>
      <c r="C234" s="203" t="s">
        <v>3360</v>
      </c>
      <c r="D234" s="199"/>
      <c r="E234" s="200">
        <v>-2.7949999999999999</v>
      </c>
      <c r="F234" s="163"/>
      <c r="G234" s="163"/>
      <c r="H234" s="163"/>
      <c r="I234" s="163"/>
      <c r="J234" s="163"/>
      <c r="K234" s="163"/>
      <c r="L234" s="163"/>
      <c r="M234" s="163"/>
      <c r="N234" s="162"/>
      <c r="O234" s="162"/>
      <c r="P234" s="162"/>
      <c r="Q234" s="162"/>
      <c r="R234" s="163"/>
      <c r="S234" s="163"/>
      <c r="T234" s="163"/>
      <c r="U234" s="163"/>
      <c r="V234" s="163"/>
      <c r="W234" s="163"/>
      <c r="X234" s="163"/>
      <c r="Y234" s="152"/>
      <c r="Z234" s="152"/>
      <c r="AA234" s="152"/>
      <c r="AB234" s="152"/>
      <c r="AC234" s="152"/>
      <c r="AD234" s="152"/>
      <c r="AE234" s="152"/>
      <c r="AF234" s="152"/>
      <c r="AG234" s="152" t="s">
        <v>2390</v>
      </c>
      <c r="AH234" s="152">
        <v>0</v>
      </c>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1">
      <c r="A235" s="159"/>
      <c r="B235" s="160"/>
      <c r="C235" s="203" t="s">
        <v>3454</v>
      </c>
      <c r="D235" s="199"/>
      <c r="E235" s="200">
        <v>-3.476</v>
      </c>
      <c r="F235" s="163"/>
      <c r="G235" s="163"/>
      <c r="H235" s="163"/>
      <c r="I235" s="163"/>
      <c r="J235" s="163"/>
      <c r="K235" s="163"/>
      <c r="L235" s="163"/>
      <c r="M235" s="163"/>
      <c r="N235" s="162"/>
      <c r="O235" s="162"/>
      <c r="P235" s="162"/>
      <c r="Q235" s="162"/>
      <c r="R235" s="163"/>
      <c r="S235" s="163"/>
      <c r="T235" s="163"/>
      <c r="U235" s="163"/>
      <c r="V235" s="163"/>
      <c r="W235" s="163"/>
      <c r="X235" s="163"/>
      <c r="Y235" s="152"/>
      <c r="Z235" s="152"/>
      <c r="AA235" s="152"/>
      <c r="AB235" s="152"/>
      <c r="AC235" s="152"/>
      <c r="AD235" s="152"/>
      <c r="AE235" s="152"/>
      <c r="AF235" s="152"/>
      <c r="AG235" s="152" t="s">
        <v>2390</v>
      </c>
      <c r="AH235" s="152">
        <v>0</v>
      </c>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outlineLevel="1">
      <c r="A236" s="159"/>
      <c r="B236" s="160"/>
      <c r="C236" s="203" t="s">
        <v>3204</v>
      </c>
      <c r="D236" s="199"/>
      <c r="E236" s="200">
        <v>-1.72</v>
      </c>
      <c r="F236" s="163"/>
      <c r="G236" s="163"/>
      <c r="H236" s="163"/>
      <c r="I236" s="163"/>
      <c r="J236" s="163"/>
      <c r="K236" s="163"/>
      <c r="L236" s="163"/>
      <c r="M236" s="163"/>
      <c r="N236" s="162"/>
      <c r="O236" s="162"/>
      <c r="P236" s="162"/>
      <c r="Q236" s="162"/>
      <c r="R236" s="163"/>
      <c r="S236" s="163"/>
      <c r="T236" s="163"/>
      <c r="U236" s="163"/>
      <c r="V236" s="163"/>
      <c r="W236" s="163"/>
      <c r="X236" s="163"/>
      <c r="Y236" s="152"/>
      <c r="Z236" s="152"/>
      <c r="AA236" s="152"/>
      <c r="AB236" s="152"/>
      <c r="AC236" s="152"/>
      <c r="AD236" s="152"/>
      <c r="AE236" s="152"/>
      <c r="AF236" s="152"/>
      <c r="AG236" s="152" t="s">
        <v>2390</v>
      </c>
      <c r="AH236" s="152">
        <v>0</v>
      </c>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outlineLevel="1">
      <c r="A237" s="159"/>
      <c r="B237" s="160"/>
      <c r="C237" s="203" t="s">
        <v>3405</v>
      </c>
      <c r="D237" s="199"/>
      <c r="E237" s="200"/>
      <c r="F237" s="163"/>
      <c r="G237" s="163"/>
      <c r="H237" s="163"/>
      <c r="I237" s="163"/>
      <c r="J237" s="163"/>
      <c r="K237" s="163"/>
      <c r="L237" s="163"/>
      <c r="M237" s="163"/>
      <c r="N237" s="162"/>
      <c r="O237" s="162"/>
      <c r="P237" s="162"/>
      <c r="Q237" s="162"/>
      <c r="R237" s="163"/>
      <c r="S237" s="163"/>
      <c r="T237" s="163"/>
      <c r="U237" s="163"/>
      <c r="V237" s="163"/>
      <c r="W237" s="163"/>
      <c r="X237" s="163"/>
      <c r="Y237" s="152"/>
      <c r="Z237" s="152"/>
      <c r="AA237" s="152"/>
      <c r="AB237" s="152"/>
      <c r="AC237" s="152"/>
      <c r="AD237" s="152"/>
      <c r="AE237" s="152"/>
      <c r="AF237" s="152"/>
      <c r="AG237" s="152" t="s">
        <v>2390</v>
      </c>
      <c r="AH237" s="152">
        <v>0</v>
      </c>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1">
      <c r="A238" s="159"/>
      <c r="B238" s="160"/>
      <c r="C238" s="203" t="s">
        <v>3362</v>
      </c>
      <c r="D238" s="199"/>
      <c r="E238" s="200">
        <v>3.4980000000000002</v>
      </c>
      <c r="F238" s="163"/>
      <c r="G238" s="163"/>
      <c r="H238" s="163"/>
      <c r="I238" s="163"/>
      <c r="J238" s="163"/>
      <c r="K238" s="163"/>
      <c r="L238" s="163"/>
      <c r="M238" s="163"/>
      <c r="N238" s="162"/>
      <c r="O238" s="162"/>
      <c r="P238" s="162"/>
      <c r="Q238" s="162"/>
      <c r="R238" s="163"/>
      <c r="S238" s="163"/>
      <c r="T238" s="163"/>
      <c r="U238" s="163"/>
      <c r="V238" s="163"/>
      <c r="W238" s="163"/>
      <c r="X238" s="163"/>
      <c r="Y238" s="152"/>
      <c r="Z238" s="152"/>
      <c r="AA238" s="152"/>
      <c r="AB238" s="152"/>
      <c r="AC238" s="152"/>
      <c r="AD238" s="152"/>
      <c r="AE238" s="152"/>
      <c r="AF238" s="152"/>
      <c r="AG238" s="152" t="s">
        <v>2390</v>
      </c>
      <c r="AH238" s="152">
        <v>0</v>
      </c>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1">
      <c r="A239" s="159"/>
      <c r="B239" s="160"/>
      <c r="C239" s="203" t="s">
        <v>3206</v>
      </c>
      <c r="D239" s="199"/>
      <c r="E239" s="200">
        <v>-0.12</v>
      </c>
      <c r="F239" s="163"/>
      <c r="G239" s="163"/>
      <c r="H239" s="163"/>
      <c r="I239" s="163"/>
      <c r="J239" s="163"/>
      <c r="K239" s="163"/>
      <c r="L239" s="163"/>
      <c r="M239" s="163"/>
      <c r="N239" s="162"/>
      <c r="O239" s="162"/>
      <c r="P239" s="162"/>
      <c r="Q239" s="162"/>
      <c r="R239" s="163"/>
      <c r="S239" s="163"/>
      <c r="T239" s="163"/>
      <c r="U239" s="163"/>
      <c r="V239" s="163"/>
      <c r="W239" s="163"/>
      <c r="X239" s="163"/>
      <c r="Y239" s="152"/>
      <c r="Z239" s="152"/>
      <c r="AA239" s="152"/>
      <c r="AB239" s="152"/>
      <c r="AC239" s="152"/>
      <c r="AD239" s="152"/>
      <c r="AE239" s="152"/>
      <c r="AF239" s="152"/>
      <c r="AG239" s="152" t="s">
        <v>2390</v>
      </c>
      <c r="AH239" s="152">
        <v>0</v>
      </c>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1">
      <c r="A240" s="159"/>
      <c r="B240" s="160"/>
      <c r="C240" s="203" t="s">
        <v>3455</v>
      </c>
      <c r="D240" s="199"/>
      <c r="E240" s="200"/>
      <c r="F240" s="163"/>
      <c r="G240" s="163"/>
      <c r="H240" s="163"/>
      <c r="I240" s="163"/>
      <c r="J240" s="163"/>
      <c r="K240" s="163"/>
      <c r="L240" s="163"/>
      <c r="M240" s="163"/>
      <c r="N240" s="162"/>
      <c r="O240" s="162"/>
      <c r="P240" s="162"/>
      <c r="Q240" s="162"/>
      <c r="R240" s="163"/>
      <c r="S240" s="163"/>
      <c r="T240" s="163"/>
      <c r="U240" s="163"/>
      <c r="V240" s="163"/>
      <c r="W240" s="163"/>
      <c r="X240" s="163"/>
      <c r="Y240" s="152"/>
      <c r="Z240" s="152"/>
      <c r="AA240" s="152"/>
      <c r="AB240" s="152"/>
      <c r="AC240" s="152"/>
      <c r="AD240" s="152"/>
      <c r="AE240" s="152"/>
      <c r="AF240" s="152"/>
      <c r="AG240" s="152" t="s">
        <v>2390</v>
      </c>
      <c r="AH240" s="152">
        <v>0</v>
      </c>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1">
      <c r="A241" s="159"/>
      <c r="B241" s="160"/>
      <c r="C241" s="203" t="s">
        <v>3456</v>
      </c>
      <c r="D241" s="199"/>
      <c r="E241" s="200">
        <v>70.748999999999995</v>
      </c>
      <c r="F241" s="163"/>
      <c r="G241" s="163"/>
      <c r="H241" s="163"/>
      <c r="I241" s="163"/>
      <c r="J241" s="163"/>
      <c r="K241" s="163"/>
      <c r="L241" s="163"/>
      <c r="M241" s="163"/>
      <c r="N241" s="162"/>
      <c r="O241" s="162"/>
      <c r="P241" s="162"/>
      <c r="Q241" s="162"/>
      <c r="R241" s="163"/>
      <c r="S241" s="163"/>
      <c r="T241" s="163"/>
      <c r="U241" s="163"/>
      <c r="V241" s="163"/>
      <c r="W241" s="163"/>
      <c r="X241" s="163"/>
      <c r="Y241" s="152"/>
      <c r="Z241" s="152"/>
      <c r="AA241" s="152"/>
      <c r="AB241" s="152"/>
      <c r="AC241" s="152"/>
      <c r="AD241" s="152"/>
      <c r="AE241" s="152"/>
      <c r="AF241" s="152"/>
      <c r="AG241" s="152" t="s">
        <v>2390</v>
      </c>
      <c r="AH241" s="152">
        <v>0</v>
      </c>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1">
      <c r="A242" s="159"/>
      <c r="B242" s="160"/>
      <c r="C242" s="203" t="s">
        <v>3457</v>
      </c>
      <c r="D242" s="199"/>
      <c r="E242" s="200">
        <v>30.05</v>
      </c>
      <c r="F242" s="163"/>
      <c r="G242" s="163"/>
      <c r="H242" s="163"/>
      <c r="I242" s="163"/>
      <c r="J242" s="163"/>
      <c r="K242" s="163"/>
      <c r="L242" s="163"/>
      <c r="M242" s="163"/>
      <c r="N242" s="162"/>
      <c r="O242" s="162"/>
      <c r="P242" s="162"/>
      <c r="Q242" s="162"/>
      <c r="R242" s="163"/>
      <c r="S242" s="163"/>
      <c r="T242" s="163"/>
      <c r="U242" s="163"/>
      <c r="V242" s="163"/>
      <c r="W242" s="163"/>
      <c r="X242" s="163"/>
      <c r="Y242" s="152"/>
      <c r="Z242" s="152"/>
      <c r="AA242" s="152"/>
      <c r="AB242" s="152"/>
      <c r="AC242" s="152"/>
      <c r="AD242" s="152"/>
      <c r="AE242" s="152"/>
      <c r="AF242" s="152"/>
      <c r="AG242" s="152" t="s">
        <v>2390</v>
      </c>
      <c r="AH242" s="152">
        <v>0</v>
      </c>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outlineLevel="1">
      <c r="A243" s="159"/>
      <c r="B243" s="160"/>
      <c r="C243" s="203" t="s">
        <v>3366</v>
      </c>
      <c r="D243" s="199"/>
      <c r="E243" s="200">
        <v>1.3440000000000001</v>
      </c>
      <c r="F243" s="163"/>
      <c r="G243" s="163"/>
      <c r="H243" s="163"/>
      <c r="I243" s="163"/>
      <c r="J243" s="163"/>
      <c r="K243" s="163"/>
      <c r="L243" s="163"/>
      <c r="M243" s="163"/>
      <c r="N243" s="162"/>
      <c r="O243" s="162"/>
      <c r="P243" s="162"/>
      <c r="Q243" s="162"/>
      <c r="R243" s="163"/>
      <c r="S243" s="163"/>
      <c r="T243" s="163"/>
      <c r="U243" s="163"/>
      <c r="V243" s="163"/>
      <c r="W243" s="163"/>
      <c r="X243" s="163"/>
      <c r="Y243" s="152"/>
      <c r="Z243" s="152"/>
      <c r="AA243" s="152"/>
      <c r="AB243" s="152"/>
      <c r="AC243" s="152"/>
      <c r="AD243" s="152"/>
      <c r="AE243" s="152"/>
      <c r="AF243" s="152"/>
      <c r="AG243" s="152" t="s">
        <v>2390</v>
      </c>
      <c r="AH243" s="152">
        <v>0</v>
      </c>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outlineLevel="1">
      <c r="A244" s="159"/>
      <c r="B244" s="160"/>
      <c r="C244" s="203" t="s">
        <v>3367</v>
      </c>
      <c r="D244" s="199"/>
      <c r="E244" s="200">
        <v>-2.7949999999999999</v>
      </c>
      <c r="F244" s="163"/>
      <c r="G244" s="163"/>
      <c r="H244" s="163"/>
      <c r="I244" s="163"/>
      <c r="J244" s="163"/>
      <c r="K244" s="163"/>
      <c r="L244" s="163"/>
      <c r="M244" s="163"/>
      <c r="N244" s="162"/>
      <c r="O244" s="162"/>
      <c r="P244" s="162"/>
      <c r="Q244" s="162"/>
      <c r="R244" s="163"/>
      <c r="S244" s="163"/>
      <c r="T244" s="163"/>
      <c r="U244" s="163"/>
      <c r="V244" s="163"/>
      <c r="W244" s="163"/>
      <c r="X244" s="163"/>
      <c r="Y244" s="152"/>
      <c r="Z244" s="152"/>
      <c r="AA244" s="152"/>
      <c r="AB244" s="152"/>
      <c r="AC244" s="152"/>
      <c r="AD244" s="152"/>
      <c r="AE244" s="152"/>
      <c r="AF244" s="152"/>
      <c r="AG244" s="152" t="s">
        <v>2390</v>
      </c>
      <c r="AH244" s="152">
        <v>0</v>
      </c>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outlineLevel="1">
      <c r="A245" s="159"/>
      <c r="B245" s="160"/>
      <c r="C245" s="203" t="s">
        <v>3368</v>
      </c>
      <c r="D245" s="199"/>
      <c r="E245" s="200">
        <v>-2.15</v>
      </c>
      <c r="F245" s="163"/>
      <c r="G245" s="163"/>
      <c r="H245" s="163"/>
      <c r="I245" s="163"/>
      <c r="J245" s="163"/>
      <c r="K245" s="163"/>
      <c r="L245" s="163"/>
      <c r="M245" s="163"/>
      <c r="N245" s="162"/>
      <c r="O245" s="162"/>
      <c r="P245" s="162"/>
      <c r="Q245" s="162"/>
      <c r="R245" s="163"/>
      <c r="S245" s="163"/>
      <c r="T245" s="163"/>
      <c r="U245" s="163"/>
      <c r="V245" s="163"/>
      <c r="W245" s="163"/>
      <c r="X245" s="163"/>
      <c r="Y245" s="152"/>
      <c r="Z245" s="152"/>
      <c r="AA245" s="152"/>
      <c r="AB245" s="152"/>
      <c r="AC245" s="152"/>
      <c r="AD245" s="152"/>
      <c r="AE245" s="152"/>
      <c r="AF245" s="152"/>
      <c r="AG245" s="152" t="s">
        <v>2390</v>
      </c>
      <c r="AH245" s="152">
        <v>0</v>
      </c>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outlineLevel="1">
      <c r="A246" s="159"/>
      <c r="B246" s="160"/>
      <c r="C246" s="203" t="s">
        <v>3369</v>
      </c>
      <c r="D246" s="199"/>
      <c r="E246" s="200">
        <v>-8.32</v>
      </c>
      <c r="F246" s="163"/>
      <c r="G246" s="163"/>
      <c r="H246" s="163"/>
      <c r="I246" s="163"/>
      <c r="J246" s="163"/>
      <c r="K246" s="163"/>
      <c r="L246" s="163"/>
      <c r="M246" s="163"/>
      <c r="N246" s="162"/>
      <c r="O246" s="162"/>
      <c r="P246" s="162"/>
      <c r="Q246" s="162"/>
      <c r="R246" s="163"/>
      <c r="S246" s="163"/>
      <c r="T246" s="163"/>
      <c r="U246" s="163"/>
      <c r="V246" s="163"/>
      <c r="W246" s="163"/>
      <c r="X246" s="163"/>
      <c r="Y246" s="152"/>
      <c r="Z246" s="152"/>
      <c r="AA246" s="152"/>
      <c r="AB246" s="152"/>
      <c r="AC246" s="152"/>
      <c r="AD246" s="152"/>
      <c r="AE246" s="152"/>
      <c r="AF246" s="152"/>
      <c r="AG246" s="152" t="s">
        <v>2390</v>
      </c>
      <c r="AH246" s="152">
        <v>0</v>
      </c>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1">
      <c r="A247" s="159"/>
      <c r="B247" s="160"/>
      <c r="C247" s="203" t="s">
        <v>3407</v>
      </c>
      <c r="D247" s="199"/>
      <c r="E247" s="200"/>
      <c r="F247" s="163"/>
      <c r="G247" s="163"/>
      <c r="H247" s="163"/>
      <c r="I247" s="163"/>
      <c r="J247" s="163"/>
      <c r="K247" s="163"/>
      <c r="L247" s="163"/>
      <c r="M247" s="163"/>
      <c r="N247" s="162"/>
      <c r="O247" s="162"/>
      <c r="P247" s="162"/>
      <c r="Q247" s="162"/>
      <c r="R247" s="163"/>
      <c r="S247" s="163"/>
      <c r="T247" s="163"/>
      <c r="U247" s="163"/>
      <c r="V247" s="163"/>
      <c r="W247" s="163"/>
      <c r="X247" s="163"/>
      <c r="Y247" s="152"/>
      <c r="Z247" s="152"/>
      <c r="AA247" s="152"/>
      <c r="AB247" s="152"/>
      <c r="AC247" s="152"/>
      <c r="AD247" s="152"/>
      <c r="AE247" s="152"/>
      <c r="AF247" s="152"/>
      <c r="AG247" s="152" t="s">
        <v>2390</v>
      </c>
      <c r="AH247" s="152">
        <v>0</v>
      </c>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outlineLevel="1">
      <c r="A248" s="159"/>
      <c r="B248" s="160"/>
      <c r="C248" s="203" t="s">
        <v>3370</v>
      </c>
      <c r="D248" s="199"/>
      <c r="E248" s="200">
        <v>5.88</v>
      </c>
      <c r="F248" s="163"/>
      <c r="G248" s="163"/>
      <c r="H248" s="163"/>
      <c r="I248" s="163"/>
      <c r="J248" s="163"/>
      <c r="K248" s="163"/>
      <c r="L248" s="163"/>
      <c r="M248" s="163"/>
      <c r="N248" s="162"/>
      <c r="O248" s="162"/>
      <c r="P248" s="162"/>
      <c r="Q248" s="162"/>
      <c r="R248" s="163"/>
      <c r="S248" s="163"/>
      <c r="T248" s="163"/>
      <c r="U248" s="163"/>
      <c r="V248" s="163"/>
      <c r="W248" s="163"/>
      <c r="X248" s="163"/>
      <c r="Y248" s="152"/>
      <c r="Z248" s="152"/>
      <c r="AA248" s="152"/>
      <c r="AB248" s="152"/>
      <c r="AC248" s="152"/>
      <c r="AD248" s="152"/>
      <c r="AE248" s="152"/>
      <c r="AF248" s="152"/>
      <c r="AG248" s="152" t="s">
        <v>2390</v>
      </c>
      <c r="AH248" s="152">
        <v>0</v>
      </c>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1">
      <c r="A249" s="159"/>
      <c r="B249" s="160"/>
      <c r="C249" s="203" t="s">
        <v>3371</v>
      </c>
      <c r="D249" s="199"/>
      <c r="E249" s="200">
        <v>-0.15</v>
      </c>
      <c r="F249" s="163"/>
      <c r="G249" s="163"/>
      <c r="H249" s="163"/>
      <c r="I249" s="163"/>
      <c r="J249" s="163"/>
      <c r="K249" s="163"/>
      <c r="L249" s="163"/>
      <c r="M249" s="163"/>
      <c r="N249" s="162"/>
      <c r="O249" s="162"/>
      <c r="P249" s="162"/>
      <c r="Q249" s="162"/>
      <c r="R249" s="163"/>
      <c r="S249" s="163"/>
      <c r="T249" s="163"/>
      <c r="U249" s="163"/>
      <c r="V249" s="163"/>
      <c r="W249" s="163"/>
      <c r="X249" s="163"/>
      <c r="Y249" s="152"/>
      <c r="Z249" s="152"/>
      <c r="AA249" s="152"/>
      <c r="AB249" s="152"/>
      <c r="AC249" s="152"/>
      <c r="AD249" s="152"/>
      <c r="AE249" s="152"/>
      <c r="AF249" s="152"/>
      <c r="AG249" s="152" t="s">
        <v>2390</v>
      </c>
      <c r="AH249" s="152">
        <v>0</v>
      </c>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outlineLevel="1">
      <c r="A250" s="159"/>
      <c r="B250" s="160"/>
      <c r="C250" s="203" t="s">
        <v>3408</v>
      </c>
      <c r="D250" s="199"/>
      <c r="E250" s="200"/>
      <c r="F250" s="163"/>
      <c r="G250" s="163"/>
      <c r="H250" s="163"/>
      <c r="I250" s="163"/>
      <c r="J250" s="163"/>
      <c r="K250" s="163"/>
      <c r="L250" s="163"/>
      <c r="M250" s="163"/>
      <c r="N250" s="162"/>
      <c r="O250" s="162"/>
      <c r="P250" s="162"/>
      <c r="Q250" s="162"/>
      <c r="R250" s="163"/>
      <c r="S250" s="163"/>
      <c r="T250" s="163"/>
      <c r="U250" s="163"/>
      <c r="V250" s="163"/>
      <c r="W250" s="163"/>
      <c r="X250" s="163"/>
      <c r="Y250" s="152"/>
      <c r="Z250" s="152"/>
      <c r="AA250" s="152"/>
      <c r="AB250" s="152"/>
      <c r="AC250" s="152"/>
      <c r="AD250" s="152"/>
      <c r="AE250" s="152"/>
      <c r="AF250" s="152"/>
      <c r="AG250" s="152" t="s">
        <v>2390</v>
      </c>
      <c r="AH250" s="152">
        <v>0</v>
      </c>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1">
      <c r="A251" s="159"/>
      <c r="B251" s="160"/>
      <c r="C251" s="203" t="s">
        <v>3376</v>
      </c>
      <c r="D251" s="199"/>
      <c r="E251" s="200">
        <v>5.8140000000000001</v>
      </c>
      <c r="F251" s="163"/>
      <c r="G251" s="163"/>
      <c r="H251" s="163"/>
      <c r="I251" s="163"/>
      <c r="J251" s="163"/>
      <c r="K251" s="163"/>
      <c r="L251" s="163"/>
      <c r="M251" s="163"/>
      <c r="N251" s="162"/>
      <c r="O251" s="162"/>
      <c r="P251" s="162"/>
      <c r="Q251" s="162"/>
      <c r="R251" s="163"/>
      <c r="S251" s="163"/>
      <c r="T251" s="163"/>
      <c r="U251" s="163"/>
      <c r="V251" s="163"/>
      <c r="W251" s="163"/>
      <c r="X251" s="163"/>
      <c r="Y251" s="152"/>
      <c r="Z251" s="152"/>
      <c r="AA251" s="152"/>
      <c r="AB251" s="152"/>
      <c r="AC251" s="152"/>
      <c r="AD251" s="152"/>
      <c r="AE251" s="152"/>
      <c r="AF251" s="152"/>
      <c r="AG251" s="152" t="s">
        <v>2390</v>
      </c>
      <c r="AH251" s="152">
        <v>0</v>
      </c>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outlineLevel="1">
      <c r="A252" s="159"/>
      <c r="B252" s="160"/>
      <c r="C252" s="203" t="s">
        <v>3371</v>
      </c>
      <c r="D252" s="199"/>
      <c r="E252" s="200">
        <v>-0.15</v>
      </c>
      <c r="F252" s="163"/>
      <c r="G252" s="163"/>
      <c r="H252" s="163"/>
      <c r="I252" s="163"/>
      <c r="J252" s="163"/>
      <c r="K252" s="163"/>
      <c r="L252" s="163"/>
      <c r="M252" s="163"/>
      <c r="N252" s="162"/>
      <c r="O252" s="162"/>
      <c r="P252" s="162"/>
      <c r="Q252" s="162"/>
      <c r="R252" s="163"/>
      <c r="S252" s="163"/>
      <c r="T252" s="163"/>
      <c r="U252" s="163"/>
      <c r="V252" s="163"/>
      <c r="W252" s="163"/>
      <c r="X252" s="163"/>
      <c r="Y252" s="152"/>
      <c r="Z252" s="152"/>
      <c r="AA252" s="152"/>
      <c r="AB252" s="152"/>
      <c r="AC252" s="152"/>
      <c r="AD252" s="152"/>
      <c r="AE252" s="152"/>
      <c r="AF252" s="152"/>
      <c r="AG252" s="152" t="s">
        <v>2390</v>
      </c>
      <c r="AH252" s="152">
        <v>0</v>
      </c>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outlineLevel="1">
      <c r="A253" s="159"/>
      <c r="B253" s="160"/>
      <c r="C253" s="203" t="s">
        <v>3458</v>
      </c>
      <c r="D253" s="199"/>
      <c r="E253" s="200"/>
      <c r="F253" s="163"/>
      <c r="G253" s="163"/>
      <c r="H253" s="163"/>
      <c r="I253" s="163"/>
      <c r="J253" s="163"/>
      <c r="K253" s="163"/>
      <c r="L253" s="163"/>
      <c r="M253" s="163"/>
      <c r="N253" s="162"/>
      <c r="O253" s="162"/>
      <c r="P253" s="162"/>
      <c r="Q253" s="162"/>
      <c r="R253" s="163"/>
      <c r="S253" s="163"/>
      <c r="T253" s="163"/>
      <c r="U253" s="163"/>
      <c r="V253" s="163"/>
      <c r="W253" s="163"/>
      <c r="X253" s="163"/>
      <c r="Y253" s="152"/>
      <c r="Z253" s="152"/>
      <c r="AA253" s="152"/>
      <c r="AB253" s="152"/>
      <c r="AC253" s="152"/>
      <c r="AD253" s="152"/>
      <c r="AE253" s="152"/>
      <c r="AF253" s="152"/>
      <c r="AG253" s="152" t="s">
        <v>2390</v>
      </c>
      <c r="AH253" s="152">
        <v>0</v>
      </c>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1">
      <c r="A254" s="159"/>
      <c r="B254" s="160"/>
      <c r="C254" s="203" t="s">
        <v>3459</v>
      </c>
      <c r="D254" s="199"/>
      <c r="E254" s="200">
        <v>69.315749999999994</v>
      </c>
      <c r="F254" s="163"/>
      <c r="G254" s="163"/>
      <c r="H254" s="163"/>
      <c r="I254" s="163"/>
      <c r="J254" s="163"/>
      <c r="K254" s="163"/>
      <c r="L254" s="163"/>
      <c r="M254" s="163"/>
      <c r="N254" s="162"/>
      <c r="O254" s="162"/>
      <c r="P254" s="162"/>
      <c r="Q254" s="162"/>
      <c r="R254" s="163"/>
      <c r="S254" s="163"/>
      <c r="T254" s="163"/>
      <c r="U254" s="163"/>
      <c r="V254" s="163"/>
      <c r="W254" s="163"/>
      <c r="X254" s="163"/>
      <c r="Y254" s="152"/>
      <c r="Z254" s="152"/>
      <c r="AA254" s="152"/>
      <c r="AB254" s="152"/>
      <c r="AC254" s="152"/>
      <c r="AD254" s="152"/>
      <c r="AE254" s="152"/>
      <c r="AF254" s="152"/>
      <c r="AG254" s="152" t="s">
        <v>2390</v>
      </c>
      <c r="AH254" s="152">
        <v>0</v>
      </c>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outlineLevel="1">
      <c r="A255" s="159"/>
      <c r="B255" s="160"/>
      <c r="C255" s="203" t="s">
        <v>3460</v>
      </c>
      <c r="D255" s="199"/>
      <c r="E255" s="200">
        <v>28.1</v>
      </c>
      <c r="F255" s="163"/>
      <c r="G255" s="163"/>
      <c r="H255" s="163"/>
      <c r="I255" s="163"/>
      <c r="J255" s="163"/>
      <c r="K255" s="163"/>
      <c r="L255" s="163"/>
      <c r="M255" s="163"/>
      <c r="N255" s="162"/>
      <c r="O255" s="162"/>
      <c r="P255" s="162"/>
      <c r="Q255" s="162"/>
      <c r="R255" s="163"/>
      <c r="S255" s="163"/>
      <c r="T255" s="163"/>
      <c r="U255" s="163"/>
      <c r="V255" s="163"/>
      <c r="W255" s="163"/>
      <c r="X255" s="163"/>
      <c r="Y255" s="152"/>
      <c r="Z255" s="152"/>
      <c r="AA255" s="152"/>
      <c r="AB255" s="152"/>
      <c r="AC255" s="152"/>
      <c r="AD255" s="152"/>
      <c r="AE255" s="152"/>
      <c r="AF255" s="152"/>
      <c r="AG255" s="152" t="s">
        <v>2390</v>
      </c>
      <c r="AH255" s="152">
        <v>0</v>
      </c>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1">
      <c r="A256" s="159"/>
      <c r="B256" s="160"/>
      <c r="C256" s="203" t="s">
        <v>3366</v>
      </c>
      <c r="D256" s="199"/>
      <c r="E256" s="200">
        <v>1.3440000000000001</v>
      </c>
      <c r="F256" s="163"/>
      <c r="G256" s="163"/>
      <c r="H256" s="163"/>
      <c r="I256" s="163"/>
      <c r="J256" s="163"/>
      <c r="K256" s="163"/>
      <c r="L256" s="163"/>
      <c r="M256" s="163"/>
      <c r="N256" s="162"/>
      <c r="O256" s="162"/>
      <c r="P256" s="162"/>
      <c r="Q256" s="162"/>
      <c r="R256" s="163"/>
      <c r="S256" s="163"/>
      <c r="T256" s="163"/>
      <c r="U256" s="163"/>
      <c r="V256" s="163"/>
      <c r="W256" s="163"/>
      <c r="X256" s="163"/>
      <c r="Y256" s="152"/>
      <c r="Z256" s="152"/>
      <c r="AA256" s="152"/>
      <c r="AB256" s="152"/>
      <c r="AC256" s="152"/>
      <c r="AD256" s="152"/>
      <c r="AE256" s="152"/>
      <c r="AF256" s="152"/>
      <c r="AG256" s="152" t="s">
        <v>2390</v>
      </c>
      <c r="AH256" s="152">
        <v>0</v>
      </c>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outlineLevel="1">
      <c r="A257" s="159"/>
      <c r="B257" s="160"/>
      <c r="C257" s="203" t="s">
        <v>3375</v>
      </c>
      <c r="D257" s="199"/>
      <c r="E257" s="200">
        <v>-2.15</v>
      </c>
      <c r="F257" s="163"/>
      <c r="G257" s="163"/>
      <c r="H257" s="163"/>
      <c r="I257" s="163"/>
      <c r="J257" s="163"/>
      <c r="K257" s="163"/>
      <c r="L257" s="163"/>
      <c r="M257" s="163"/>
      <c r="N257" s="162"/>
      <c r="O257" s="162"/>
      <c r="P257" s="162"/>
      <c r="Q257" s="162"/>
      <c r="R257" s="163"/>
      <c r="S257" s="163"/>
      <c r="T257" s="163"/>
      <c r="U257" s="163"/>
      <c r="V257" s="163"/>
      <c r="W257" s="163"/>
      <c r="X257" s="163"/>
      <c r="Y257" s="152"/>
      <c r="Z257" s="152"/>
      <c r="AA257" s="152"/>
      <c r="AB257" s="152"/>
      <c r="AC257" s="152"/>
      <c r="AD257" s="152"/>
      <c r="AE257" s="152"/>
      <c r="AF257" s="152"/>
      <c r="AG257" s="152" t="s">
        <v>2390</v>
      </c>
      <c r="AH257" s="152">
        <v>0</v>
      </c>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outlineLevel="1">
      <c r="A258" s="159"/>
      <c r="B258" s="160"/>
      <c r="C258" s="203" t="s">
        <v>3360</v>
      </c>
      <c r="D258" s="199"/>
      <c r="E258" s="200">
        <v>-2.7949999999999999</v>
      </c>
      <c r="F258" s="163"/>
      <c r="G258" s="163"/>
      <c r="H258" s="163"/>
      <c r="I258" s="163"/>
      <c r="J258" s="163"/>
      <c r="K258" s="163"/>
      <c r="L258" s="163"/>
      <c r="M258" s="163"/>
      <c r="N258" s="162"/>
      <c r="O258" s="162"/>
      <c r="P258" s="162"/>
      <c r="Q258" s="162"/>
      <c r="R258" s="163"/>
      <c r="S258" s="163"/>
      <c r="T258" s="163"/>
      <c r="U258" s="163"/>
      <c r="V258" s="163"/>
      <c r="W258" s="163"/>
      <c r="X258" s="163"/>
      <c r="Y258" s="152"/>
      <c r="Z258" s="152"/>
      <c r="AA258" s="152"/>
      <c r="AB258" s="152"/>
      <c r="AC258" s="152"/>
      <c r="AD258" s="152"/>
      <c r="AE258" s="152"/>
      <c r="AF258" s="152"/>
      <c r="AG258" s="152" t="s">
        <v>2390</v>
      </c>
      <c r="AH258" s="152">
        <v>0</v>
      </c>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1">
      <c r="A259" s="159"/>
      <c r="B259" s="160"/>
      <c r="C259" s="203" t="s">
        <v>3369</v>
      </c>
      <c r="D259" s="199"/>
      <c r="E259" s="200">
        <v>-8.32</v>
      </c>
      <c r="F259" s="163"/>
      <c r="G259" s="163"/>
      <c r="H259" s="163"/>
      <c r="I259" s="163"/>
      <c r="J259" s="163"/>
      <c r="K259" s="163"/>
      <c r="L259" s="163"/>
      <c r="M259" s="163"/>
      <c r="N259" s="162"/>
      <c r="O259" s="162"/>
      <c r="P259" s="162"/>
      <c r="Q259" s="162"/>
      <c r="R259" s="163"/>
      <c r="S259" s="163"/>
      <c r="T259" s="163"/>
      <c r="U259" s="163"/>
      <c r="V259" s="163"/>
      <c r="W259" s="163"/>
      <c r="X259" s="163"/>
      <c r="Y259" s="152"/>
      <c r="Z259" s="152"/>
      <c r="AA259" s="152"/>
      <c r="AB259" s="152"/>
      <c r="AC259" s="152"/>
      <c r="AD259" s="152"/>
      <c r="AE259" s="152"/>
      <c r="AF259" s="152"/>
      <c r="AG259" s="152" t="s">
        <v>2390</v>
      </c>
      <c r="AH259" s="152">
        <v>0</v>
      </c>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outlineLevel="1">
      <c r="A260" s="159"/>
      <c r="B260" s="160"/>
      <c r="C260" s="203" t="s">
        <v>3409</v>
      </c>
      <c r="D260" s="199"/>
      <c r="E260" s="200"/>
      <c r="F260" s="163"/>
      <c r="G260" s="163"/>
      <c r="H260" s="163"/>
      <c r="I260" s="163"/>
      <c r="J260" s="163"/>
      <c r="K260" s="163"/>
      <c r="L260" s="163"/>
      <c r="M260" s="163"/>
      <c r="N260" s="162"/>
      <c r="O260" s="162"/>
      <c r="P260" s="162"/>
      <c r="Q260" s="162"/>
      <c r="R260" s="163"/>
      <c r="S260" s="163"/>
      <c r="T260" s="163"/>
      <c r="U260" s="163"/>
      <c r="V260" s="163"/>
      <c r="W260" s="163"/>
      <c r="X260" s="163"/>
      <c r="Y260" s="152"/>
      <c r="Z260" s="152"/>
      <c r="AA260" s="152"/>
      <c r="AB260" s="152"/>
      <c r="AC260" s="152"/>
      <c r="AD260" s="152"/>
      <c r="AE260" s="152"/>
      <c r="AF260" s="152"/>
      <c r="AG260" s="152" t="s">
        <v>2390</v>
      </c>
      <c r="AH260" s="152">
        <v>0</v>
      </c>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outlineLevel="1">
      <c r="A261" s="159"/>
      <c r="B261" s="160"/>
      <c r="C261" s="203" t="s">
        <v>3461</v>
      </c>
      <c r="D261" s="199"/>
      <c r="E261" s="200">
        <v>3.92</v>
      </c>
      <c r="F261" s="163"/>
      <c r="G261" s="163"/>
      <c r="H261" s="163"/>
      <c r="I261" s="163"/>
      <c r="J261" s="163"/>
      <c r="K261" s="163"/>
      <c r="L261" s="163"/>
      <c r="M261" s="163"/>
      <c r="N261" s="162"/>
      <c r="O261" s="162"/>
      <c r="P261" s="162"/>
      <c r="Q261" s="162"/>
      <c r="R261" s="163"/>
      <c r="S261" s="163"/>
      <c r="T261" s="163"/>
      <c r="U261" s="163"/>
      <c r="V261" s="163"/>
      <c r="W261" s="163"/>
      <c r="X261" s="163"/>
      <c r="Y261" s="152"/>
      <c r="Z261" s="152"/>
      <c r="AA261" s="152"/>
      <c r="AB261" s="152"/>
      <c r="AC261" s="152"/>
      <c r="AD261" s="152"/>
      <c r="AE261" s="152"/>
      <c r="AF261" s="152"/>
      <c r="AG261" s="152" t="s">
        <v>2390</v>
      </c>
      <c r="AH261" s="152">
        <v>0</v>
      </c>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1">
      <c r="A262" s="159"/>
      <c r="B262" s="160"/>
      <c r="C262" s="203" t="s">
        <v>3371</v>
      </c>
      <c r="D262" s="199"/>
      <c r="E262" s="200">
        <v>-0.15</v>
      </c>
      <c r="F262" s="163"/>
      <c r="G262" s="163"/>
      <c r="H262" s="163"/>
      <c r="I262" s="163"/>
      <c r="J262" s="163"/>
      <c r="K262" s="163"/>
      <c r="L262" s="163"/>
      <c r="M262" s="163"/>
      <c r="N262" s="162"/>
      <c r="O262" s="162"/>
      <c r="P262" s="162"/>
      <c r="Q262" s="162"/>
      <c r="R262" s="163"/>
      <c r="S262" s="163"/>
      <c r="T262" s="163"/>
      <c r="U262" s="163"/>
      <c r="V262" s="163"/>
      <c r="W262" s="163"/>
      <c r="X262" s="163"/>
      <c r="Y262" s="152"/>
      <c r="Z262" s="152"/>
      <c r="AA262" s="152"/>
      <c r="AB262" s="152"/>
      <c r="AC262" s="152"/>
      <c r="AD262" s="152"/>
      <c r="AE262" s="152"/>
      <c r="AF262" s="152"/>
      <c r="AG262" s="152" t="s">
        <v>2390</v>
      </c>
      <c r="AH262" s="152">
        <v>0</v>
      </c>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outlineLevel="1">
      <c r="A263" s="159"/>
      <c r="B263" s="160"/>
      <c r="C263" s="203" t="s">
        <v>3462</v>
      </c>
      <c r="D263" s="199"/>
      <c r="E263" s="200"/>
      <c r="F263" s="163"/>
      <c r="G263" s="163"/>
      <c r="H263" s="163"/>
      <c r="I263" s="163"/>
      <c r="J263" s="163"/>
      <c r="K263" s="163"/>
      <c r="L263" s="163"/>
      <c r="M263" s="163"/>
      <c r="N263" s="162"/>
      <c r="O263" s="162"/>
      <c r="P263" s="162"/>
      <c r="Q263" s="162"/>
      <c r="R263" s="163"/>
      <c r="S263" s="163"/>
      <c r="T263" s="163"/>
      <c r="U263" s="163"/>
      <c r="V263" s="163"/>
      <c r="W263" s="163"/>
      <c r="X263" s="163"/>
      <c r="Y263" s="152"/>
      <c r="Z263" s="152"/>
      <c r="AA263" s="152"/>
      <c r="AB263" s="152"/>
      <c r="AC263" s="152"/>
      <c r="AD263" s="152"/>
      <c r="AE263" s="152"/>
      <c r="AF263" s="152"/>
      <c r="AG263" s="152" t="s">
        <v>2390</v>
      </c>
      <c r="AH263" s="152">
        <v>0</v>
      </c>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outlineLevel="1">
      <c r="A264" s="159"/>
      <c r="B264" s="160"/>
      <c r="C264" s="203" t="s">
        <v>3378</v>
      </c>
      <c r="D264" s="199"/>
      <c r="E264" s="200">
        <v>83.034000000000006</v>
      </c>
      <c r="F264" s="163"/>
      <c r="G264" s="163"/>
      <c r="H264" s="163"/>
      <c r="I264" s="163"/>
      <c r="J264" s="163"/>
      <c r="K264" s="163"/>
      <c r="L264" s="163"/>
      <c r="M264" s="163"/>
      <c r="N264" s="162"/>
      <c r="O264" s="162"/>
      <c r="P264" s="162"/>
      <c r="Q264" s="162"/>
      <c r="R264" s="163"/>
      <c r="S264" s="163"/>
      <c r="T264" s="163"/>
      <c r="U264" s="163"/>
      <c r="V264" s="163"/>
      <c r="W264" s="163"/>
      <c r="X264" s="163"/>
      <c r="Y264" s="152"/>
      <c r="Z264" s="152"/>
      <c r="AA264" s="152"/>
      <c r="AB264" s="152"/>
      <c r="AC264" s="152"/>
      <c r="AD264" s="152"/>
      <c r="AE264" s="152"/>
      <c r="AF264" s="152"/>
      <c r="AG264" s="152" t="s">
        <v>2390</v>
      </c>
      <c r="AH264" s="152">
        <v>0</v>
      </c>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1">
      <c r="A265" s="159"/>
      <c r="B265" s="160"/>
      <c r="C265" s="203" t="s">
        <v>3463</v>
      </c>
      <c r="D265" s="199"/>
      <c r="E265" s="200">
        <v>37.01</v>
      </c>
      <c r="F265" s="163"/>
      <c r="G265" s="163"/>
      <c r="H265" s="163"/>
      <c r="I265" s="163"/>
      <c r="J265" s="163"/>
      <c r="K265" s="163"/>
      <c r="L265" s="163"/>
      <c r="M265" s="163"/>
      <c r="N265" s="162"/>
      <c r="O265" s="162"/>
      <c r="P265" s="162"/>
      <c r="Q265" s="162"/>
      <c r="R265" s="163"/>
      <c r="S265" s="163"/>
      <c r="T265" s="163"/>
      <c r="U265" s="163"/>
      <c r="V265" s="163"/>
      <c r="W265" s="163"/>
      <c r="X265" s="163"/>
      <c r="Y265" s="152"/>
      <c r="Z265" s="152"/>
      <c r="AA265" s="152"/>
      <c r="AB265" s="152"/>
      <c r="AC265" s="152"/>
      <c r="AD265" s="152"/>
      <c r="AE265" s="152"/>
      <c r="AF265" s="152"/>
      <c r="AG265" s="152" t="s">
        <v>2390</v>
      </c>
      <c r="AH265" s="152">
        <v>0</v>
      </c>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outlineLevel="1">
      <c r="A266" s="159"/>
      <c r="B266" s="160"/>
      <c r="C266" s="203" t="s">
        <v>3366</v>
      </c>
      <c r="D266" s="199"/>
      <c r="E266" s="200">
        <v>1.3440000000000001</v>
      </c>
      <c r="F266" s="163"/>
      <c r="G266" s="163"/>
      <c r="H266" s="163"/>
      <c r="I266" s="163"/>
      <c r="J266" s="163"/>
      <c r="K266" s="163"/>
      <c r="L266" s="163"/>
      <c r="M266" s="163"/>
      <c r="N266" s="162"/>
      <c r="O266" s="162"/>
      <c r="P266" s="162"/>
      <c r="Q266" s="162"/>
      <c r="R266" s="163"/>
      <c r="S266" s="163"/>
      <c r="T266" s="163"/>
      <c r="U266" s="163"/>
      <c r="V266" s="163"/>
      <c r="W266" s="163"/>
      <c r="X266" s="163"/>
      <c r="Y266" s="152"/>
      <c r="Z266" s="152"/>
      <c r="AA266" s="152"/>
      <c r="AB266" s="152"/>
      <c r="AC266" s="152"/>
      <c r="AD266" s="152"/>
      <c r="AE266" s="152"/>
      <c r="AF266" s="152"/>
      <c r="AG266" s="152" t="s">
        <v>2390</v>
      </c>
      <c r="AH266" s="152">
        <v>0</v>
      </c>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outlineLevel="1">
      <c r="A267" s="159"/>
      <c r="B267" s="160"/>
      <c r="C267" s="203" t="s">
        <v>3375</v>
      </c>
      <c r="D267" s="199"/>
      <c r="E267" s="200">
        <v>-2.15</v>
      </c>
      <c r="F267" s="163"/>
      <c r="G267" s="163"/>
      <c r="H267" s="163"/>
      <c r="I267" s="163"/>
      <c r="J267" s="163"/>
      <c r="K267" s="163"/>
      <c r="L267" s="163"/>
      <c r="M267" s="163"/>
      <c r="N267" s="162"/>
      <c r="O267" s="162"/>
      <c r="P267" s="162"/>
      <c r="Q267" s="162"/>
      <c r="R267" s="163"/>
      <c r="S267" s="163"/>
      <c r="T267" s="163"/>
      <c r="U267" s="163"/>
      <c r="V267" s="163"/>
      <c r="W267" s="163"/>
      <c r="X267" s="163"/>
      <c r="Y267" s="152"/>
      <c r="Z267" s="152"/>
      <c r="AA267" s="152"/>
      <c r="AB267" s="152"/>
      <c r="AC267" s="152"/>
      <c r="AD267" s="152"/>
      <c r="AE267" s="152"/>
      <c r="AF267" s="152"/>
      <c r="AG267" s="152" t="s">
        <v>2390</v>
      </c>
      <c r="AH267" s="152">
        <v>0</v>
      </c>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outlineLevel="1">
      <c r="A268" s="159"/>
      <c r="B268" s="160"/>
      <c r="C268" s="203" t="s">
        <v>3360</v>
      </c>
      <c r="D268" s="199"/>
      <c r="E268" s="200">
        <v>-2.7949999999999999</v>
      </c>
      <c r="F268" s="163"/>
      <c r="G268" s="163"/>
      <c r="H268" s="163"/>
      <c r="I268" s="163"/>
      <c r="J268" s="163"/>
      <c r="K268" s="163"/>
      <c r="L268" s="163"/>
      <c r="M268" s="163"/>
      <c r="N268" s="162"/>
      <c r="O268" s="162"/>
      <c r="P268" s="162"/>
      <c r="Q268" s="162"/>
      <c r="R268" s="163"/>
      <c r="S268" s="163"/>
      <c r="T268" s="163"/>
      <c r="U268" s="163"/>
      <c r="V268" s="163"/>
      <c r="W268" s="163"/>
      <c r="X268" s="163"/>
      <c r="Y268" s="152"/>
      <c r="Z268" s="152"/>
      <c r="AA268" s="152"/>
      <c r="AB268" s="152"/>
      <c r="AC268" s="152"/>
      <c r="AD268" s="152"/>
      <c r="AE268" s="152"/>
      <c r="AF268" s="152"/>
      <c r="AG268" s="152" t="s">
        <v>2390</v>
      </c>
      <c r="AH268" s="152">
        <v>0</v>
      </c>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outlineLevel="1">
      <c r="A269" s="159"/>
      <c r="B269" s="160"/>
      <c r="C269" s="203" t="s">
        <v>3369</v>
      </c>
      <c r="D269" s="199"/>
      <c r="E269" s="200">
        <v>-8.32</v>
      </c>
      <c r="F269" s="163"/>
      <c r="G269" s="163"/>
      <c r="H269" s="163"/>
      <c r="I269" s="163"/>
      <c r="J269" s="163"/>
      <c r="K269" s="163"/>
      <c r="L269" s="163"/>
      <c r="M269" s="163"/>
      <c r="N269" s="162"/>
      <c r="O269" s="162"/>
      <c r="P269" s="162"/>
      <c r="Q269" s="162"/>
      <c r="R269" s="163"/>
      <c r="S269" s="163"/>
      <c r="T269" s="163"/>
      <c r="U269" s="163"/>
      <c r="V269" s="163"/>
      <c r="W269" s="163"/>
      <c r="X269" s="163"/>
      <c r="Y269" s="152"/>
      <c r="Z269" s="152"/>
      <c r="AA269" s="152"/>
      <c r="AB269" s="152"/>
      <c r="AC269" s="152"/>
      <c r="AD269" s="152"/>
      <c r="AE269" s="152"/>
      <c r="AF269" s="152"/>
      <c r="AG269" s="152" t="s">
        <v>2390</v>
      </c>
      <c r="AH269" s="152">
        <v>0</v>
      </c>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outlineLevel="1">
      <c r="A270" s="175">
        <v>52</v>
      </c>
      <c r="B270" s="176" t="s">
        <v>3247</v>
      </c>
      <c r="C270" s="185" t="s">
        <v>3248</v>
      </c>
      <c r="D270" s="177" t="s">
        <v>439</v>
      </c>
      <c r="E270" s="178">
        <v>365.93434999999999</v>
      </c>
      <c r="F270" s="179"/>
      <c r="G270" s="180">
        <f>ROUND(E270*F270,2)</f>
        <v>0</v>
      </c>
      <c r="H270" s="179"/>
      <c r="I270" s="180">
        <f>ROUND(E270*H270,2)</f>
        <v>0</v>
      </c>
      <c r="J270" s="179"/>
      <c r="K270" s="180">
        <f>ROUND(E270*J270,2)</f>
        <v>0</v>
      </c>
      <c r="L270" s="180">
        <v>21</v>
      </c>
      <c r="M270" s="180">
        <f>G270*(1+L270/100)</f>
        <v>0</v>
      </c>
      <c r="N270" s="178">
        <v>2.2000000000000001E-4</v>
      </c>
      <c r="O270" s="178">
        <f>ROUND(E270*N270,2)</f>
        <v>0.08</v>
      </c>
      <c r="P270" s="178">
        <v>0</v>
      </c>
      <c r="Q270" s="178">
        <f>ROUND(E270*P270,2)</f>
        <v>0</v>
      </c>
      <c r="R270" s="180" t="s">
        <v>3199</v>
      </c>
      <c r="S270" s="180" t="s">
        <v>371</v>
      </c>
      <c r="T270" s="181" t="s">
        <v>2386</v>
      </c>
      <c r="U270" s="163">
        <v>0.10191</v>
      </c>
      <c r="V270" s="163">
        <f>ROUND(E270*U270,2)</f>
        <v>37.29</v>
      </c>
      <c r="W270" s="163"/>
      <c r="X270" s="163" t="s">
        <v>431</v>
      </c>
      <c r="Y270" s="152"/>
      <c r="Z270" s="152"/>
      <c r="AA270" s="152"/>
      <c r="AB270" s="152"/>
      <c r="AC270" s="152"/>
      <c r="AD270" s="152"/>
      <c r="AE270" s="152"/>
      <c r="AF270" s="152"/>
      <c r="AG270" s="152" t="s">
        <v>2387</v>
      </c>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1">
      <c r="A271" s="159"/>
      <c r="B271" s="160"/>
      <c r="C271" s="203" t="s">
        <v>3464</v>
      </c>
      <c r="D271" s="199"/>
      <c r="E271" s="200">
        <v>365.93434999999999</v>
      </c>
      <c r="F271" s="163"/>
      <c r="G271" s="163"/>
      <c r="H271" s="163"/>
      <c r="I271" s="163"/>
      <c r="J271" s="163"/>
      <c r="K271" s="163"/>
      <c r="L271" s="163"/>
      <c r="M271" s="163"/>
      <c r="N271" s="162"/>
      <c r="O271" s="162"/>
      <c r="P271" s="162"/>
      <c r="Q271" s="162"/>
      <c r="R271" s="163"/>
      <c r="S271" s="163"/>
      <c r="T271" s="163"/>
      <c r="U271" s="163"/>
      <c r="V271" s="163"/>
      <c r="W271" s="163"/>
      <c r="X271" s="163"/>
      <c r="Y271" s="152"/>
      <c r="Z271" s="152"/>
      <c r="AA271" s="152"/>
      <c r="AB271" s="152"/>
      <c r="AC271" s="152"/>
      <c r="AD271" s="152"/>
      <c r="AE271" s="152"/>
      <c r="AF271" s="152"/>
      <c r="AG271" s="152" t="s">
        <v>2390</v>
      </c>
      <c r="AH271" s="152">
        <v>5</v>
      </c>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c r="A272" s="169" t="s">
        <v>366</v>
      </c>
      <c r="B272" s="170" t="s">
        <v>321</v>
      </c>
      <c r="C272" s="184" t="s">
        <v>323</v>
      </c>
      <c r="D272" s="171"/>
      <c r="E272" s="172"/>
      <c r="F272" s="173"/>
      <c r="G272" s="173">
        <f>SUMIF(AG273:AG277,"&lt;&gt;NOR",G273:G277)</f>
        <v>0</v>
      </c>
      <c r="H272" s="173"/>
      <c r="I272" s="173">
        <f>SUM(I273:I277)</f>
        <v>0</v>
      </c>
      <c r="J272" s="173"/>
      <c r="K272" s="173">
        <f>SUM(K273:K277)</f>
        <v>0</v>
      </c>
      <c r="L272" s="173"/>
      <c r="M272" s="173">
        <f>SUM(M273:M277)</f>
        <v>0</v>
      </c>
      <c r="N272" s="172"/>
      <c r="O272" s="172">
        <f>SUM(O273:O277)</f>
        <v>0</v>
      </c>
      <c r="P272" s="172"/>
      <c r="Q272" s="172">
        <f>SUM(Q273:Q277)</f>
        <v>0</v>
      </c>
      <c r="R272" s="173"/>
      <c r="S272" s="173"/>
      <c r="T272" s="174"/>
      <c r="U272" s="168"/>
      <c r="V272" s="168">
        <f>SUM(V273:V277)</f>
        <v>0</v>
      </c>
      <c r="W272" s="168"/>
      <c r="X272" s="168"/>
      <c r="AG272" t="s">
        <v>367</v>
      </c>
    </row>
    <row r="273" spans="1:60" outlineLevel="1">
      <c r="A273" s="175">
        <v>53</v>
      </c>
      <c r="B273" s="176" t="s">
        <v>3250</v>
      </c>
      <c r="C273" s="185" t="s">
        <v>3251</v>
      </c>
      <c r="D273" s="177" t="s">
        <v>2902</v>
      </c>
      <c r="E273" s="178">
        <v>3</v>
      </c>
      <c r="F273" s="179"/>
      <c r="G273" s="180">
        <f>ROUND(E273*F273,2)</f>
        <v>0</v>
      </c>
      <c r="H273" s="179"/>
      <c r="I273" s="180">
        <f>ROUND(E273*H273,2)</f>
        <v>0</v>
      </c>
      <c r="J273" s="179"/>
      <c r="K273" s="180">
        <f>ROUND(E273*J273,2)</f>
        <v>0</v>
      </c>
      <c r="L273" s="180">
        <v>21</v>
      </c>
      <c r="M273" s="180">
        <f>G273*(1+L273/100)</f>
        <v>0</v>
      </c>
      <c r="N273" s="178">
        <v>0</v>
      </c>
      <c r="O273" s="178">
        <f>ROUND(E273*N273,2)</f>
        <v>0</v>
      </c>
      <c r="P273" s="178">
        <v>0</v>
      </c>
      <c r="Q273" s="178">
        <f>ROUND(E273*P273,2)</f>
        <v>0</v>
      </c>
      <c r="R273" s="180"/>
      <c r="S273" s="180" t="s">
        <v>430</v>
      </c>
      <c r="T273" s="181" t="s">
        <v>372</v>
      </c>
      <c r="U273" s="163">
        <v>0</v>
      </c>
      <c r="V273" s="163">
        <f>ROUND(E273*U273,2)</f>
        <v>0</v>
      </c>
      <c r="W273" s="163"/>
      <c r="X273" s="163" t="s">
        <v>431</v>
      </c>
      <c r="Y273" s="152"/>
      <c r="Z273" s="152"/>
      <c r="AA273" s="152"/>
      <c r="AB273" s="152"/>
      <c r="AC273" s="152"/>
      <c r="AD273" s="152"/>
      <c r="AE273" s="152"/>
      <c r="AF273" s="152"/>
      <c r="AG273" s="152" t="s">
        <v>432</v>
      </c>
      <c r="AH273" s="152"/>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outlineLevel="1">
      <c r="A274" s="159"/>
      <c r="B274" s="160"/>
      <c r="C274" s="262" t="s">
        <v>3252</v>
      </c>
      <c r="D274" s="263"/>
      <c r="E274" s="263"/>
      <c r="F274" s="263"/>
      <c r="G274" s="263"/>
      <c r="H274" s="163"/>
      <c r="I274" s="163"/>
      <c r="J274" s="163"/>
      <c r="K274" s="163"/>
      <c r="L274" s="163"/>
      <c r="M274" s="163"/>
      <c r="N274" s="162"/>
      <c r="O274" s="162"/>
      <c r="P274" s="162"/>
      <c r="Q274" s="162"/>
      <c r="R274" s="163"/>
      <c r="S274" s="163"/>
      <c r="T274" s="163"/>
      <c r="U274" s="163"/>
      <c r="V274" s="163"/>
      <c r="W274" s="163"/>
      <c r="X274" s="163"/>
      <c r="Y274" s="152"/>
      <c r="Z274" s="152"/>
      <c r="AA274" s="152"/>
      <c r="AB274" s="152"/>
      <c r="AC274" s="152"/>
      <c r="AD274" s="152"/>
      <c r="AE274" s="152"/>
      <c r="AF274" s="152"/>
      <c r="AG274" s="152" t="s">
        <v>375</v>
      </c>
      <c r="AH274" s="152"/>
      <c r="AI274" s="152"/>
      <c r="AJ274" s="152"/>
      <c r="AK274" s="152"/>
      <c r="AL274" s="152"/>
      <c r="AM274" s="152"/>
      <c r="AN274" s="152"/>
      <c r="AO274" s="152"/>
      <c r="AP274" s="152"/>
      <c r="AQ274" s="152"/>
      <c r="AR274" s="152"/>
      <c r="AS274" s="152"/>
      <c r="AT274" s="152"/>
      <c r="AU274" s="152"/>
      <c r="AV274" s="152"/>
      <c r="AW274" s="152"/>
      <c r="AX274" s="152"/>
      <c r="AY274" s="152"/>
      <c r="AZ274" s="152"/>
      <c r="BA274" s="182" t="str">
        <f>C274</f>
        <v>• Dveřní zvedací závěsy sklo-zeď, sklo-sklo, magnetické těsněnídveří, dveřní madélko, stěnový U profil vč. koncovek.</v>
      </c>
      <c r="BB274" s="152"/>
      <c r="BC274" s="152"/>
      <c r="BD274" s="152"/>
      <c r="BE274" s="152"/>
      <c r="BF274" s="152"/>
      <c r="BG274" s="152"/>
      <c r="BH274" s="152"/>
    </row>
    <row r="275" spans="1:60" outlineLevel="1">
      <c r="A275" s="159"/>
      <c r="B275" s="160"/>
      <c r="C275" s="271" t="s">
        <v>3253</v>
      </c>
      <c r="D275" s="272"/>
      <c r="E275" s="272"/>
      <c r="F275" s="272"/>
      <c r="G275" s="272"/>
      <c r="H275" s="163"/>
      <c r="I275" s="163"/>
      <c r="J275" s="163"/>
      <c r="K275" s="163"/>
      <c r="L275" s="163"/>
      <c r="M275" s="163"/>
      <c r="N275" s="162"/>
      <c r="O275" s="162"/>
      <c r="P275" s="162"/>
      <c r="Q275" s="162"/>
      <c r="R275" s="163"/>
      <c r="S275" s="163"/>
      <c r="T275" s="163"/>
      <c r="U275" s="163"/>
      <c r="V275" s="163"/>
      <c r="W275" s="163"/>
      <c r="X275" s="163"/>
      <c r="Y275" s="152"/>
      <c r="Z275" s="152"/>
      <c r="AA275" s="152"/>
      <c r="AB275" s="152"/>
      <c r="AC275" s="152"/>
      <c r="AD275" s="152"/>
      <c r="AE275" s="152"/>
      <c r="AF275" s="152"/>
      <c r="AG275" s="152" t="s">
        <v>375</v>
      </c>
      <c r="AH275" s="152"/>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row>
    <row r="276" spans="1:60" outlineLevel="1">
      <c r="A276" s="159"/>
      <c r="B276" s="160"/>
      <c r="C276" s="271" t="s">
        <v>3254</v>
      </c>
      <c r="D276" s="272"/>
      <c r="E276" s="272"/>
      <c r="F276" s="272"/>
      <c r="G276" s="272"/>
      <c r="H276" s="163"/>
      <c r="I276" s="163"/>
      <c r="J276" s="163"/>
      <c r="K276" s="163"/>
      <c r="L276" s="163"/>
      <c r="M276" s="163"/>
      <c r="N276" s="162"/>
      <c r="O276" s="162"/>
      <c r="P276" s="162"/>
      <c r="Q276" s="162"/>
      <c r="R276" s="163"/>
      <c r="S276" s="163"/>
      <c r="T276" s="163"/>
      <c r="U276" s="163"/>
      <c r="V276" s="163"/>
      <c r="W276" s="163"/>
      <c r="X276" s="163"/>
      <c r="Y276" s="152"/>
      <c r="Z276" s="152"/>
      <c r="AA276" s="152"/>
      <c r="AB276" s="152"/>
      <c r="AC276" s="152"/>
      <c r="AD276" s="152"/>
      <c r="AE276" s="152"/>
      <c r="AF276" s="152"/>
      <c r="AG276" s="152" t="s">
        <v>375</v>
      </c>
      <c r="AH276" s="152"/>
      <c r="AI276" s="152"/>
      <c r="AJ276" s="152"/>
      <c r="AK276" s="152"/>
      <c r="AL276" s="152"/>
      <c r="AM276" s="152"/>
      <c r="AN276" s="152"/>
      <c r="AO276" s="152"/>
      <c r="AP276" s="152"/>
      <c r="AQ276" s="152"/>
      <c r="AR276" s="152"/>
      <c r="AS276" s="152"/>
      <c r="AT276" s="152"/>
      <c r="AU276" s="152"/>
      <c r="AV276" s="152"/>
      <c r="AW276" s="152"/>
      <c r="AX276" s="152"/>
      <c r="AY276" s="152"/>
      <c r="AZ276" s="152"/>
      <c r="BA276" s="182" t="str">
        <f>C276</f>
        <v>• instalace těsnění, usazení skel, uchycení přítlačné lišty s těsněním, instalace krycí lišty a záslepky</v>
      </c>
      <c r="BB276" s="152"/>
      <c r="BC276" s="152"/>
      <c r="BD276" s="152"/>
      <c r="BE276" s="152"/>
      <c r="BF276" s="152"/>
      <c r="BG276" s="152"/>
      <c r="BH276" s="152"/>
    </row>
    <row r="277" spans="1:60" outlineLevel="1">
      <c r="A277" s="159"/>
      <c r="B277" s="160"/>
      <c r="C277" s="271" t="s">
        <v>3255</v>
      </c>
      <c r="D277" s="272"/>
      <c r="E277" s="272"/>
      <c r="F277" s="272"/>
      <c r="G277" s="272"/>
      <c r="H277" s="163"/>
      <c r="I277" s="163"/>
      <c r="J277" s="163"/>
      <c r="K277" s="163"/>
      <c r="L277" s="163"/>
      <c r="M277" s="163"/>
      <c r="N277" s="162"/>
      <c r="O277" s="162"/>
      <c r="P277" s="162"/>
      <c r="Q277" s="162"/>
      <c r="R277" s="163"/>
      <c r="S277" s="163"/>
      <c r="T277" s="163"/>
      <c r="U277" s="163"/>
      <c r="V277" s="163"/>
      <c r="W277" s="163"/>
      <c r="X277" s="163"/>
      <c r="Y277" s="152"/>
      <c r="Z277" s="152"/>
      <c r="AA277" s="152"/>
      <c r="AB277" s="152"/>
      <c r="AC277" s="152"/>
      <c r="AD277" s="152"/>
      <c r="AE277" s="152"/>
      <c r="AF277" s="152"/>
      <c r="AG277" s="152" t="s">
        <v>375</v>
      </c>
      <c r="AH277" s="152"/>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c r="A278" s="3"/>
      <c r="B278" s="4"/>
      <c r="C278" s="186"/>
      <c r="D278" s="6"/>
      <c r="E278" s="3"/>
      <c r="F278" s="3"/>
      <c r="G278" s="3"/>
      <c r="H278" s="3"/>
      <c r="I278" s="3"/>
      <c r="J278" s="3"/>
      <c r="K278" s="3"/>
      <c r="L278" s="3"/>
      <c r="M278" s="3"/>
      <c r="N278" s="3"/>
      <c r="O278" s="3"/>
      <c r="P278" s="3"/>
      <c r="Q278" s="3"/>
      <c r="R278" s="3"/>
      <c r="S278" s="3"/>
      <c r="T278" s="3"/>
      <c r="U278" s="3"/>
      <c r="V278" s="3"/>
      <c r="W278" s="3"/>
      <c r="X278" s="3"/>
      <c r="AE278">
        <v>15</v>
      </c>
      <c r="AF278">
        <v>21</v>
      </c>
      <c r="AG278" t="s">
        <v>353</v>
      </c>
    </row>
    <row r="279" spans="1:60">
      <c r="A279" s="155"/>
      <c r="B279" s="156" t="s">
        <v>29</v>
      </c>
      <c r="C279" s="187"/>
      <c r="D279" s="157"/>
      <c r="E279" s="158"/>
      <c r="F279" s="158"/>
      <c r="G279" s="183">
        <f>G8+G18+G38+G43+G55+G73+G76+G86+G89+G133+G137+G171+G189+G227+G272</f>
        <v>0</v>
      </c>
      <c r="H279" s="3"/>
      <c r="I279" s="3"/>
      <c r="J279" s="3"/>
      <c r="K279" s="3"/>
      <c r="L279" s="3"/>
      <c r="M279" s="3"/>
      <c r="N279" s="3"/>
      <c r="O279" s="3"/>
      <c r="P279" s="3"/>
      <c r="Q279" s="3"/>
      <c r="R279" s="3"/>
      <c r="S279" s="3"/>
      <c r="T279" s="3"/>
      <c r="U279" s="3"/>
      <c r="V279" s="3"/>
      <c r="W279" s="3"/>
      <c r="X279" s="3"/>
      <c r="AE279">
        <f>SUMIF(L7:L277,AE278,G7:G277)</f>
        <v>0</v>
      </c>
      <c r="AF279">
        <f>SUMIF(L7:L277,AF278,G7:G277)</f>
        <v>0</v>
      </c>
      <c r="AG279" t="s">
        <v>423</v>
      </c>
    </row>
    <row r="280" spans="1:60">
      <c r="C280" s="188"/>
      <c r="D280" s="10"/>
      <c r="AG280" t="s">
        <v>425</v>
      </c>
    </row>
    <row r="281" spans="1:60">
      <c r="D281" s="10"/>
    </row>
    <row r="282" spans="1:60">
      <c r="D282" s="10"/>
    </row>
    <row r="283" spans="1:60">
      <c r="D283" s="10"/>
    </row>
    <row r="284" spans="1:60">
      <c r="D284" s="10"/>
    </row>
    <row r="285" spans="1:60">
      <c r="D285" s="10"/>
    </row>
    <row r="286" spans="1:60">
      <c r="D286" s="10"/>
    </row>
    <row r="287" spans="1:60">
      <c r="D287" s="10"/>
    </row>
    <row r="288" spans="1:60">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jLiC7S48Kds/+yXtrAYrcx8D6z2DNj0+TCRL/DoW6hcBVDbu9ztCzEypHC/4OpEpyas0xxd9koGfRrheTzc5fw==" saltValue="0bhN1XJettTV4eGw/qcmZw==" spinCount="100000" sheet="1"/>
  <mergeCells count="39">
    <mergeCell ref="C275:G275"/>
    <mergeCell ref="C276:G276"/>
    <mergeCell ref="C277:G277"/>
    <mergeCell ref="C209:G209"/>
    <mergeCell ref="C216:G216"/>
    <mergeCell ref="C219:G219"/>
    <mergeCell ref="C222:G222"/>
    <mergeCell ref="C223:G223"/>
    <mergeCell ref="C274:G274"/>
    <mergeCell ref="C186:G186"/>
    <mergeCell ref="C107:G107"/>
    <mergeCell ref="C132:G132"/>
    <mergeCell ref="C135:G135"/>
    <mergeCell ref="C136:G136"/>
    <mergeCell ref="C152:G152"/>
    <mergeCell ref="C159:G159"/>
    <mergeCell ref="C162:G162"/>
    <mergeCell ref="C165:G165"/>
    <mergeCell ref="C166:G166"/>
    <mergeCell ref="C170:G170"/>
    <mergeCell ref="C173:G173"/>
    <mergeCell ref="C88:G88"/>
    <mergeCell ref="C20:G20"/>
    <mergeCell ref="C45:G45"/>
    <mergeCell ref="C46:G46"/>
    <mergeCell ref="C57:G57"/>
    <mergeCell ref="C60:G60"/>
    <mergeCell ref="C62:G62"/>
    <mergeCell ref="C64:G64"/>
    <mergeCell ref="C66:G66"/>
    <mergeCell ref="C68:G68"/>
    <mergeCell ref="C70:G70"/>
    <mergeCell ref="C72:G72"/>
    <mergeCell ref="C13:G13"/>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3.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75</v>
      </c>
      <c r="C3" s="265" t="s">
        <v>81</v>
      </c>
      <c r="D3" s="266"/>
      <c r="E3" s="266"/>
      <c r="F3" s="266"/>
      <c r="G3" s="267"/>
      <c r="AC3" s="126" t="s">
        <v>339</v>
      </c>
      <c r="AG3" t="s">
        <v>343</v>
      </c>
    </row>
    <row r="4" spans="1:60" ht="24.95" customHeight="1">
      <c r="A4" s="145" t="s">
        <v>9</v>
      </c>
      <c r="B4" s="146" t="s">
        <v>77</v>
      </c>
      <c r="C4" s="268" t="s">
        <v>85</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230</v>
      </c>
      <c r="C8" s="184" t="s">
        <v>231</v>
      </c>
      <c r="D8" s="171"/>
      <c r="E8" s="172"/>
      <c r="F8" s="173"/>
      <c r="G8" s="173">
        <f>SUMIF(AG9:AG14,"&lt;&gt;NOR",G9:G14)</f>
        <v>0</v>
      </c>
      <c r="H8" s="173"/>
      <c r="I8" s="173">
        <f>SUM(I9:I14)</f>
        <v>0</v>
      </c>
      <c r="J8" s="173"/>
      <c r="K8" s="173">
        <f>SUM(K9:K14)</f>
        <v>0</v>
      </c>
      <c r="L8" s="173"/>
      <c r="M8" s="173">
        <f>SUM(M9:M14)</f>
        <v>0</v>
      </c>
      <c r="N8" s="172"/>
      <c r="O8" s="172">
        <f>SUM(O9:O14)</f>
        <v>0.42000000000000004</v>
      </c>
      <c r="P8" s="172"/>
      <c r="Q8" s="172">
        <f>SUM(Q9:Q14)</f>
        <v>0</v>
      </c>
      <c r="R8" s="173"/>
      <c r="S8" s="173"/>
      <c r="T8" s="174"/>
      <c r="U8" s="168"/>
      <c r="V8" s="168">
        <f>SUM(V9:V14)</f>
        <v>40.909999999999997</v>
      </c>
      <c r="W8" s="168"/>
      <c r="X8" s="168"/>
      <c r="AG8" t="s">
        <v>367</v>
      </c>
    </row>
    <row r="9" spans="1:60" ht="22.5" outlineLevel="1">
      <c r="A9" s="175">
        <v>1</v>
      </c>
      <c r="B9" s="176" t="s">
        <v>3465</v>
      </c>
      <c r="C9" s="185" t="s">
        <v>3466</v>
      </c>
      <c r="D9" s="177" t="s">
        <v>439</v>
      </c>
      <c r="E9" s="178">
        <v>138.99</v>
      </c>
      <c r="F9" s="179"/>
      <c r="G9" s="180">
        <f>ROUND(E9*F9,2)</f>
        <v>0</v>
      </c>
      <c r="H9" s="179"/>
      <c r="I9" s="180">
        <f>ROUND(E9*H9,2)</f>
        <v>0</v>
      </c>
      <c r="J9" s="179"/>
      <c r="K9" s="180">
        <f>ROUND(E9*J9,2)</f>
        <v>0</v>
      </c>
      <c r="L9" s="180">
        <v>21</v>
      </c>
      <c r="M9" s="180">
        <f>G9*(1+L9/100)</f>
        <v>0</v>
      </c>
      <c r="N9" s="178">
        <v>2.8400000000000001E-3</v>
      </c>
      <c r="O9" s="178">
        <f>ROUND(E9*N9,2)</f>
        <v>0.39</v>
      </c>
      <c r="P9" s="178">
        <v>0</v>
      </c>
      <c r="Q9" s="178">
        <f>ROUND(E9*P9,2)</f>
        <v>0</v>
      </c>
      <c r="R9" s="180" t="s">
        <v>470</v>
      </c>
      <c r="S9" s="180" t="s">
        <v>371</v>
      </c>
      <c r="T9" s="181" t="s">
        <v>2386</v>
      </c>
      <c r="U9" s="163">
        <v>0.24234</v>
      </c>
      <c r="V9" s="163">
        <f>ROUND(E9*U9,2)</f>
        <v>33.68</v>
      </c>
      <c r="W9" s="163"/>
      <c r="X9" s="163" t="s">
        <v>431</v>
      </c>
      <c r="Y9" s="152"/>
      <c r="Z9" s="152"/>
      <c r="AA9" s="152"/>
      <c r="AB9" s="152"/>
      <c r="AC9" s="152"/>
      <c r="AD9" s="152"/>
      <c r="AE9" s="152"/>
      <c r="AF9" s="152"/>
      <c r="AG9" s="152" t="s">
        <v>2387</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59"/>
      <c r="B10" s="160"/>
      <c r="C10" s="273" t="s">
        <v>3467</v>
      </c>
      <c r="D10" s="274"/>
      <c r="E10" s="274"/>
      <c r="F10" s="274"/>
      <c r="G10" s="274"/>
      <c r="H10" s="163"/>
      <c r="I10" s="163"/>
      <c r="J10" s="163"/>
      <c r="K10" s="163"/>
      <c r="L10" s="163"/>
      <c r="M10" s="163"/>
      <c r="N10" s="162"/>
      <c r="O10" s="162"/>
      <c r="P10" s="162"/>
      <c r="Q10" s="162"/>
      <c r="R10" s="163"/>
      <c r="S10" s="163"/>
      <c r="T10" s="163"/>
      <c r="U10" s="163"/>
      <c r="V10" s="163"/>
      <c r="W10" s="163"/>
      <c r="X10" s="163"/>
      <c r="Y10" s="152"/>
      <c r="Z10" s="152"/>
      <c r="AA10" s="152"/>
      <c r="AB10" s="152"/>
      <c r="AC10" s="152"/>
      <c r="AD10" s="152"/>
      <c r="AE10" s="152"/>
      <c r="AF10" s="152"/>
      <c r="AG10" s="152" t="s">
        <v>444</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59"/>
      <c r="B11" s="160"/>
      <c r="C11" s="203" t="s">
        <v>3468</v>
      </c>
      <c r="D11" s="199"/>
      <c r="E11" s="200">
        <v>138.99</v>
      </c>
      <c r="F11" s="163"/>
      <c r="G11" s="163"/>
      <c r="H11" s="163"/>
      <c r="I11" s="163"/>
      <c r="J11" s="163"/>
      <c r="K11" s="163"/>
      <c r="L11" s="163"/>
      <c r="M11" s="163"/>
      <c r="N11" s="162"/>
      <c r="O11" s="162"/>
      <c r="P11" s="162"/>
      <c r="Q11" s="162"/>
      <c r="R11" s="163"/>
      <c r="S11" s="163"/>
      <c r="T11" s="163"/>
      <c r="U11" s="163"/>
      <c r="V11" s="163"/>
      <c r="W11" s="163"/>
      <c r="X11" s="163"/>
      <c r="Y11" s="152"/>
      <c r="Z11" s="152"/>
      <c r="AA11" s="152"/>
      <c r="AB11" s="152"/>
      <c r="AC11" s="152"/>
      <c r="AD11" s="152"/>
      <c r="AE11" s="152"/>
      <c r="AF11" s="152"/>
      <c r="AG11" s="152" t="s">
        <v>2390</v>
      </c>
      <c r="AH11" s="152">
        <v>5</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2.5" outlineLevel="1">
      <c r="A12" s="175">
        <v>2</v>
      </c>
      <c r="B12" s="176" t="s">
        <v>3469</v>
      </c>
      <c r="C12" s="185" t="s">
        <v>3470</v>
      </c>
      <c r="D12" s="177" t="s">
        <v>439</v>
      </c>
      <c r="E12" s="178">
        <v>138.99</v>
      </c>
      <c r="F12" s="179"/>
      <c r="G12" s="180">
        <f>ROUND(E12*F12,2)</f>
        <v>0</v>
      </c>
      <c r="H12" s="179"/>
      <c r="I12" s="180">
        <f>ROUND(E12*H12,2)</f>
        <v>0</v>
      </c>
      <c r="J12" s="179"/>
      <c r="K12" s="180">
        <f>ROUND(E12*J12,2)</f>
        <v>0</v>
      </c>
      <c r="L12" s="180">
        <v>21</v>
      </c>
      <c r="M12" s="180">
        <f>G12*(1+L12/100)</f>
        <v>0</v>
      </c>
      <c r="N12" s="178">
        <v>1.9000000000000001E-4</v>
      </c>
      <c r="O12" s="178">
        <f>ROUND(E12*N12,2)</f>
        <v>0.03</v>
      </c>
      <c r="P12" s="178">
        <v>0</v>
      </c>
      <c r="Q12" s="178">
        <f>ROUND(E12*P12,2)</f>
        <v>0</v>
      </c>
      <c r="R12" s="180" t="s">
        <v>470</v>
      </c>
      <c r="S12" s="180" t="s">
        <v>371</v>
      </c>
      <c r="T12" s="181" t="s">
        <v>2386</v>
      </c>
      <c r="U12" s="163">
        <v>5.1999999999999998E-2</v>
      </c>
      <c r="V12" s="163">
        <f>ROUND(E12*U12,2)</f>
        <v>7.23</v>
      </c>
      <c r="W12" s="163"/>
      <c r="X12" s="163" t="s">
        <v>431</v>
      </c>
      <c r="Y12" s="152"/>
      <c r="Z12" s="152"/>
      <c r="AA12" s="152"/>
      <c r="AB12" s="152"/>
      <c r="AC12" s="152"/>
      <c r="AD12" s="152"/>
      <c r="AE12" s="152"/>
      <c r="AF12" s="152"/>
      <c r="AG12" s="152" t="s">
        <v>2387</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59"/>
      <c r="B13" s="160"/>
      <c r="C13" s="273" t="s">
        <v>3467</v>
      </c>
      <c r="D13" s="274"/>
      <c r="E13" s="274"/>
      <c r="F13" s="274"/>
      <c r="G13" s="274"/>
      <c r="H13" s="163"/>
      <c r="I13" s="163"/>
      <c r="J13" s="163"/>
      <c r="K13" s="163"/>
      <c r="L13" s="163"/>
      <c r="M13" s="163"/>
      <c r="N13" s="162"/>
      <c r="O13" s="162"/>
      <c r="P13" s="162"/>
      <c r="Q13" s="162"/>
      <c r="R13" s="163"/>
      <c r="S13" s="163"/>
      <c r="T13" s="163"/>
      <c r="U13" s="163"/>
      <c r="V13" s="163"/>
      <c r="W13" s="163"/>
      <c r="X13" s="163"/>
      <c r="Y13" s="152"/>
      <c r="Z13" s="152"/>
      <c r="AA13" s="152"/>
      <c r="AB13" s="152"/>
      <c r="AC13" s="152"/>
      <c r="AD13" s="152"/>
      <c r="AE13" s="152"/>
      <c r="AF13" s="152"/>
      <c r="AG13" s="152" t="s">
        <v>444</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59"/>
      <c r="B14" s="160"/>
      <c r="C14" s="203" t="s">
        <v>3471</v>
      </c>
      <c r="D14" s="199"/>
      <c r="E14" s="200">
        <v>138.99</v>
      </c>
      <c r="F14" s="163"/>
      <c r="G14" s="163"/>
      <c r="H14" s="163"/>
      <c r="I14" s="163"/>
      <c r="J14" s="163"/>
      <c r="K14" s="163"/>
      <c r="L14" s="163"/>
      <c r="M14" s="163"/>
      <c r="N14" s="162"/>
      <c r="O14" s="162"/>
      <c r="P14" s="162"/>
      <c r="Q14" s="162"/>
      <c r="R14" s="163"/>
      <c r="S14" s="163"/>
      <c r="T14" s="163"/>
      <c r="U14" s="163"/>
      <c r="V14" s="163"/>
      <c r="W14" s="163"/>
      <c r="X14" s="163"/>
      <c r="Y14" s="152"/>
      <c r="Z14" s="152"/>
      <c r="AA14" s="152"/>
      <c r="AB14" s="152"/>
      <c r="AC14" s="152"/>
      <c r="AD14" s="152"/>
      <c r="AE14" s="152"/>
      <c r="AF14" s="152"/>
      <c r="AG14" s="152" t="s">
        <v>2390</v>
      </c>
      <c r="AH14" s="152">
        <v>5</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c r="A15" s="169" t="s">
        <v>366</v>
      </c>
      <c r="B15" s="170" t="s">
        <v>233</v>
      </c>
      <c r="C15" s="184" t="s">
        <v>234</v>
      </c>
      <c r="D15" s="171"/>
      <c r="E15" s="172"/>
      <c r="F15" s="173"/>
      <c r="G15" s="173">
        <f>SUMIF(AG16:AG18,"&lt;&gt;NOR",G16:G18)</f>
        <v>0</v>
      </c>
      <c r="H15" s="173"/>
      <c r="I15" s="173">
        <f>SUM(I16:I18)</f>
        <v>0</v>
      </c>
      <c r="J15" s="173"/>
      <c r="K15" s="173">
        <f>SUM(K16:K18)</f>
        <v>0</v>
      </c>
      <c r="L15" s="173"/>
      <c r="M15" s="173">
        <f>SUM(M16:M18)</f>
        <v>0</v>
      </c>
      <c r="N15" s="172"/>
      <c r="O15" s="172">
        <f>SUM(O16:O18)</f>
        <v>0.74</v>
      </c>
      <c r="P15" s="172"/>
      <c r="Q15" s="172">
        <f>SUM(Q16:Q18)</f>
        <v>0</v>
      </c>
      <c r="R15" s="173"/>
      <c r="S15" s="173"/>
      <c r="T15" s="174"/>
      <c r="U15" s="168"/>
      <c r="V15" s="168">
        <f>SUM(V16:V18)</f>
        <v>67.27</v>
      </c>
      <c r="W15" s="168"/>
      <c r="X15" s="168"/>
      <c r="AG15" t="s">
        <v>367</v>
      </c>
    </row>
    <row r="16" spans="1:60" ht="22.5" outlineLevel="1">
      <c r="A16" s="175">
        <v>3</v>
      </c>
      <c r="B16" s="176" t="s">
        <v>3472</v>
      </c>
      <c r="C16" s="185" t="s">
        <v>3473</v>
      </c>
      <c r="D16" s="177" t="s">
        <v>439</v>
      </c>
      <c r="E16" s="178">
        <v>138.99</v>
      </c>
      <c r="F16" s="179"/>
      <c r="G16" s="180">
        <f>ROUND(E16*F16,2)</f>
        <v>0</v>
      </c>
      <c r="H16" s="179"/>
      <c r="I16" s="180">
        <f>ROUND(E16*H16,2)</f>
        <v>0</v>
      </c>
      <c r="J16" s="179"/>
      <c r="K16" s="180">
        <f>ROUND(E16*J16,2)</f>
        <v>0</v>
      </c>
      <c r="L16" s="180">
        <v>21</v>
      </c>
      <c r="M16" s="180">
        <f>G16*(1+L16/100)</f>
        <v>0</v>
      </c>
      <c r="N16" s="178">
        <v>5.3600000000000002E-3</v>
      </c>
      <c r="O16" s="178">
        <f>ROUND(E16*N16,2)</f>
        <v>0.74</v>
      </c>
      <c r="P16" s="178">
        <v>0</v>
      </c>
      <c r="Q16" s="178">
        <f>ROUND(E16*P16,2)</f>
        <v>0</v>
      </c>
      <c r="R16" s="180" t="s">
        <v>470</v>
      </c>
      <c r="S16" s="180" t="s">
        <v>371</v>
      </c>
      <c r="T16" s="181" t="s">
        <v>2386</v>
      </c>
      <c r="U16" s="163">
        <v>0.48399999999999999</v>
      </c>
      <c r="V16" s="163">
        <f>ROUND(E16*U16,2)</f>
        <v>67.27</v>
      </c>
      <c r="W16" s="163"/>
      <c r="X16" s="163" t="s">
        <v>431</v>
      </c>
      <c r="Y16" s="152"/>
      <c r="Z16" s="152"/>
      <c r="AA16" s="152"/>
      <c r="AB16" s="152"/>
      <c r="AC16" s="152"/>
      <c r="AD16" s="152"/>
      <c r="AE16" s="152"/>
      <c r="AF16" s="152"/>
      <c r="AG16" s="152" t="s">
        <v>2387</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59"/>
      <c r="B17" s="160"/>
      <c r="C17" s="273" t="s">
        <v>3474</v>
      </c>
      <c r="D17" s="274"/>
      <c r="E17" s="274"/>
      <c r="F17" s="274"/>
      <c r="G17" s="274"/>
      <c r="H17" s="163"/>
      <c r="I17" s="163"/>
      <c r="J17" s="163"/>
      <c r="K17" s="163"/>
      <c r="L17" s="163"/>
      <c r="M17" s="163"/>
      <c r="N17" s="162"/>
      <c r="O17" s="162"/>
      <c r="P17" s="162"/>
      <c r="Q17" s="162"/>
      <c r="R17" s="163"/>
      <c r="S17" s="163"/>
      <c r="T17" s="163"/>
      <c r="U17" s="163"/>
      <c r="V17" s="163"/>
      <c r="W17" s="163"/>
      <c r="X17" s="163"/>
      <c r="Y17" s="152"/>
      <c r="Z17" s="152"/>
      <c r="AA17" s="152"/>
      <c r="AB17" s="152"/>
      <c r="AC17" s="152"/>
      <c r="AD17" s="152"/>
      <c r="AE17" s="152"/>
      <c r="AF17" s="152"/>
      <c r="AG17" s="152" t="s">
        <v>444</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59"/>
      <c r="B18" s="160"/>
      <c r="C18" s="203" t="s">
        <v>3475</v>
      </c>
      <c r="D18" s="199"/>
      <c r="E18" s="200">
        <v>138.99</v>
      </c>
      <c r="F18" s="163"/>
      <c r="G18" s="163"/>
      <c r="H18" s="163"/>
      <c r="I18" s="163"/>
      <c r="J18" s="163"/>
      <c r="K18" s="163"/>
      <c r="L18" s="163"/>
      <c r="M18" s="163"/>
      <c r="N18" s="162"/>
      <c r="O18" s="162"/>
      <c r="P18" s="162"/>
      <c r="Q18" s="162"/>
      <c r="R18" s="163"/>
      <c r="S18" s="163"/>
      <c r="T18" s="163"/>
      <c r="U18" s="163"/>
      <c r="V18" s="163"/>
      <c r="W18" s="163"/>
      <c r="X18" s="163"/>
      <c r="Y18" s="152"/>
      <c r="Z18" s="152"/>
      <c r="AA18" s="152"/>
      <c r="AB18" s="152"/>
      <c r="AC18" s="152"/>
      <c r="AD18" s="152"/>
      <c r="AE18" s="152"/>
      <c r="AF18" s="152"/>
      <c r="AG18" s="152" t="s">
        <v>2390</v>
      </c>
      <c r="AH18" s="152">
        <v>5</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c r="A19" s="169" t="s">
        <v>366</v>
      </c>
      <c r="B19" s="170" t="s">
        <v>235</v>
      </c>
      <c r="C19" s="184" t="s">
        <v>236</v>
      </c>
      <c r="D19" s="171"/>
      <c r="E19" s="172"/>
      <c r="F19" s="173"/>
      <c r="G19" s="173">
        <f>SUMIF(AG20:AG77,"&lt;&gt;NOR",G20:G77)</f>
        <v>0</v>
      </c>
      <c r="H19" s="173"/>
      <c r="I19" s="173">
        <f>SUM(I20:I77)</f>
        <v>0</v>
      </c>
      <c r="J19" s="173"/>
      <c r="K19" s="173">
        <f>SUM(K20:K77)</f>
        <v>0</v>
      </c>
      <c r="L19" s="173"/>
      <c r="M19" s="173">
        <f>SUM(M20:M77)</f>
        <v>0</v>
      </c>
      <c r="N19" s="172"/>
      <c r="O19" s="172">
        <f>SUM(O20:O77)</f>
        <v>10.069999999999999</v>
      </c>
      <c r="P19" s="172"/>
      <c r="Q19" s="172">
        <f>SUM(Q20:Q77)</f>
        <v>0</v>
      </c>
      <c r="R19" s="173"/>
      <c r="S19" s="173"/>
      <c r="T19" s="174"/>
      <c r="U19" s="168"/>
      <c r="V19" s="168">
        <f>SUM(V20:V77)</f>
        <v>503.06</v>
      </c>
      <c r="W19" s="168"/>
      <c r="X19" s="168"/>
      <c r="AG19" t="s">
        <v>367</v>
      </c>
    </row>
    <row r="20" spans="1:60" outlineLevel="1">
      <c r="A20" s="175">
        <v>4</v>
      </c>
      <c r="B20" s="176" t="s">
        <v>3476</v>
      </c>
      <c r="C20" s="185" t="s">
        <v>3477</v>
      </c>
      <c r="D20" s="177" t="s">
        <v>439</v>
      </c>
      <c r="E20" s="178">
        <v>72.848399999999998</v>
      </c>
      <c r="F20" s="179"/>
      <c r="G20" s="180">
        <f>ROUND(E20*F20,2)</f>
        <v>0</v>
      </c>
      <c r="H20" s="179"/>
      <c r="I20" s="180">
        <f>ROUND(E20*H20,2)</f>
        <v>0</v>
      </c>
      <c r="J20" s="179"/>
      <c r="K20" s="180">
        <f>ROUND(E20*J20,2)</f>
        <v>0</v>
      </c>
      <c r="L20" s="180">
        <v>21</v>
      </c>
      <c r="M20" s="180">
        <f>G20*(1+L20/100)</f>
        <v>0</v>
      </c>
      <c r="N20" s="178">
        <v>4.0000000000000003E-5</v>
      </c>
      <c r="O20" s="178">
        <f>ROUND(E20*N20,2)</f>
        <v>0</v>
      </c>
      <c r="P20" s="178">
        <v>0</v>
      </c>
      <c r="Q20" s="178">
        <f>ROUND(E20*P20,2)</f>
        <v>0</v>
      </c>
      <c r="R20" s="180" t="s">
        <v>470</v>
      </c>
      <c r="S20" s="180" t="s">
        <v>371</v>
      </c>
      <c r="T20" s="181" t="s">
        <v>2386</v>
      </c>
      <c r="U20" s="163">
        <v>7.8E-2</v>
      </c>
      <c r="V20" s="163">
        <f>ROUND(E20*U20,2)</f>
        <v>5.68</v>
      </c>
      <c r="W20" s="163"/>
      <c r="X20" s="163" t="s">
        <v>431</v>
      </c>
      <c r="Y20" s="152"/>
      <c r="Z20" s="152"/>
      <c r="AA20" s="152"/>
      <c r="AB20" s="152"/>
      <c r="AC20" s="152"/>
      <c r="AD20" s="152"/>
      <c r="AE20" s="152"/>
      <c r="AF20" s="152"/>
      <c r="AG20" s="152" t="s">
        <v>2387</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ht="22.5" outlineLevel="1">
      <c r="A21" s="159"/>
      <c r="B21" s="160"/>
      <c r="C21" s="273" t="s">
        <v>3478</v>
      </c>
      <c r="D21" s="274"/>
      <c r="E21" s="274"/>
      <c r="F21" s="274"/>
      <c r="G21" s="274"/>
      <c r="H21" s="163"/>
      <c r="I21" s="163"/>
      <c r="J21" s="163"/>
      <c r="K21" s="163"/>
      <c r="L21" s="163"/>
      <c r="M21" s="163"/>
      <c r="N21" s="162"/>
      <c r="O21" s="162"/>
      <c r="P21" s="162"/>
      <c r="Q21" s="162"/>
      <c r="R21" s="163"/>
      <c r="S21" s="163"/>
      <c r="T21" s="163"/>
      <c r="U21" s="163"/>
      <c r="V21" s="163"/>
      <c r="W21" s="163"/>
      <c r="X21" s="163"/>
      <c r="Y21" s="152"/>
      <c r="Z21" s="152"/>
      <c r="AA21" s="152"/>
      <c r="AB21" s="152"/>
      <c r="AC21" s="152"/>
      <c r="AD21" s="152"/>
      <c r="AE21" s="152"/>
      <c r="AF21" s="152"/>
      <c r="AG21" s="152" t="s">
        <v>444</v>
      </c>
      <c r="AH21" s="152"/>
      <c r="AI21" s="152"/>
      <c r="AJ21" s="152"/>
      <c r="AK21" s="152"/>
      <c r="AL21" s="152"/>
      <c r="AM21" s="152"/>
      <c r="AN21" s="152"/>
      <c r="AO21" s="152"/>
      <c r="AP21" s="152"/>
      <c r="AQ21" s="152"/>
      <c r="AR21" s="152"/>
      <c r="AS21" s="152"/>
      <c r="AT21" s="152"/>
      <c r="AU21" s="152"/>
      <c r="AV21" s="152"/>
      <c r="AW21" s="152"/>
      <c r="AX21" s="152"/>
      <c r="AY21" s="152"/>
      <c r="AZ21" s="152"/>
      <c r="BA21" s="182" t="str">
        <f>C21</f>
        <v>s rámy a zárubněmi, zábradlí, předmětů oplechování apod., které se zřizují ještě před úpravami povrchu, před jejich znečištěním při úpravách povrchu nástřikem plastických (lepivých) maltovin</v>
      </c>
      <c r="BB21" s="152"/>
      <c r="BC21" s="152"/>
      <c r="BD21" s="152"/>
      <c r="BE21" s="152"/>
      <c r="BF21" s="152"/>
      <c r="BG21" s="152"/>
      <c r="BH21" s="152"/>
    </row>
    <row r="22" spans="1:60" outlineLevel="1">
      <c r="A22" s="159"/>
      <c r="B22" s="160"/>
      <c r="C22" s="203" t="s">
        <v>2951</v>
      </c>
      <c r="D22" s="199"/>
      <c r="E22" s="200">
        <v>2.99</v>
      </c>
      <c r="F22" s="163"/>
      <c r="G22" s="163"/>
      <c r="H22" s="163"/>
      <c r="I22" s="163"/>
      <c r="J22" s="163"/>
      <c r="K22" s="163"/>
      <c r="L22" s="163"/>
      <c r="M22" s="163"/>
      <c r="N22" s="162"/>
      <c r="O22" s="162"/>
      <c r="P22" s="162"/>
      <c r="Q22" s="162"/>
      <c r="R22" s="163"/>
      <c r="S22" s="163"/>
      <c r="T22" s="163"/>
      <c r="U22" s="163"/>
      <c r="V22" s="163"/>
      <c r="W22" s="163"/>
      <c r="X22" s="163"/>
      <c r="Y22" s="152"/>
      <c r="Z22" s="152"/>
      <c r="AA22" s="152"/>
      <c r="AB22" s="152"/>
      <c r="AC22" s="152"/>
      <c r="AD22" s="152"/>
      <c r="AE22" s="152"/>
      <c r="AF22" s="152"/>
      <c r="AG22" s="152" t="s">
        <v>2390</v>
      </c>
      <c r="AH22" s="152">
        <v>0</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59"/>
      <c r="B23" s="160"/>
      <c r="C23" s="203" t="s">
        <v>2942</v>
      </c>
      <c r="D23" s="199"/>
      <c r="E23" s="200">
        <v>6.976</v>
      </c>
      <c r="F23" s="163"/>
      <c r="G23" s="163"/>
      <c r="H23" s="163"/>
      <c r="I23" s="163"/>
      <c r="J23" s="163"/>
      <c r="K23" s="163"/>
      <c r="L23" s="163"/>
      <c r="M23" s="163"/>
      <c r="N23" s="162"/>
      <c r="O23" s="162"/>
      <c r="P23" s="162"/>
      <c r="Q23" s="162"/>
      <c r="R23" s="163"/>
      <c r="S23" s="163"/>
      <c r="T23" s="163"/>
      <c r="U23" s="163"/>
      <c r="V23" s="163"/>
      <c r="W23" s="163"/>
      <c r="X23" s="163"/>
      <c r="Y23" s="152"/>
      <c r="Z23" s="152"/>
      <c r="AA23" s="152"/>
      <c r="AB23" s="152"/>
      <c r="AC23" s="152"/>
      <c r="AD23" s="152"/>
      <c r="AE23" s="152"/>
      <c r="AF23" s="152"/>
      <c r="AG23" s="152" t="s">
        <v>2390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59"/>
      <c r="B24" s="160"/>
      <c r="C24" s="203" t="s">
        <v>3479</v>
      </c>
      <c r="D24" s="199"/>
      <c r="E24" s="200">
        <v>7.8479999999999999</v>
      </c>
      <c r="F24" s="163"/>
      <c r="G24" s="163"/>
      <c r="H24" s="163"/>
      <c r="I24" s="163"/>
      <c r="J24" s="163"/>
      <c r="K24" s="163"/>
      <c r="L24" s="163"/>
      <c r="M24" s="163"/>
      <c r="N24" s="162"/>
      <c r="O24" s="162"/>
      <c r="P24" s="162"/>
      <c r="Q24" s="162"/>
      <c r="R24" s="163"/>
      <c r="S24" s="163"/>
      <c r="T24" s="163"/>
      <c r="U24" s="163"/>
      <c r="V24" s="163"/>
      <c r="W24" s="163"/>
      <c r="X24" s="163"/>
      <c r="Y24" s="152"/>
      <c r="Z24" s="152"/>
      <c r="AA24" s="152"/>
      <c r="AB24" s="152"/>
      <c r="AC24" s="152"/>
      <c r="AD24" s="152"/>
      <c r="AE24" s="152"/>
      <c r="AF24" s="152"/>
      <c r="AG24" s="152" t="s">
        <v>2390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59"/>
      <c r="B25" s="160"/>
      <c r="C25" s="203" t="s">
        <v>3480</v>
      </c>
      <c r="D25" s="199"/>
      <c r="E25" s="200">
        <v>49.92</v>
      </c>
      <c r="F25" s="163"/>
      <c r="G25" s="163"/>
      <c r="H25" s="163"/>
      <c r="I25" s="163"/>
      <c r="J25" s="163"/>
      <c r="K25" s="163"/>
      <c r="L25" s="163"/>
      <c r="M25" s="163"/>
      <c r="N25" s="162"/>
      <c r="O25" s="162"/>
      <c r="P25" s="162"/>
      <c r="Q25" s="162"/>
      <c r="R25" s="163"/>
      <c r="S25" s="163"/>
      <c r="T25" s="163"/>
      <c r="U25" s="163"/>
      <c r="V25" s="163"/>
      <c r="W25" s="163"/>
      <c r="X25" s="163"/>
      <c r="Y25" s="152"/>
      <c r="Z25" s="152"/>
      <c r="AA25" s="152"/>
      <c r="AB25" s="152"/>
      <c r="AC25" s="152"/>
      <c r="AD25" s="152"/>
      <c r="AE25" s="152"/>
      <c r="AF25" s="152"/>
      <c r="AG25" s="152" t="s">
        <v>2390</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59"/>
      <c r="B26" s="160"/>
      <c r="C26" s="203" t="s">
        <v>3481</v>
      </c>
      <c r="D26" s="199"/>
      <c r="E26" s="200">
        <v>2.3544</v>
      </c>
      <c r="F26" s="163"/>
      <c r="G26" s="163"/>
      <c r="H26" s="163"/>
      <c r="I26" s="163"/>
      <c r="J26" s="163"/>
      <c r="K26" s="163"/>
      <c r="L26" s="163"/>
      <c r="M26" s="163"/>
      <c r="N26" s="162"/>
      <c r="O26" s="162"/>
      <c r="P26" s="162"/>
      <c r="Q26" s="162"/>
      <c r="R26" s="163"/>
      <c r="S26" s="163"/>
      <c r="T26" s="163"/>
      <c r="U26" s="163"/>
      <c r="V26" s="163"/>
      <c r="W26" s="163"/>
      <c r="X26" s="163"/>
      <c r="Y26" s="152"/>
      <c r="Z26" s="152"/>
      <c r="AA26" s="152"/>
      <c r="AB26" s="152"/>
      <c r="AC26" s="152"/>
      <c r="AD26" s="152"/>
      <c r="AE26" s="152"/>
      <c r="AF26" s="152"/>
      <c r="AG26" s="152" t="s">
        <v>2390</v>
      </c>
      <c r="AH26" s="152">
        <v>0</v>
      </c>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59"/>
      <c r="B27" s="160"/>
      <c r="C27" s="203" t="s">
        <v>3482</v>
      </c>
      <c r="D27" s="199"/>
      <c r="E27" s="200">
        <v>2.76</v>
      </c>
      <c r="F27" s="163"/>
      <c r="G27" s="163"/>
      <c r="H27" s="163"/>
      <c r="I27" s="163"/>
      <c r="J27" s="163"/>
      <c r="K27" s="163"/>
      <c r="L27" s="163"/>
      <c r="M27" s="163"/>
      <c r="N27" s="162"/>
      <c r="O27" s="162"/>
      <c r="P27" s="162"/>
      <c r="Q27" s="162"/>
      <c r="R27" s="163"/>
      <c r="S27" s="163"/>
      <c r="T27" s="163"/>
      <c r="U27" s="163"/>
      <c r="V27" s="163"/>
      <c r="W27" s="163"/>
      <c r="X27" s="163"/>
      <c r="Y27" s="152"/>
      <c r="Z27" s="152"/>
      <c r="AA27" s="152"/>
      <c r="AB27" s="152"/>
      <c r="AC27" s="152"/>
      <c r="AD27" s="152"/>
      <c r="AE27" s="152"/>
      <c r="AF27" s="152"/>
      <c r="AG27" s="152" t="s">
        <v>2390</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75">
        <v>5</v>
      </c>
      <c r="B28" s="176" t="s">
        <v>3483</v>
      </c>
      <c r="C28" s="185" t="s">
        <v>3484</v>
      </c>
      <c r="D28" s="177" t="s">
        <v>439</v>
      </c>
      <c r="E28" s="178">
        <v>298.20920000000001</v>
      </c>
      <c r="F28" s="179"/>
      <c r="G28" s="180">
        <f>ROUND(E28*F28,2)</f>
        <v>0</v>
      </c>
      <c r="H28" s="179"/>
      <c r="I28" s="180">
        <f>ROUND(E28*H28,2)</f>
        <v>0</v>
      </c>
      <c r="J28" s="179"/>
      <c r="K28" s="180">
        <f>ROUND(E28*J28,2)</f>
        <v>0</v>
      </c>
      <c r="L28" s="180">
        <v>21</v>
      </c>
      <c r="M28" s="180">
        <f>G28*(1+L28/100)</f>
        <v>0</v>
      </c>
      <c r="N28" s="178">
        <v>3.2809999999999999E-2</v>
      </c>
      <c r="O28" s="178">
        <f>ROUND(E28*N28,2)</f>
        <v>9.7799999999999994</v>
      </c>
      <c r="P28" s="178">
        <v>0</v>
      </c>
      <c r="Q28" s="178">
        <f>ROUND(E28*P28,2)</f>
        <v>0</v>
      </c>
      <c r="R28" s="180" t="s">
        <v>470</v>
      </c>
      <c r="S28" s="180" t="s">
        <v>371</v>
      </c>
      <c r="T28" s="181" t="s">
        <v>2386</v>
      </c>
      <c r="U28" s="163">
        <v>1.4157999999999999</v>
      </c>
      <c r="V28" s="163">
        <f>ROUND(E28*U28,2)</f>
        <v>422.2</v>
      </c>
      <c r="W28" s="163"/>
      <c r="X28" s="163" t="s">
        <v>431</v>
      </c>
      <c r="Y28" s="152"/>
      <c r="Z28" s="152"/>
      <c r="AA28" s="152"/>
      <c r="AB28" s="152"/>
      <c r="AC28" s="152"/>
      <c r="AD28" s="152"/>
      <c r="AE28" s="152"/>
      <c r="AF28" s="152"/>
      <c r="AG28" s="152" t="s">
        <v>2387</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ht="33.75" outlineLevel="1">
      <c r="A29" s="159"/>
      <c r="B29" s="160"/>
      <c r="C29" s="273" t="s">
        <v>3485</v>
      </c>
      <c r="D29" s="274"/>
      <c r="E29" s="274"/>
      <c r="F29" s="274"/>
      <c r="G29" s="274"/>
      <c r="H29" s="163"/>
      <c r="I29" s="163"/>
      <c r="J29" s="163"/>
      <c r="K29" s="163"/>
      <c r="L29" s="163"/>
      <c r="M29" s="163"/>
      <c r="N29" s="162"/>
      <c r="O29" s="162"/>
      <c r="P29" s="162"/>
      <c r="Q29" s="162"/>
      <c r="R29" s="163"/>
      <c r="S29" s="163"/>
      <c r="T29" s="163"/>
      <c r="U29" s="163"/>
      <c r="V29" s="163"/>
      <c r="W29" s="163"/>
      <c r="X29" s="163"/>
      <c r="Y29" s="152"/>
      <c r="Z29" s="152"/>
      <c r="AA29" s="152"/>
      <c r="AB29" s="152"/>
      <c r="AC29" s="152"/>
      <c r="AD29" s="152"/>
      <c r="AE29" s="152"/>
      <c r="AF29" s="152"/>
      <c r="AG29" s="152" t="s">
        <v>444</v>
      </c>
      <c r="AH29" s="152"/>
      <c r="AI29" s="152"/>
      <c r="AJ29" s="152"/>
      <c r="AK29" s="152"/>
      <c r="AL29" s="152"/>
      <c r="AM29" s="152"/>
      <c r="AN29" s="152"/>
      <c r="AO29" s="152"/>
      <c r="AP29" s="152"/>
      <c r="AQ29" s="152"/>
      <c r="AR29" s="152"/>
      <c r="AS29" s="152"/>
      <c r="AT29" s="152"/>
      <c r="AU29" s="152"/>
      <c r="AV29" s="152"/>
      <c r="AW29" s="152"/>
      <c r="AX29" s="152"/>
      <c r="AY29" s="152"/>
      <c r="AZ29" s="152"/>
      <c r="BA29" s="182" t="str">
        <f>C29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29" s="152"/>
      <c r="BC29" s="152"/>
      <c r="BD29" s="152"/>
      <c r="BE29" s="152"/>
      <c r="BF29" s="152"/>
      <c r="BG29" s="152"/>
      <c r="BH29" s="152"/>
    </row>
    <row r="30" spans="1:60" outlineLevel="1">
      <c r="A30" s="159"/>
      <c r="B30" s="160"/>
      <c r="C30" s="271" t="s">
        <v>3486</v>
      </c>
      <c r="D30" s="272"/>
      <c r="E30" s="272"/>
      <c r="F30" s="272"/>
      <c r="G30" s="272"/>
      <c r="H30" s="163"/>
      <c r="I30" s="163"/>
      <c r="J30" s="163"/>
      <c r="K30" s="163"/>
      <c r="L30" s="163"/>
      <c r="M30" s="163"/>
      <c r="N30" s="162"/>
      <c r="O30" s="162"/>
      <c r="P30" s="162"/>
      <c r="Q30" s="162"/>
      <c r="R30" s="163"/>
      <c r="S30" s="163"/>
      <c r="T30" s="163"/>
      <c r="U30" s="163"/>
      <c r="V30" s="163"/>
      <c r="W30" s="163"/>
      <c r="X30" s="163"/>
      <c r="Y30" s="152"/>
      <c r="Z30" s="152"/>
      <c r="AA30" s="152"/>
      <c r="AB30" s="152"/>
      <c r="AC30" s="152"/>
      <c r="AD30" s="152"/>
      <c r="AE30" s="152"/>
      <c r="AF30" s="152"/>
      <c r="AG30" s="152" t="s">
        <v>375</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59"/>
      <c r="B31" s="160"/>
      <c r="C31" s="203" t="s">
        <v>3487</v>
      </c>
      <c r="D31" s="199"/>
      <c r="E31" s="200">
        <v>368.99520000000001</v>
      </c>
      <c r="F31" s="163"/>
      <c r="G31" s="163"/>
      <c r="H31" s="163"/>
      <c r="I31" s="163"/>
      <c r="J31" s="163"/>
      <c r="K31" s="163"/>
      <c r="L31" s="163"/>
      <c r="M31" s="163"/>
      <c r="N31" s="162"/>
      <c r="O31" s="162"/>
      <c r="P31" s="162"/>
      <c r="Q31" s="162"/>
      <c r="R31" s="163"/>
      <c r="S31" s="163"/>
      <c r="T31" s="163"/>
      <c r="U31" s="163"/>
      <c r="V31" s="163"/>
      <c r="W31" s="163"/>
      <c r="X31" s="163"/>
      <c r="Y31" s="152"/>
      <c r="Z31" s="152"/>
      <c r="AA31" s="152"/>
      <c r="AB31" s="152"/>
      <c r="AC31" s="152"/>
      <c r="AD31" s="152"/>
      <c r="AE31" s="152"/>
      <c r="AF31" s="152"/>
      <c r="AG31" s="152" t="s">
        <v>2390</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59"/>
      <c r="B32" s="160"/>
      <c r="C32" s="203" t="s">
        <v>3244</v>
      </c>
      <c r="D32" s="199"/>
      <c r="E32" s="200">
        <v>-2.99</v>
      </c>
      <c r="F32" s="163"/>
      <c r="G32" s="163"/>
      <c r="H32" s="163"/>
      <c r="I32" s="163"/>
      <c r="J32" s="163"/>
      <c r="K32" s="163"/>
      <c r="L32" s="163"/>
      <c r="M32" s="163"/>
      <c r="N32" s="162"/>
      <c r="O32" s="162"/>
      <c r="P32" s="162"/>
      <c r="Q32" s="162"/>
      <c r="R32" s="163"/>
      <c r="S32" s="163"/>
      <c r="T32" s="163"/>
      <c r="U32" s="163"/>
      <c r="V32" s="163"/>
      <c r="W32" s="163"/>
      <c r="X32" s="163"/>
      <c r="Y32" s="152"/>
      <c r="Z32" s="152"/>
      <c r="AA32" s="152"/>
      <c r="AB32" s="152"/>
      <c r="AC32" s="152"/>
      <c r="AD32" s="152"/>
      <c r="AE32" s="152"/>
      <c r="AF32" s="152"/>
      <c r="AG32" s="152" t="s">
        <v>2390</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59"/>
      <c r="B33" s="160"/>
      <c r="C33" s="203" t="s">
        <v>2790</v>
      </c>
      <c r="D33" s="199"/>
      <c r="E33" s="200">
        <v>-13.952</v>
      </c>
      <c r="F33" s="163"/>
      <c r="G33" s="163"/>
      <c r="H33" s="163"/>
      <c r="I33" s="163"/>
      <c r="J33" s="163"/>
      <c r="K33" s="163"/>
      <c r="L33" s="163"/>
      <c r="M33" s="163"/>
      <c r="N33" s="162"/>
      <c r="O33" s="162"/>
      <c r="P33" s="162"/>
      <c r="Q33" s="162"/>
      <c r="R33" s="163"/>
      <c r="S33" s="163"/>
      <c r="T33" s="163"/>
      <c r="U33" s="163"/>
      <c r="V33" s="163"/>
      <c r="W33" s="163"/>
      <c r="X33" s="163"/>
      <c r="Y33" s="152"/>
      <c r="Z33" s="152"/>
      <c r="AA33" s="152"/>
      <c r="AB33" s="152"/>
      <c r="AC33" s="152"/>
      <c r="AD33" s="152"/>
      <c r="AE33" s="152"/>
      <c r="AF33" s="152"/>
      <c r="AG33" s="152" t="s">
        <v>2390</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59"/>
      <c r="B34" s="160"/>
      <c r="C34" s="203" t="s">
        <v>2789</v>
      </c>
      <c r="D34" s="199"/>
      <c r="E34" s="200">
        <v>-3.9239999999999999</v>
      </c>
      <c r="F34" s="163"/>
      <c r="G34" s="163"/>
      <c r="H34" s="163"/>
      <c r="I34" s="163"/>
      <c r="J34" s="163"/>
      <c r="K34" s="163"/>
      <c r="L34" s="163"/>
      <c r="M34" s="163"/>
      <c r="N34" s="162"/>
      <c r="O34" s="162"/>
      <c r="P34" s="162"/>
      <c r="Q34" s="162"/>
      <c r="R34" s="163"/>
      <c r="S34" s="163"/>
      <c r="T34" s="163"/>
      <c r="U34" s="163"/>
      <c r="V34" s="163"/>
      <c r="W34" s="163"/>
      <c r="X34" s="163"/>
      <c r="Y34" s="152"/>
      <c r="Z34" s="152"/>
      <c r="AA34" s="152"/>
      <c r="AB34" s="152"/>
      <c r="AC34" s="152"/>
      <c r="AD34" s="152"/>
      <c r="AE34" s="152"/>
      <c r="AF34" s="152"/>
      <c r="AG34" s="152" t="s">
        <v>2390</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59"/>
      <c r="B35" s="160"/>
      <c r="C35" s="203" t="s">
        <v>3488</v>
      </c>
      <c r="D35" s="199"/>
      <c r="E35" s="200">
        <v>-49.92</v>
      </c>
      <c r="F35" s="163"/>
      <c r="G35" s="163"/>
      <c r="H35" s="163"/>
      <c r="I35" s="163"/>
      <c r="J35" s="163"/>
      <c r="K35" s="163"/>
      <c r="L35" s="163"/>
      <c r="M35" s="163"/>
      <c r="N35" s="162"/>
      <c r="O35" s="162"/>
      <c r="P35" s="162"/>
      <c r="Q35" s="162"/>
      <c r="R35" s="163"/>
      <c r="S35" s="163"/>
      <c r="T35" s="163"/>
      <c r="U35" s="163"/>
      <c r="V35" s="163"/>
      <c r="W35" s="163"/>
      <c r="X35" s="163"/>
      <c r="Y35" s="152"/>
      <c r="Z35" s="152"/>
      <c r="AA35" s="152"/>
      <c r="AB35" s="152"/>
      <c r="AC35" s="152"/>
      <c r="AD35" s="152"/>
      <c r="AE35" s="152"/>
      <c r="AF35" s="152"/>
      <c r="AG35" s="152" t="s">
        <v>2390</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c r="A36" s="175">
        <v>6</v>
      </c>
      <c r="B36" s="176" t="s">
        <v>3489</v>
      </c>
      <c r="C36" s="185" t="s">
        <v>3490</v>
      </c>
      <c r="D36" s="177" t="s">
        <v>439</v>
      </c>
      <c r="E36" s="178">
        <v>8.7420000000000009</v>
      </c>
      <c r="F36" s="179"/>
      <c r="G36" s="180">
        <f>ROUND(E36*F36,2)</f>
        <v>0</v>
      </c>
      <c r="H36" s="179"/>
      <c r="I36" s="180">
        <f>ROUND(E36*H36,2)</f>
        <v>0</v>
      </c>
      <c r="J36" s="179"/>
      <c r="K36" s="180">
        <f>ROUND(E36*J36,2)</f>
        <v>0</v>
      </c>
      <c r="L36" s="180">
        <v>21</v>
      </c>
      <c r="M36" s="180">
        <f>G36*(1+L36/100)</f>
        <v>0</v>
      </c>
      <c r="N36" s="178">
        <v>2.2780000000000002E-2</v>
      </c>
      <c r="O36" s="178">
        <f>ROUND(E36*N36,2)</f>
        <v>0.2</v>
      </c>
      <c r="P36" s="178">
        <v>0</v>
      </c>
      <c r="Q36" s="178">
        <f>ROUND(E36*P36,2)</f>
        <v>0</v>
      </c>
      <c r="R36" s="180" t="s">
        <v>470</v>
      </c>
      <c r="S36" s="180" t="s">
        <v>371</v>
      </c>
      <c r="T36" s="181" t="s">
        <v>2386</v>
      </c>
      <c r="U36" s="163">
        <v>3.0419999999999998</v>
      </c>
      <c r="V36" s="163">
        <f>ROUND(E36*U36,2)</f>
        <v>26.59</v>
      </c>
      <c r="W36" s="163"/>
      <c r="X36" s="163" t="s">
        <v>431</v>
      </c>
      <c r="Y36" s="152"/>
      <c r="Z36" s="152"/>
      <c r="AA36" s="152"/>
      <c r="AB36" s="152"/>
      <c r="AC36" s="152"/>
      <c r="AD36" s="152"/>
      <c r="AE36" s="152"/>
      <c r="AF36" s="152"/>
      <c r="AG36" s="152" t="s">
        <v>2387</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ht="33.75" outlineLevel="1">
      <c r="A37" s="159"/>
      <c r="B37" s="160"/>
      <c r="C37" s="273" t="s">
        <v>3491</v>
      </c>
      <c r="D37" s="274"/>
      <c r="E37" s="274"/>
      <c r="F37" s="274"/>
      <c r="G37" s="274"/>
      <c r="H37" s="163"/>
      <c r="I37" s="163"/>
      <c r="J37" s="163"/>
      <c r="K37" s="163"/>
      <c r="L37" s="163"/>
      <c r="M37" s="163"/>
      <c r="N37" s="162"/>
      <c r="O37" s="162"/>
      <c r="P37" s="162"/>
      <c r="Q37" s="162"/>
      <c r="R37" s="163"/>
      <c r="S37" s="163"/>
      <c r="T37" s="163"/>
      <c r="U37" s="163"/>
      <c r="V37" s="163"/>
      <c r="W37" s="163"/>
      <c r="X37" s="163"/>
      <c r="Y37" s="152"/>
      <c r="Z37" s="152"/>
      <c r="AA37" s="152"/>
      <c r="AB37" s="152"/>
      <c r="AC37" s="152"/>
      <c r="AD37" s="152"/>
      <c r="AE37" s="152"/>
      <c r="AF37" s="152"/>
      <c r="AG37" s="152" t="s">
        <v>444</v>
      </c>
      <c r="AH37" s="152"/>
      <c r="AI37" s="152"/>
      <c r="AJ37" s="152"/>
      <c r="AK37" s="152"/>
      <c r="AL37" s="152"/>
      <c r="AM37" s="152"/>
      <c r="AN37" s="152"/>
      <c r="AO37" s="152"/>
      <c r="AP37" s="152"/>
      <c r="AQ37" s="152"/>
      <c r="AR37" s="152"/>
      <c r="AS37" s="152"/>
      <c r="AT37" s="152"/>
      <c r="AU37" s="152"/>
      <c r="AV37" s="152"/>
      <c r="AW37" s="152"/>
      <c r="AX37" s="152"/>
      <c r="AY37" s="152"/>
      <c r="AZ37" s="152"/>
      <c r="BA37" s="182" t="str">
        <f>C37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7" s="152"/>
      <c r="BC37" s="152"/>
      <c r="BD37" s="152"/>
      <c r="BE37" s="152"/>
      <c r="BF37" s="152"/>
      <c r="BG37" s="152"/>
      <c r="BH37" s="152"/>
    </row>
    <row r="38" spans="1:60" outlineLevel="1">
      <c r="A38" s="159"/>
      <c r="B38" s="160"/>
      <c r="C38" s="271" t="s">
        <v>3486</v>
      </c>
      <c r="D38" s="272"/>
      <c r="E38" s="272"/>
      <c r="F38" s="272"/>
      <c r="G38" s="272"/>
      <c r="H38" s="163"/>
      <c r="I38" s="163"/>
      <c r="J38" s="163"/>
      <c r="K38" s="163"/>
      <c r="L38" s="163"/>
      <c r="M38" s="163"/>
      <c r="N38" s="162"/>
      <c r="O38" s="162"/>
      <c r="P38" s="162"/>
      <c r="Q38" s="162"/>
      <c r="R38" s="163"/>
      <c r="S38" s="163"/>
      <c r="T38" s="163"/>
      <c r="U38" s="163"/>
      <c r="V38" s="163"/>
      <c r="W38" s="163"/>
      <c r="X38" s="163"/>
      <c r="Y38" s="152"/>
      <c r="Z38" s="152"/>
      <c r="AA38" s="152"/>
      <c r="AB38" s="152"/>
      <c r="AC38" s="152"/>
      <c r="AD38" s="152"/>
      <c r="AE38" s="152"/>
      <c r="AF38" s="152"/>
      <c r="AG38" s="152" t="s">
        <v>375</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c r="A39" s="159"/>
      <c r="B39" s="160"/>
      <c r="C39" s="203" t="s">
        <v>3492</v>
      </c>
      <c r="D39" s="199"/>
      <c r="E39" s="200">
        <v>0.59</v>
      </c>
      <c r="F39" s="163"/>
      <c r="G39" s="163"/>
      <c r="H39" s="163"/>
      <c r="I39" s="163"/>
      <c r="J39" s="163"/>
      <c r="K39" s="163"/>
      <c r="L39" s="163"/>
      <c r="M39" s="163"/>
      <c r="N39" s="162"/>
      <c r="O39" s="162"/>
      <c r="P39" s="162"/>
      <c r="Q39" s="162"/>
      <c r="R39" s="163"/>
      <c r="S39" s="163"/>
      <c r="T39" s="163"/>
      <c r="U39" s="163"/>
      <c r="V39" s="163"/>
      <c r="W39" s="163"/>
      <c r="X39" s="163"/>
      <c r="Y39" s="152"/>
      <c r="Z39" s="152"/>
      <c r="AA39" s="152"/>
      <c r="AB39" s="152"/>
      <c r="AC39" s="152"/>
      <c r="AD39" s="152"/>
      <c r="AE39" s="152"/>
      <c r="AF39" s="152"/>
      <c r="AG39" s="152" t="s">
        <v>2390</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c r="A40" s="159"/>
      <c r="B40" s="160"/>
      <c r="C40" s="203" t="s">
        <v>3493</v>
      </c>
      <c r="D40" s="199"/>
      <c r="E40" s="200">
        <v>0.75600000000000001</v>
      </c>
      <c r="F40" s="163"/>
      <c r="G40" s="163"/>
      <c r="H40" s="163"/>
      <c r="I40" s="163"/>
      <c r="J40" s="163"/>
      <c r="K40" s="163"/>
      <c r="L40" s="163"/>
      <c r="M40" s="163"/>
      <c r="N40" s="162"/>
      <c r="O40" s="162"/>
      <c r="P40" s="162"/>
      <c r="Q40" s="162"/>
      <c r="R40" s="163"/>
      <c r="S40" s="163"/>
      <c r="T40" s="163"/>
      <c r="U40" s="163"/>
      <c r="V40" s="163"/>
      <c r="W40" s="163"/>
      <c r="X40" s="163"/>
      <c r="Y40" s="152"/>
      <c r="Z40" s="152"/>
      <c r="AA40" s="152"/>
      <c r="AB40" s="152"/>
      <c r="AC40" s="152"/>
      <c r="AD40" s="152"/>
      <c r="AE40" s="152"/>
      <c r="AF40" s="152"/>
      <c r="AG40" s="152" t="s">
        <v>2390</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c r="A41" s="159"/>
      <c r="B41" s="160"/>
      <c r="C41" s="203" t="s">
        <v>3494</v>
      </c>
      <c r="D41" s="199"/>
      <c r="E41" s="200">
        <v>1.232</v>
      </c>
      <c r="F41" s="163"/>
      <c r="G41" s="163"/>
      <c r="H41" s="163"/>
      <c r="I41" s="163"/>
      <c r="J41" s="163"/>
      <c r="K41" s="163"/>
      <c r="L41" s="163"/>
      <c r="M41" s="163"/>
      <c r="N41" s="162"/>
      <c r="O41" s="162"/>
      <c r="P41" s="162"/>
      <c r="Q41" s="162"/>
      <c r="R41" s="163"/>
      <c r="S41" s="163"/>
      <c r="T41" s="163"/>
      <c r="U41" s="163"/>
      <c r="V41" s="163"/>
      <c r="W41" s="163"/>
      <c r="X41" s="163"/>
      <c r="Y41" s="152"/>
      <c r="Z41" s="152"/>
      <c r="AA41" s="152"/>
      <c r="AB41" s="152"/>
      <c r="AC41" s="152"/>
      <c r="AD41" s="152"/>
      <c r="AE41" s="152"/>
      <c r="AF41" s="152"/>
      <c r="AG41" s="152" t="s">
        <v>2390</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c r="A42" s="159"/>
      <c r="B42" s="160"/>
      <c r="C42" s="203" t="s">
        <v>3495</v>
      </c>
      <c r="D42" s="199"/>
      <c r="E42" s="200">
        <v>5.04</v>
      </c>
      <c r="F42" s="163"/>
      <c r="G42" s="163"/>
      <c r="H42" s="163"/>
      <c r="I42" s="163"/>
      <c r="J42" s="163"/>
      <c r="K42" s="163"/>
      <c r="L42" s="163"/>
      <c r="M42" s="163"/>
      <c r="N42" s="162"/>
      <c r="O42" s="162"/>
      <c r="P42" s="162"/>
      <c r="Q42" s="162"/>
      <c r="R42" s="163"/>
      <c r="S42" s="163"/>
      <c r="T42" s="163"/>
      <c r="U42" s="163"/>
      <c r="V42" s="163"/>
      <c r="W42" s="163"/>
      <c r="X42" s="163"/>
      <c r="Y42" s="152"/>
      <c r="Z42" s="152"/>
      <c r="AA42" s="152"/>
      <c r="AB42" s="152"/>
      <c r="AC42" s="152"/>
      <c r="AD42" s="152"/>
      <c r="AE42" s="152"/>
      <c r="AF42" s="152"/>
      <c r="AG42" s="152" t="s">
        <v>2390</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c r="A43" s="159"/>
      <c r="B43" s="160"/>
      <c r="C43" s="203" t="s">
        <v>3496</v>
      </c>
      <c r="D43" s="199"/>
      <c r="E43" s="200">
        <v>0.54400000000000004</v>
      </c>
      <c r="F43" s="163"/>
      <c r="G43" s="163"/>
      <c r="H43" s="163"/>
      <c r="I43" s="163"/>
      <c r="J43" s="163"/>
      <c r="K43" s="163"/>
      <c r="L43" s="163"/>
      <c r="M43" s="163"/>
      <c r="N43" s="162"/>
      <c r="O43" s="162"/>
      <c r="P43" s="162"/>
      <c r="Q43" s="162"/>
      <c r="R43" s="163"/>
      <c r="S43" s="163"/>
      <c r="T43" s="163"/>
      <c r="U43" s="163"/>
      <c r="V43" s="163"/>
      <c r="W43" s="163"/>
      <c r="X43" s="163"/>
      <c r="Y43" s="152"/>
      <c r="Z43" s="152"/>
      <c r="AA43" s="152"/>
      <c r="AB43" s="152"/>
      <c r="AC43" s="152"/>
      <c r="AD43" s="152"/>
      <c r="AE43" s="152"/>
      <c r="AF43" s="152"/>
      <c r="AG43" s="152" t="s">
        <v>2390</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c r="A44" s="159"/>
      <c r="B44" s="160"/>
      <c r="C44" s="203" t="s">
        <v>3497</v>
      </c>
      <c r="D44" s="199"/>
      <c r="E44" s="200">
        <v>0.57999999999999996</v>
      </c>
      <c r="F44" s="163"/>
      <c r="G44" s="163"/>
      <c r="H44" s="163"/>
      <c r="I44" s="163"/>
      <c r="J44" s="163"/>
      <c r="K44" s="163"/>
      <c r="L44" s="163"/>
      <c r="M44" s="163"/>
      <c r="N44" s="162"/>
      <c r="O44" s="162"/>
      <c r="P44" s="162"/>
      <c r="Q44" s="162"/>
      <c r="R44" s="163"/>
      <c r="S44" s="163"/>
      <c r="T44" s="163"/>
      <c r="U44" s="163"/>
      <c r="V44" s="163"/>
      <c r="W44" s="163"/>
      <c r="X44" s="163"/>
      <c r="Y44" s="152"/>
      <c r="Z44" s="152"/>
      <c r="AA44" s="152"/>
      <c r="AB44" s="152"/>
      <c r="AC44" s="152"/>
      <c r="AD44" s="152"/>
      <c r="AE44" s="152"/>
      <c r="AF44" s="152"/>
      <c r="AG44" s="152" t="s">
        <v>2390</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ht="33.75" outlineLevel="1">
      <c r="A45" s="175">
        <v>7</v>
      </c>
      <c r="B45" s="176" t="s">
        <v>3498</v>
      </c>
      <c r="C45" s="185" t="s">
        <v>3499</v>
      </c>
      <c r="D45" s="177" t="s">
        <v>439</v>
      </c>
      <c r="E45" s="178">
        <v>2.7080000000000002</v>
      </c>
      <c r="F45" s="179"/>
      <c r="G45" s="180">
        <f>ROUND(E45*F45,2)</f>
        <v>0</v>
      </c>
      <c r="H45" s="179"/>
      <c r="I45" s="180">
        <f>ROUND(E45*H45,2)</f>
        <v>0</v>
      </c>
      <c r="J45" s="179"/>
      <c r="K45" s="180">
        <f>ROUND(E45*J45,2)</f>
        <v>0</v>
      </c>
      <c r="L45" s="180">
        <v>21</v>
      </c>
      <c r="M45" s="180">
        <f>G45*(1+L45/100)</f>
        <v>0</v>
      </c>
      <c r="N45" s="178">
        <v>1.8270000000000002E-2</v>
      </c>
      <c r="O45" s="178">
        <f>ROUND(E45*N45,2)</f>
        <v>0.05</v>
      </c>
      <c r="P45" s="178">
        <v>0</v>
      </c>
      <c r="Q45" s="178">
        <f>ROUND(E45*P45,2)</f>
        <v>0</v>
      </c>
      <c r="R45" s="180" t="s">
        <v>470</v>
      </c>
      <c r="S45" s="180" t="s">
        <v>371</v>
      </c>
      <c r="T45" s="181" t="s">
        <v>2386</v>
      </c>
      <c r="U45" s="163">
        <v>1.5820000000000001</v>
      </c>
      <c r="V45" s="163">
        <f>ROUND(E45*U45,2)</f>
        <v>4.28</v>
      </c>
      <c r="W45" s="163"/>
      <c r="X45" s="163" t="s">
        <v>431</v>
      </c>
      <c r="Y45" s="152"/>
      <c r="Z45" s="152"/>
      <c r="AA45" s="152"/>
      <c r="AB45" s="152"/>
      <c r="AC45" s="152"/>
      <c r="AD45" s="152"/>
      <c r="AE45" s="152"/>
      <c r="AF45" s="152"/>
      <c r="AG45" s="152" t="s">
        <v>2387</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ht="22.5" outlineLevel="1">
      <c r="A46" s="159"/>
      <c r="B46" s="160"/>
      <c r="C46" s="273" t="s">
        <v>3500</v>
      </c>
      <c r="D46" s="274"/>
      <c r="E46" s="274"/>
      <c r="F46" s="274"/>
      <c r="G46" s="274"/>
      <c r="H46" s="163"/>
      <c r="I46" s="163"/>
      <c r="J46" s="163"/>
      <c r="K46" s="163"/>
      <c r="L46" s="163"/>
      <c r="M46" s="163"/>
      <c r="N46" s="162"/>
      <c r="O46" s="162"/>
      <c r="P46" s="162"/>
      <c r="Q46" s="162"/>
      <c r="R46" s="163"/>
      <c r="S46" s="163"/>
      <c r="T46" s="163"/>
      <c r="U46" s="163"/>
      <c r="V46" s="163"/>
      <c r="W46" s="163"/>
      <c r="X46" s="163"/>
      <c r="Y46" s="152"/>
      <c r="Z46" s="152"/>
      <c r="AA46" s="152"/>
      <c r="AB46" s="152"/>
      <c r="AC46" s="152"/>
      <c r="AD46" s="152"/>
      <c r="AE46" s="152"/>
      <c r="AF46" s="152"/>
      <c r="AG46" s="152" t="s">
        <v>444</v>
      </c>
      <c r="AH46" s="152"/>
      <c r="AI46" s="152"/>
      <c r="AJ46" s="152"/>
      <c r="AK46" s="152"/>
      <c r="AL46" s="152"/>
      <c r="AM46" s="152"/>
      <c r="AN46" s="152"/>
      <c r="AO46" s="152"/>
      <c r="AP46" s="152"/>
      <c r="AQ46" s="152"/>
      <c r="AR46" s="152"/>
      <c r="AS46" s="152"/>
      <c r="AT46" s="152"/>
      <c r="AU46" s="152"/>
      <c r="AV46" s="152"/>
      <c r="AW46" s="152"/>
      <c r="AX46" s="152"/>
      <c r="AY46" s="152"/>
      <c r="AZ46" s="152"/>
      <c r="BA46" s="182" t="str">
        <f>C46</f>
        <v>nanesení lepicího tmelu na izolační desky, nalepení desek, natažení stěrky, vtlačení výztužné tkaniny a přehlazení stěrky. Včetně parapetních lišt.</v>
      </c>
      <c r="BB46" s="152"/>
      <c r="BC46" s="152"/>
      <c r="BD46" s="152"/>
      <c r="BE46" s="152"/>
      <c r="BF46" s="152"/>
      <c r="BG46" s="152"/>
      <c r="BH46" s="152"/>
    </row>
    <row r="47" spans="1:60" outlineLevel="1">
      <c r="A47" s="159"/>
      <c r="B47" s="160"/>
      <c r="C47" s="271" t="s">
        <v>3486</v>
      </c>
      <c r="D47" s="272"/>
      <c r="E47" s="272"/>
      <c r="F47" s="272"/>
      <c r="G47" s="272"/>
      <c r="H47" s="163"/>
      <c r="I47" s="163"/>
      <c r="J47" s="163"/>
      <c r="K47" s="163"/>
      <c r="L47" s="163"/>
      <c r="M47" s="163"/>
      <c r="N47" s="162"/>
      <c r="O47" s="162"/>
      <c r="P47" s="162"/>
      <c r="Q47" s="162"/>
      <c r="R47" s="163"/>
      <c r="S47" s="163"/>
      <c r="T47" s="163"/>
      <c r="U47" s="163"/>
      <c r="V47" s="163"/>
      <c r="W47" s="163"/>
      <c r="X47" s="163"/>
      <c r="Y47" s="152"/>
      <c r="Z47" s="152"/>
      <c r="AA47" s="152"/>
      <c r="AB47" s="152"/>
      <c r="AC47" s="152"/>
      <c r="AD47" s="152"/>
      <c r="AE47" s="152"/>
      <c r="AF47" s="152"/>
      <c r="AG47" s="152" t="s">
        <v>375</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c r="A48" s="159"/>
      <c r="B48" s="160"/>
      <c r="C48" s="203" t="s">
        <v>3501</v>
      </c>
      <c r="D48" s="199"/>
      <c r="E48" s="200">
        <v>0.78800000000000003</v>
      </c>
      <c r="F48" s="163"/>
      <c r="G48" s="163"/>
      <c r="H48" s="163"/>
      <c r="I48" s="163"/>
      <c r="J48" s="163"/>
      <c r="K48" s="163"/>
      <c r="L48" s="163"/>
      <c r="M48" s="163"/>
      <c r="N48" s="162"/>
      <c r="O48" s="162"/>
      <c r="P48" s="162"/>
      <c r="Q48" s="162"/>
      <c r="R48" s="163"/>
      <c r="S48" s="163"/>
      <c r="T48" s="163"/>
      <c r="U48" s="163"/>
      <c r="V48" s="163"/>
      <c r="W48" s="163"/>
      <c r="X48" s="163"/>
      <c r="Y48" s="152"/>
      <c r="Z48" s="152"/>
      <c r="AA48" s="152"/>
      <c r="AB48" s="152"/>
      <c r="AC48" s="152"/>
      <c r="AD48" s="152"/>
      <c r="AE48" s="152"/>
      <c r="AF48" s="152"/>
      <c r="AG48" s="152" t="s">
        <v>2390</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c r="A49" s="159"/>
      <c r="B49" s="160"/>
      <c r="C49" s="203" t="s">
        <v>3502</v>
      </c>
      <c r="D49" s="199"/>
      <c r="E49" s="200">
        <v>1.92</v>
      </c>
      <c r="F49" s="163"/>
      <c r="G49" s="163"/>
      <c r="H49" s="163"/>
      <c r="I49" s="163"/>
      <c r="J49" s="163"/>
      <c r="K49" s="163"/>
      <c r="L49" s="163"/>
      <c r="M49" s="163"/>
      <c r="N49" s="162"/>
      <c r="O49" s="162"/>
      <c r="P49" s="162"/>
      <c r="Q49" s="162"/>
      <c r="R49" s="163"/>
      <c r="S49" s="163"/>
      <c r="T49" s="163"/>
      <c r="U49" s="163"/>
      <c r="V49" s="163"/>
      <c r="W49" s="163"/>
      <c r="X49" s="163"/>
      <c r="Y49" s="152"/>
      <c r="Z49" s="152"/>
      <c r="AA49" s="152"/>
      <c r="AB49" s="152"/>
      <c r="AC49" s="152"/>
      <c r="AD49" s="152"/>
      <c r="AE49" s="152"/>
      <c r="AF49" s="152"/>
      <c r="AG49" s="152" t="s">
        <v>2390</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c r="A50" s="175">
        <v>8</v>
      </c>
      <c r="B50" s="176" t="s">
        <v>3503</v>
      </c>
      <c r="C50" s="185" t="s">
        <v>3504</v>
      </c>
      <c r="D50" s="177" t="s">
        <v>439</v>
      </c>
      <c r="E50" s="178">
        <v>437.19920000000002</v>
      </c>
      <c r="F50" s="179"/>
      <c r="G50" s="180">
        <f>ROUND(E50*F50,2)</f>
        <v>0</v>
      </c>
      <c r="H50" s="179"/>
      <c r="I50" s="180">
        <f>ROUND(E50*H50,2)</f>
        <v>0</v>
      </c>
      <c r="J50" s="179"/>
      <c r="K50" s="180">
        <f>ROUND(E50*J50,2)</f>
        <v>0</v>
      </c>
      <c r="L50" s="180">
        <v>21</v>
      </c>
      <c r="M50" s="180">
        <f>G50*(1+L50/100)</f>
        <v>0</v>
      </c>
      <c r="N50" s="178">
        <v>0</v>
      </c>
      <c r="O50" s="178">
        <f>ROUND(E50*N50,2)</f>
        <v>0</v>
      </c>
      <c r="P50" s="178">
        <v>0</v>
      </c>
      <c r="Q50" s="178">
        <f>ROUND(E50*P50,2)</f>
        <v>0</v>
      </c>
      <c r="R50" s="180" t="s">
        <v>470</v>
      </c>
      <c r="S50" s="180" t="s">
        <v>371</v>
      </c>
      <c r="T50" s="181" t="s">
        <v>2386</v>
      </c>
      <c r="U50" s="163">
        <v>0.06</v>
      </c>
      <c r="V50" s="163">
        <f>ROUND(E50*U50,2)</f>
        <v>26.23</v>
      </c>
      <c r="W50" s="163"/>
      <c r="X50" s="163" t="s">
        <v>431</v>
      </c>
      <c r="Y50" s="152"/>
      <c r="Z50" s="152"/>
      <c r="AA50" s="152"/>
      <c r="AB50" s="152"/>
      <c r="AC50" s="152"/>
      <c r="AD50" s="152"/>
      <c r="AE50" s="152"/>
      <c r="AF50" s="152"/>
      <c r="AG50" s="152" t="s">
        <v>2387</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c r="A51" s="159"/>
      <c r="B51" s="160"/>
      <c r="C51" s="203" t="s">
        <v>3475</v>
      </c>
      <c r="D51" s="199"/>
      <c r="E51" s="200">
        <v>138.99</v>
      </c>
      <c r="F51" s="163"/>
      <c r="G51" s="163"/>
      <c r="H51" s="163"/>
      <c r="I51" s="163"/>
      <c r="J51" s="163"/>
      <c r="K51" s="163"/>
      <c r="L51" s="163"/>
      <c r="M51" s="163"/>
      <c r="N51" s="162"/>
      <c r="O51" s="162"/>
      <c r="P51" s="162"/>
      <c r="Q51" s="162"/>
      <c r="R51" s="163"/>
      <c r="S51" s="163"/>
      <c r="T51" s="163"/>
      <c r="U51" s="163"/>
      <c r="V51" s="163"/>
      <c r="W51" s="163"/>
      <c r="X51" s="163"/>
      <c r="Y51" s="152"/>
      <c r="Z51" s="152"/>
      <c r="AA51" s="152"/>
      <c r="AB51" s="152"/>
      <c r="AC51" s="152"/>
      <c r="AD51" s="152"/>
      <c r="AE51" s="152"/>
      <c r="AF51" s="152"/>
      <c r="AG51" s="152" t="s">
        <v>2390</v>
      </c>
      <c r="AH51" s="152">
        <v>5</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c r="A52" s="159"/>
      <c r="B52" s="160"/>
      <c r="C52" s="203" t="s">
        <v>3505</v>
      </c>
      <c r="D52" s="199"/>
      <c r="E52" s="200">
        <v>298.20920000000001</v>
      </c>
      <c r="F52" s="163"/>
      <c r="G52" s="163"/>
      <c r="H52" s="163"/>
      <c r="I52" s="163"/>
      <c r="J52" s="163"/>
      <c r="K52" s="163"/>
      <c r="L52" s="163"/>
      <c r="M52" s="163"/>
      <c r="N52" s="162"/>
      <c r="O52" s="162"/>
      <c r="P52" s="162"/>
      <c r="Q52" s="162"/>
      <c r="R52" s="163"/>
      <c r="S52" s="163"/>
      <c r="T52" s="163"/>
      <c r="U52" s="163"/>
      <c r="V52" s="163"/>
      <c r="W52" s="163"/>
      <c r="X52" s="163"/>
      <c r="Y52" s="152"/>
      <c r="Z52" s="152"/>
      <c r="AA52" s="152"/>
      <c r="AB52" s="152"/>
      <c r="AC52" s="152"/>
      <c r="AD52" s="152"/>
      <c r="AE52" s="152"/>
      <c r="AF52" s="152"/>
      <c r="AG52" s="152" t="s">
        <v>2390</v>
      </c>
      <c r="AH52" s="152">
        <v>5</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c r="A53" s="175">
        <v>9</v>
      </c>
      <c r="B53" s="176" t="s">
        <v>3506</v>
      </c>
      <c r="C53" s="185" t="s">
        <v>3507</v>
      </c>
      <c r="D53" s="177" t="s">
        <v>524</v>
      </c>
      <c r="E53" s="178">
        <v>54.911999999999999</v>
      </c>
      <c r="F53" s="179"/>
      <c r="G53" s="180">
        <f>ROUND(E53*F53,2)</f>
        <v>0</v>
      </c>
      <c r="H53" s="179"/>
      <c r="I53" s="180">
        <f>ROUND(E53*H53,2)</f>
        <v>0</v>
      </c>
      <c r="J53" s="179"/>
      <c r="K53" s="180">
        <f>ROUND(E53*J53,2)</f>
        <v>0</v>
      </c>
      <c r="L53" s="180">
        <v>21</v>
      </c>
      <c r="M53" s="180">
        <f>G53*(1+L53/100)</f>
        <v>0</v>
      </c>
      <c r="N53" s="178">
        <v>2.0000000000000002E-5</v>
      </c>
      <c r="O53" s="178">
        <f>ROUND(E53*N53,2)</f>
        <v>0</v>
      </c>
      <c r="P53" s="178">
        <v>0</v>
      </c>
      <c r="Q53" s="178">
        <f>ROUND(E53*P53,2)</f>
        <v>0</v>
      </c>
      <c r="R53" s="180" t="s">
        <v>470</v>
      </c>
      <c r="S53" s="180" t="s">
        <v>371</v>
      </c>
      <c r="T53" s="181" t="s">
        <v>2386</v>
      </c>
      <c r="U53" s="163">
        <v>0.16</v>
      </c>
      <c r="V53" s="163">
        <f>ROUND(E53*U53,2)</f>
        <v>8.7899999999999991</v>
      </c>
      <c r="W53" s="163"/>
      <c r="X53" s="163" t="s">
        <v>431</v>
      </c>
      <c r="Y53" s="152"/>
      <c r="Z53" s="152"/>
      <c r="AA53" s="152"/>
      <c r="AB53" s="152"/>
      <c r="AC53" s="152"/>
      <c r="AD53" s="152"/>
      <c r="AE53" s="152"/>
      <c r="AF53" s="152"/>
      <c r="AG53" s="152" t="s">
        <v>2387</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c r="A54" s="159"/>
      <c r="B54" s="160"/>
      <c r="C54" s="273" t="s">
        <v>3508</v>
      </c>
      <c r="D54" s="274"/>
      <c r="E54" s="274"/>
      <c r="F54" s="274"/>
      <c r="G54" s="274"/>
      <c r="H54" s="163"/>
      <c r="I54" s="163"/>
      <c r="J54" s="163"/>
      <c r="K54" s="163"/>
      <c r="L54" s="163"/>
      <c r="M54" s="163"/>
      <c r="N54" s="162"/>
      <c r="O54" s="162"/>
      <c r="P54" s="162"/>
      <c r="Q54" s="162"/>
      <c r="R54" s="163"/>
      <c r="S54" s="163"/>
      <c r="T54" s="163"/>
      <c r="U54" s="163"/>
      <c r="V54" s="163"/>
      <c r="W54" s="163"/>
      <c r="X54" s="163"/>
      <c r="Y54" s="152"/>
      <c r="Z54" s="152"/>
      <c r="AA54" s="152"/>
      <c r="AB54" s="152"/>
      <c r="AC54" s="152"/>
      <c r="AD54" s="152"/>
      <c r="AE54" s="152"/>
      <c r="AF54" s="152"/>
      <c r="AG54" s="152" t="s">
        <v>444</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c r="A55" s="159"/>
      <c r="B55" s="160"/>
      <c r="C55" s="203" t="s">
        <v>3509</v>
      </c>
      <c r="D55" s="199"/>
      <c r="E55" s="200">
        <v>3.1</v>
      </c>
      <c r="F55" s="163"/>
      <c r="G55" s="163"/>
      <c r="H55" s="163"/>
      <c r="I55" s="163"/>
      <c r="J55" s="163"/>
      <c r="K55" s="163"/>
      <c r="L55" s="163"/>
      <c r="M55" s="163"/>
      <c r="N55" s="162"/>
      <c r="O55" s="162"/>
      <c r="P55" s="162"/>
      <c r="Q55" s="162"/>
      <c r="R55" s="163"/>
      <c r="S55" s="163"/>
      <c r="T55" s="163"/>
      <c r="U55" s="163"/>
      <c r="V55" s="163"/>
      <c r="W55" s="163"/>
      <c r="X55" s="163"/>
      <c r="Y55" s="152"/>
      <c r="Z55" s="152"/>
      <c r="AA55" s="152"/>
      <c r="AB55" s="152"/>
      <c r="AC55" s="152"/>
      <c r="AD55" s="152"/>
      <c r="AE55" s="152"/>
      <c r="AF55" s="152"/>
      <c r="AG55" s="152" t="s">
        <v>2390</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c r="A56" s="159"/>
      <c r="B56" s="160"/>
      <c r="C56" s="203" t="s">
        <v>3510</v>
      </c>
      <c r="D56" s="199"/>
      <c r="E56" s="200">
        <v>22.4</v>
      </c>
      <c r="F56" s="163"/>
      <c r="G56" s="163"/>
      <c r="H56" s="163"/>
      <c r="I56" s="163"/>
      <c r="J56" s="163"/>
      <c r="K56" s="163"/>
      <c r="L56" s="163"/>
      <c r="M56" s="163"/>
      <c r="N56" s="162"/>
      <c r="O56" s="162"/>
      <c r="P56" s="162"/>
      <c r="Q56" s="162"/>
      <c r="R56" s="163"/>
      <c r="S56" s="163"/>
      <c r="T56" s="163"/>
      <c r="U56" s="163"/>
      <c r="V56" s="163"/>
      <c r="W56" s="163"/>
      <c r="X56" s="163"/>
      <c r="Y56" s="152"/>
      <c r="Z56" s="152"/>
      <c r="AA56" s="152"/>
      <c r="AB56" s="152"/>
      <c r="AC56" s="152"/>
      <c r="AD56" s="152"/>
      <c r="AE56" s="152"/>
      <c r="AF56" s="152"/>
      <c r="AG56" s="152" t="s">
        <v>2390</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c r="A57" s="159"/>
      <c r="B57" s="160"/>
      <c r="C57" s="203" t="s">
        <v>3511</v>
      </c>
      <c r="D57" s="199"/>
      <c r="E57" s="200">
        <v>2.2799999999999998</v>
      </c>
      <c r="F57" s="163"/>
      <c r="G57" s="163"/>
      <c r="H57" s="163"/>
      <c r="I57" s="163"/>
      <c r="J57" s="163"/>
      <c r="K57" s="163"/>
      <c r="L57" s="163"/>
      <c r="M57" s="163"/>
      <c r="N57" s="162"/>
      <c r="O57" s="162"/>
      <c r="P57" s="162"/>
      <c r="Q57" s="162"/>
      <c r="R57" s="163"/>
      <c r="S57" s="163"/>
      <c r="T57" s="163"/>
      <c r="U57" s="163"/>
      <c r="V57" s="163"/>
      <c r="W57" s="163"/>
      <c r="X57" s="163"/>
      <c r="Y57" s="152"/>
      <c r="Z57" s="152"/>
      <c r="AA57" s="152"/>
      <c r="AB57" s="152"/>
      <c r="AC57" s="152"/>
      <c r="AD57" s="152"/>
      <c r="AE57" s="152"/>
      <c r="AF57" s="152"/>
      <c r="AG57" s="152" t="s">
        <v>2390</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c r="A58" s="159"/>
      <c r="B58" s="160"/>
      <c r="C58" s="203" t="s">
        <v>3512</v>
      </c>
      <c r="D58" s="199"/>
      <c r="E58" s="200">
        <v>27.132000000000001</v>
      </c>
      <c r="F58" s="163"/>
      <c r="G58" s="163"/>
      <c r="H58" s="163"/>
      <c r="I58" s="163"/>
      <c r="J58" s="163"/>
      <c r="K58" s="163"/>
      <c r="L58" s="163"/>
      <c r="M58" s="163"/>
      <c r="N58" s="162"/>
      <c r="O58" s="162"/>
      <c r="P58" s="162"/>
      <c r="Q58" s="162"/>
      <c r="R58" s="163"/>
      <c r="S58" s="163"/>
      <c r="T58" s="163"/>
      <c r="U58" s="163"/>
      <c r="V58" s="163"/>
      <c r="W58" s="163"/>
      <c r="X58" s="163"/>
      <c r="Y58" s="152"/>
      <c r="Z58" s="152"/>
      <c r="AA58" s="152"/>
      <c r="AB58" s="152"/>
      <c r="AC58" s="152"/>
      <c r="AD58" s="152"/>
      <c r="AE58" s="152"/>
      <c r="AF58" s="152"/>
      <c r="AG58" s="152" t="s">
        <v>2390</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c r="A59" s="175">
        <v>10</v>
      </c>
      <c r="B59" s="176" t="s">
        <v>3513</v>
      </c>
      <c r="C59" s="185" t="s">
        <v>3514</v>
      </c>
      <c r="D59" s="177" t="s">
        <v>524</v>
      </c>
      <c r="E59" s="178">
        <v>25.28</v>
      </c>
      <c r="F59" s="179"/>
      <c r="G59" s="180">
        <f>ROUND(E59*F59,2)</f>
        <v>0</v>
      </c>
      <c r="H59" s="179"/>
      <c r="I59" s="180">
        <f>ROUND(E59*H59,2)</f>
        <v>0</v>
      </c>
      <c r="J59" s="179"/>
      <c r="K59" s="180">
        <f>ROUND(E59*J59,2)</f>
        <v>0</v>
      </c>
      <c r="L59" s="180">
        <v>21</v>
      </c>
      <c r="M59" s="180">
        <f>G59*(1+L59/100)</f>
        <v>0</v>
      </c>
      <c r="N59" s="178">
        <v>6.9999999999999994E-5</v>
      </c>
      <c r="O59" s="178">
        <f>ROUND(E59*N59,2)</f>
        <v>0</v>
      </c>
      <c r="P59" s="178">
        <v>0</v>
      </c>
      <c r="Q59" s="178">
        <f>ROUND(E59*P59,2)</f>
        <v>0</v>
      </c>
      <c r="R59" s="180" t="s">
        <v>470</v>
      </c>
      <c r="S59" s="180" t="s">
        <v>371</v>
      </c>
      <c r="T59" s="181" t="s">
        <v>2386</v>
      </c>
      <c r="U59" s="163">
        <v>0.16</v>
      </c>
      <c r="V59" s="163">
        <f>ROUND(E59*U59,2)</f>
        <v>4.04</v>
      </c>
      <c r="W59" s="163"/>
      <c r="X59" s="163" t="s">
        <v>431</v>
      </c>
      <c r="Y59" s="152"/>
      <c r="Z59" s="152"/>
      <c r="AA59" s="152"/>
      <c r="AB59" s="152"/>
      <c r="AC59" s="152"/>
      <c r="AD59" s="152"/>
      <c r="AE59" s="152"/>
      <c r="AF59" s="152"/>
      <c r="AG59" s="152" t="s">
        <v>2387</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c r="A60" s="159"/>
      <c r="B60" s="160"/>
      <c r="C60" s="273" t="s">
        <v>3508</v>
      </c>
      <c r="D60" s="274"/>
      <c r="E60" s="274"/>
      <c r="F60" s="274"/>
      <c r="G60" s="274"/>
      <c r="H60" s="163"/>
      <c r="I60" s="163"/>
      <c r="J60" s="163"/>
      <c r="K60" s="163"/>
      <c r="L60" s="163"/>
      <c r="M60" s="163"/>
      <c r="N60" s="162"/>
      <c r="O60" s="162"/>
      <c r="P60" s="162"/>
      <c r="Q60" s="162"/>
      <c r="R60" s="163"/>
      <c r="S60" s="163"/>
      <c r="T60" s="163"/>
      <c r="U60" s="163"/>
      <c r="V60" s="163"/>
      <c r="W60" s="163"/>
      <c r="X60" s="163"/>
      <c r="Y60" s="152"/>
      <c r="Z60" s="152"/>
      <c r="AA60" s="152"/>
      <c r="AB60" s="152"/>
      <c r="AC60" s="152"/>
      <c r="AD60" s="152"/>
      <c r="AE60" s="152"/>
      <c r="AF60" s="152"/>
      <c r="AG60" s="152" t="s">
        <v>444</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c r="A61" s="159"/>
      <c r="B61" s="160"/>
      <c r="C61" s="203" t="s">
        <v>3515</v>
      </c>
      <c r="D61" s="199"/>
      <c r="E61" s="200">
        <v>2.88</v>
      </c>
      <c r="F61" s="163"/>
      <c r="G61" s="163"/>
      <c r="H61" s="163"/>
      <c r="I61" s="163"/>
      <c r="J61" s="163"/>
      <c r="K61" s="163"/>
      <c r="L61" s="163"/>
      <c r="M61" s="163"/>
      <c r="N61" s="162"/>
      <c r="O61" s="162"/>
      <c r="P61" s="162"/>
      <c r="Q61" s="162"/>
      <c r="R61" s="163"/>
      <c r="S61" s="163"/>
      <c r="T61" s="163"/>
      <c r="U61" s="163"/>
      <c r="V61" s="163"/>
      <c r="W61" s="163"/>
      <c r="X61" s="163"/>
      <c r="Y61" s="152"/>
      <c r="Z61" s="152"/>
      <c r="AA61" s="152"/>
      <c r="AB61" s="152"/>
      <c r="AC61" s="152"/>
      <c r="AD61" s="152"/>
      <c r="AE61" s="152"/>
      <c r="AF61" s="152"/>
      <c r="AG61" s="152" t="s">
        <v>2390</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c r="A62" s="159"/>
      <c r="B62" s="160"/>
      <c r="C62" s="203" t="s">
        <v>3510</v>
      </c>
      <c r="D62" s="199"/>
      <c r="E62" s="200">
        <v>22.4</v>
      </c>
      <c r="F62" s="163"/>
      <c r="G62" s="163"/>
      <c r="H62" s="163"/>
      <c r="I62" s="163"/>
      <c r="J62" s="163"/>
      <c r="K62" s="163"/>
      <c r="L62" s="163"/>
      <c r="M62" s="163"/>
      <c r="N62" s="162"/>
      <c r="O62" s="162"/>
      <c r="P62" s="162"/>
      <c r="Q62" s="162"/>
      <c r="R62" s="163"/>
      <c r="S62" s="163"/>
      <c r="T62" s="163"/>
      <c r="U62" s="163"/>
      <c r="V62" s="163"/>
      <c r="W62" s="163"/>
      <c r="X62" s="163"/>
      <c r="Y62" s="152"/>
      <c r="Z62" s="152"/>
      <c r="AA62" s="152"/>
      <c r="AB62" s="152"/>
      <c r="AC62" s="152"/>
      <c r="AD62" s="152"/>
      <c r="AE62" s="152"/>
      <c r="AF62" s="152"/>
      <c r="AG62" s="152" t="s">
        <v>2390</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c r="A63" s="175">
        <v>11</v>
      </c>
      <c r="B63" s="176" t="s">
        <v>3516</v>
      </c>
      <c r="C63" s="185" t="s">
        <v>3517</v>
      </c>
      <c r="D63" s="177" t="s">
        <v>524</v>
      </c>
      <c r="E63" s="178">
        <v>71.44</v>
      </c>
      <c r="F63" s="179"/>
      <c r="G63" s="180">
        <f>ROUND(E63*F63,2)</f>
        <v>0</v>
      </c>
      <c r="H63" s="179"/>
      <c r="I63" s="180">
        <f>ROUND(E63*H63,2)</f>
        <v>0</v>
      </c>
      <c r="J63" s="179"/>
      <c r="K63" s="180">
        <f>ROUND(E63*J63,2)</f>
        <v>0</v>
      </c>
      <c r="L63" s="180">
        <v>21</v>
      </c>
      <c r="M63" s="180">
        <f>G63*(1+L63/100)</f>
        <v>0</v>
      </c>
      <c r="N63" s="178">
        <v>4.4999999999999999E-4</v>
      </c>
      <c r="O63" s="178">
        <f>ROUND(E63*N63,2)</f>
        <v>0.03</v>
      </c>
      <c r="P63" s="178">
        <v>0</v>
      </c>
      <c r="Q63" s="178">
        <f>ROUND(E63*P63,2)</f>
        <v>0</v>
      </c>
      <c r="R63" s="180" t="s">
        <v>470</v>
      </c>
      <c r="S63" s="180" t="s">
        <v>371</v>
      </c>
      <c r="T63" s="181" t="s">
        <v>2386</v>
      </c>
      <c r="U63" s="163">
        <v>0</v>
      </c>
      <c r="V63" s="163">
        <f>ROUND(E63*U63,2)</f>
        <v>0</v>
      </c>
      <c r="W63" s="163"/>
      <c r="X63" s="163" t="s">
        <v>431</v>
      </c>
      <c r="Y63" s="152"/>
      <c r="Z63" s="152"/>
      <c r="AA63" s="152"/>
      <c r="AB63" s="152"/>
      <c r="AC63" s="152"/>
      <c r="AD63" s="152"/>
      <c r="AE63" s="152"/>
      <c r="AF63" s="152"/>
      <c r="AG63" s="152" t="s">
        <v>2387</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c r="A64" s="159"/>
      <c r="B64" s="160"/>
      <c r="C64" s="203" t="s">
        <v>3518</v>
      </c>
      <c r="D64" s="199"/>
      <c r="E64" s="200">
        <v>13.6</v>
      </c>
      <c r="F64" s="163"/>
      <c r="G64" s="163"/>
      <c r="H64" s="163"/>
      <c r="I64" s="163"/>
      <c r="J64" s="163"/>
      <c r="K64" s="163"/>
      <c r="L64" s="163"/>
      <c r="M64" s="163"/>
      <c r="N64" s="162"/>
      <c r="O64" s="162"/>
      <c r="P64" s="162"/>
      <c r="Q64" s="162"/>
      <c r="R64" s="163"/>
      <c r="S64" s="163"/>
      <c r="T64" s="163"/>
      <c r="U64" s="163"/>
      <c r="V64" s="163"/>
      <c r="W64" s="163"/>
      <c r="X64" s="163"/>
      <c r="Y64" s="152"/>
      <c r="Z64" s="152"/>
      <c r="AA64" s="152"/>
      <c r="AB64" s="152"/>
      <c r="AC64" s="152"/>
      <c r="AD64" s="152"/>
      <c r="AE64" s="152"/>
      <c r="AF64" s="152"/>
      <c r="AG64" s="152" t="s">
        <v>2390</v>
      </c>
      <c r="AH64" s="152">
        <v>0</v>
      </c>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c r="A65" s="159"/>
      <c r="B65" s="160"/>
      <c r="C65" s="203" t="s">
        <v>3519</v>
      </c>
      <c r="D65" s="199"/>
      <c r="E65" s="200">
        <v>31.2</v>
      </c>
      <c r="F65" s="163"/>
      <c r="G65" s="163"/>
      <c r="H65" s="163"/>
      <c r="I65" s="163"/>
      <c r="J65" s="163"/>
      <c r="K65" s="163"/>
      <c r="L65" s="163"/>
      <c r="M65" s="163"/>
      <c r="N65" s="162"/>
      <c r="O65" s="162"/>
      <c r="P65" s="162"/>
      <c r="Q65" s="162"/>
      <c r="R65" s="163"/>
      <c r="S65" s="163"/>
      <c r="T65" s="163"/>
      <c r="U65" s="163"/>
      <c r="V65" s="163"/>
      <c r="W65" s="163"/>
      <c r="X65" s="163"/>
      <c r="Y65" s="152"/>
      <c r="Z65" s="152"/>
      <c r="AA65" s="152"/>
      <c r="AB65" s="152"/>
      <c r="AC65" s="152"/>
      <c r="AD65" s="152"/>
      <c r="AE65" s="152"/>
      <c r="AF65" s="152"/>
      <c r="AG65" s="152" t="s">
        <v>2390</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c r="A66" s="159"/>
      <c r="B66" s="160"/>
      <c r="C66" s="203" t="s">
        <v>3520</v>
      </c>
      <c r="D66" s="199"/>
      <c r="E66" s="200">
        <v>4.3600000000000003</v>
      </c>
      <c r="F66" s="163"/>
      <c r="G66" s="163"/>
      <c r="H66" s="163"/>
      <c r="I66" s="163"/>
      <c r="J66" s="163"/>
      <c r="K66" s="163"/>
      <c r="L66" s="163"/>
      <c r="M66" s="163"/>
      <c r="N66" s="162"/>
      <c r="O66" s="162"/>
      <c r="P66" s="162"/>
      <c r="Q66" s="162"/>
      <c r="R66" s="163"/>
      <c r="S66" s="163"/>
      <c r="T66" s="163"/>
      <c r="U66" s="163"/>
      <c r="V66" s="163"/>
      <c r="W66" s="163"/>
      <c r="X66" s="163"/>
      <c r="Y66" s="152"/>
      <c r="Z66" s="152"/>
      <c r="AA66" s="152"/>
      <c r="AB66" s="152"/>
      <c r="AC66" s="152"/>
      <c r="AD66" s="152"/>
      <c r="AE66" s="152"/>
      <c r="AF66" s="152"/>
      <c r="AG66" s="152" t="s">
        <v>2390</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c r="A67" s="159"/>
      <c r="B67" s="160"/>
      <c r="C67" s="203" t="s">
        <v>3521</v>
      </c>
      <c r="D67" s="199"/>
      <c r="E67" s="200">
        <v>8.7200000000000006</v>
      </c>
      <c r="F67" s="163"/>
      <c r="G67" s="163"/>
      <c r="H67" s="163"/>
      <c r="I67" s="163"/>
      <c r="J67" s="163"/>
      <c r="K67" s="163"/>
      <c r="L67" s="163"/>
      <c r="M67" s="163"/>
      <c r="N67" s="162"/>
      <c r="O67" s="162"/>
      <c r="P67" s="162"/>
      <c r="Q67" s="162"/>
      <c r="R67" s="163"/>
      <c r="S67" s="163"/>
      <c r="T67" s="163"/>
      <c r="U67" s="163"/>
      <c r="V67" s="163"/>
      <c r="W67" s="163"/>
      <c r="X67" s="163"/>
      <c r="Y67" s="152"/>
      <c r="Z67" s="152"/>
      <c r="AA67" s="152"/>
      <c r="AB67" s="152"/>
      <c r="AC67" s="152"/>
      <c r="AD67" s="152"/>
      <c r="AE67" s="152"/>
      <c r="AF67" s="152"/>
      <c r="AG67" s="152" t="s">
        <v>2390</v>
      </c>
      <c r="AH67" s="152">
        <v>0</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c r="A68" s="159"/>
      <c r="B68" s="160"/>
      <c r="C68" s="203" t="s">
        <v>3522</v>
      </c>
      <c r="D68" s="199"/>
      <c r="E68" s="200">
        <v>4.5999999999999996</v>
      </c>
      <c r="F68" s="163"/>
      <c r="G68" s="163"/>
      <c r="H68" s="163"/>
      <c r="I68" s="163"/>
      <c r="J68" s="163"/>
      <c r="K68" s="163"/>
      <c r="L68" s="163"/>
      <c r="M68" s="163"/>
      <c r="N68" s="162"/>
      <c r="O68" s="162"/>
      <c r="P68" s="162"/>
      <c r="Q68" s="162"/>
      <c r="R68" s="163"/>
      <c r="S68" s="163"/>
      <c r="T68" s="163"/>
      <c r="U68" s="163"/>
      <c r="V68" s="163"/>
      <c r="W68" s="163"/>
      <c r="X68" s="163"/>
      <c r="Y68" s="152"/>
      <c r="Z68" s="152"/>
      <c r="AA68" s="152"/>
      <c r="AB68" s="152"/>
      <c r="AC68" s="152"/>
      <c r="AD68" s="152"/>
      <c r="AE68" s="152"/>
      <c r="AF68" s="152"/>
      <c r="AG68" s="152" t="s">
        <v>2390</v>
      </c>
      <c r="AH68" s="152">
        <v>0</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c r="A69" s="159"/>
      <c r="B69" s="160"/>
      <c r="C69" s="203" t="s">
        <v>3520</v>
      </c>
      <c r="D69" s="199"/>
      <c r="E69" s="200">
        <v>4.3600000000000003</v>
      </c>
      <c r="F69" s="163"/>
      <c r="G69" s="163"/>
      <c r="H69" s="163"/>
      <c r="I69" s="163"/>
      <c r="J69" s="163"/>
      <c r="K69" s="163"/>
      <c r="L69" s="163"/>
      <c r="M69" s="163"/>
      <c r="N69" s="162"/>
      <c r="O69" s="162"/>
      <c r="P69" s="162"/>
      <c r="Q69" s="162"/>
      <c r="R69" s="163"/>
      <c r="S69" s="163"/>
      <c r="T69" s="163"/>
      <c r="U69" s="163"/>
      <c r="V69" s="163"/>
      <c r="W69" s="163"/>
      <c r="X69" s="163"/>
      <c r="Y69" s="152"/>
      <c r="Z69" s="152"/>
      <c r="AA69" s="152"/>
      <c r="AB69" s="152"/>
      <c r="AC69" s="152"/>
      <c r="AD69" s="152"/>
      <c r="AE69" s="152"/>
      <c r="AF69" s="152"/>
      <c r="AG69" s="152" t="s">
        <v>2390</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c r="A70" s="159"/>
      <c r="B70" s="160"/>
      <c r="C70" s="203" t="s">
        <v>3522</v>
      </c>
      <c r="D70" s="199"/>
      <c r="E70" s="200">
        <v>4.5999999999999996</v>
      </c>
      <c r="F70" s="163"/>
      <c r="G70" s="163"/>
      <c r="H70" s="163"/>
      <c r="I70" s="163"/>
      <c r="J70" s="163"/>
      <c r="K70" s="163"/>
      <c r="L70" s="163"/>
      <c r="M70" s="163"/>
      <c r="N70" s="162"/>
      <c r="O70" s="162"/>
      <c r="P70" s="162"/>
      <c r="Q70" s="162"/>
      <c r="R70" s="163"/>
      <c r="S70" s="163"/>
      <c r="T70" s="163"/>
      <c r="U70" s="163"/>
      <c r="V70" s="163"/>
      <c r="W70" s="163"/>
      <c r="X70" s="163"/>
      <c r="Y70" s="152"/>
      <c r="Z70" s="152"/>
      <c r="AA70" s="152"/>
      <c r="AB70" s="152"/>
      <c r="AC70" s="152"/>
      <c r="AD70" s="152"/>
      <c r="AE70" s="152"/>
      <c r="AF70" s="152"/>
      <c r="AG70" s="152" t="s">
        <v>2390</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c r="A71" s="175">
        <v>12</v>
      </c>
      <c r="B71" s="176" t="s">
        <v>3523</v>
      </c>
      <c r="C71" s="185" t="s">
        <v>3524</v>
      </c>
      <c r="D71" s="177" t="s">
        <v>524</v>
      </c>
      <c r="E71" s="178">
        <v>87.42</v>
      </c>
      <c r="F71" s="179"/>
      <c r="G71" s="180">
        <f>ROUND(E71*F71,2)</f>
        <v>0</v>
      </c>
      <c r="H71" s="179"/>
      <c r="I71" s="180">
        <f>ROUND(E71*H71,2)</f>
        <v>0</v>
      </c>
      <c r="J71" s="179"/>
      <c r="K71" s="180">
        <f>ROUND(E71*J71,2)</f>
        <v>0</v>
      </c>
      <c r="L71" s="180">
        <v>21</v>
      </c>
      <c r="M71" s="180">
        <f>G71*(1+L71/100)</f>
        <v>0</v>
      </c>
      <c r="N71" s="178">
        <v>1.4999999999999999E-4</v>
      </c>
      <c r="O71" s="178">
        <f>ROUND(E71*N71,2)</f>
        <v>0.01</v>
      </c>
      <c r="P71" s="178">
        <v>0</v>
      </c>
      <c r="Q71" s="178">
        <f>ROUND(E71*P71,2)</f>
        <v>0</v>
      </c>
      <c r="R71" s="180" t="s">
        <v>470</v>
      </c>
      <c r="S71" s="180" t="s">
        <v>371</v>
      </c>
      <c r="T71" s="181" t="s">
        <v>2386</v>
      </c>
      <c r="U71" s="163">
        <v>0.06</v>
      </c>
      <c r="V71" s="163">
        <f>ROUND(E71*U71,2)</f>
        <v>5.25</v>
      </c>
      <c r="W71" s="163"/>
      <c r="X71" s="163" t="s">
        <v>431</v>
      </c>
      <c r="Y71" s="152"/>
      <c r="Z71" s="152"/>
      <c r="AA71" s="152"/>
      <c r="AB71" s="152"/>
      <c r="AC71" s="152"/>
      <c r="AD71" s="152"/>
      <c r="AE71" s="152"/>
      <c r="AF71" s="152"/>
      <c r="AG71" s="152" t="s">
        <v>2387</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c r="A72" s="159"/>
      <c r="B72" s="160"/>
      <c r="C72" s="203" t="s">
        <v>3525</v>
      </c>
      <c r="D72" s="199"/>
      <c r="E72" s="200">
        <v>5.9</v>
      </c>
      <c r="F72" s="163"/>
      <c r="G72" s="163"/>
      <c r="H72" s="163"/>
      <c r="I72" s="163"/>
      <c r="J72" s="163"/>
      <c r="K72" s="163"/>
      <c r="L72" s="163"/>
      <c r="M72" s="163"/>
      <c r="N72" s="162"/>
      <c r="O72" s="162"/>
      <c r="P72" s="162"/>
      <c r="Q72" s="162"/>
      <c r="R72" s="163"/>
      <c r="S72" s="163"/>
      <c r="T72" s="163"/>
      <c r="U72" s="163"/>
      <c r="V72" s="163"/>
      <c r="W72" s="163"/>
      <c r="X72" s="163"/>
      <c r="Y72" s="152"/>
      <c r="Z72" s="152"/>
      <c r="AA72" s="152"/>
      <c r="AB72" s="152"/>
      <c r="AC72" s="152"/>
      <c r="AD72" s="152"/>
      <c r="AE72" s="152"/>
      <c r="AF72" s="152"/>
      <c r="AG72" s="152" t="s">
        <v>2390</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c r="A73" s="159"/>
      <c r="B73" s="160"/>
      <c r="C73" s="203" t="s">
        <v>3526</v>
      </c>
      <c r="D73" s="199"/>
      <c r="E73" s="200">
        <v>7.56</v>
      </c>
      <c r="F73" s="163"/>
      <c r="G73" s="163"/>
      <c r="H73" s="163"/>
      <c r="I73" s="163"/>
      <c r="J73" s="163"/>
      <c r="K73" s="163"/>
      <c r="L73" s="163"/>
      <c r="M73" s="163"/>
      <c r="N73" s="162"/>
      <c r="O73" s="162"/>
      <c r="P73" s="162"/>
      <c r="Q73" s="162"/>
      <c r="R73" s="163"/>
      <c r="S73" s="163"/>
      <c r="T73" s="163"/>
      <c r="U73" s="163"/>
      <c r="V73" s="163"/>
      <c r="W73" s="163"/>
      <c r="X73" s="163"/>
      <c r="Y73" s="152"/>
      <c r="Z73" s="152"/>
      <c r="AA73" s="152"/>
      <c r="AB73" s="152"/>
      <c r="AC73" s="152"/>
      <c r="AD73" s="152"/>
      <c r="AE73" s="152"/>
      <c r="AF73" s="152"/>
      <c r="AG73" s="152" t="s">
        <v>2390</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c r="A74" s="159"/>
      <c r="B74" s="160"/>
      <c r="C74" s="203" t="s">
        <v>3527</v>
      </c>
      <c r="D74" s="199"/>
      <c r="E74" s="200">
        <v>12.32</v>
      </c>
      <c r="F74" s="163"/>
      <c r="G74" s="163"/>
      <c r="H74" s="163"/>
      <c r="I74" s="163"/>
      <c r="J74" s="163"/>
      <c r="K74" s="163"/>
      <c r="L74" s="163"/>
      <c r="M74" s="163"/>
      <c r="N74" s="162"/>
      <c r="O74" s="162"/>
      <c r="P74" s="162"/>
      <c r="Q74" s="162"/>
      <c r="R74" s="163"/>
      <c r="S74" s="163"/>
      <c r="T74" s="163"/>
      <c r="U74" s="163"/>
      <c r="V74" s="163"/>
      <c r="W74" s="163"/>
      <c r="X74" s="163"/>
      <c r="Y74" s="152"/>
      <c r="Z74" s="152"/>
      <c r="AA74" s="152"/>
      <c r="AB74" s="152"/>
      <c r="AC74" s="152"/>
      <c r="AD74" s="152"/>
      <c r="AE74" s="152"/>
      <c r="AF74" s="152"/>
      <c r="AG74" s="152" t="s">
        <v>2390</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c r="A75" s="159"/>
      <c r="B75" s="160"/>
      <c r="C75" s="203" t="s">
        <v>3528</v>
      </c>
      <c r="D75" s="199"/>
      <c r="E75" s="200">
        <v>50.4</v>
      </c>
      <c r="F75" s="163"/>
      <c r="G75" s="163"/>
      <c r="H75" s="163"/>
      <c r="I75" s="163"/>
      <c r="J75" s="163"/>
      <c r="K75" s="163"/>
      <c r="L75" s="163"/>
      <c r="M75" s="163"/>
      <c r="N75" s="162"/>
      <c r="O75" s="162"/>
      <c r="P75" s="162"/>
      <c r="Q75" s="162"/>
      <c r="R75" s="163"/>
      <c r="S75" s="163"/>
      <c r="T75" s="163"/>
      <c r="U75" s="163"/>
      <c r="V75" s="163"/>
      <c r="W75" s="163"/>
      <c r="X75" s="163"/>
      <c r="Y75" s="152"/>
      <c r="Z75" s="152"/>
      <c r="AA75" s="152"/>
      <c r="AB75" s="152"/>
      <c r="AC75" s="152"/>
      <c r="AD75" s="152"/>
      <c r="AE75" s="152"/>
      <c r="AF75" s="152"/>
      <c r="AG75" s="152" t="s">
        <v>2390</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c r="A76" s="159"/>
      <c r="B76" s="160"/>
      <c r="C76" s="203" t="s">
        <v>3529</v>
      </c>
      <c r="D76" s="199"/>
      <c r="E76" s="200">
        <v>5.44</v>
      </c>
      <c r="F76" s="163"/>
      <c r="G76" s="163"/>
      <c r="H76" s="163"/>
      <c r="I76" s="163"/>
      <c r="J76" s="163"/>
      <c r="K76" s="163"/>
      <c r="L76" s="163"/>
      <c r="M76" s="163"/>
      <c r="N76" s="162"/>
      <c r="O76" s="162"/>
      <c r="P76" s="162"/>
      <c r="Q76" s="162"/>
      <c r="R76" s="163"/>
      <c r="S76" s="163"/>
      <c r="T76" s="163"/>
      <c r="U76" s="163"/>
      <c r="V76" s="163"/>
      <c r="W76" s="163"/>
      <c r="X76" s="163"/>
      <c r="Y76" s="152"/>
      <c r="Z76" s="152"/>
      <c r="AA76" s="152"/>
      <c r="AB76" s="152"/>
      <c r="AC76" s="152"/>
      <c r="AD76" s="152"/>
      <c r="AE76" s="152"/>
      <c r="AF76" s="152"/>
      <c r="AG76" s="152" t="s">
        <v>2390</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c r="A77" s="159"/>
      <c r="B77" s="160"/>
      <c r="C77" s="203" t="s">
        <v>3530</v>
      </c>
      <c r="D77" s="199"/>
      <c r="E77" s="200">
        <v>5.8</v>
      </c>
      <c r="F77" s="163"/>
      <c r="G77" s="163"/>
      <c r="H77" s="163"/>
      <c r="I77" s="163"/>
      <c r="J77" s="163"/>
      <c r="K77" s="163"/>
      <c r="L77" s="163"/>
      <c r="M77" s="163"/>
      <c r="N77" s="162"/>
      <c r="O77" s="162"/>
      <c r="P77" s="162"/>
      <c r="Q77" s="162"/>
      <c r="R77" s="163"/>
      <c r="S77" s="163"/>
      <c r="T77" s="163"/>
      <c r="U77" s="163"/>
      <c r="V77" s="163"/>
      <c r="W77" s="163"/>
      <c r="X77" s="163"/>
      <c r="Y77" s="152"/>
      <c r="Z77" s="152"/>
      <c r="AA77" s="152"/>
      <c r="AB77" s="152"/>
      <c r="AC77" s="152"/>
      <c r="AD77" s="152"/>
      <c r="AE77" s="152"/>
      <c r="AF77" s="152"/>
      <c r="AG77" s="152" t="s">
        <v>2390</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c r="A78" s="169" t="s">
        <v>366</v>
      </c>
      <c r="B78" s="170" t="s">
        <v>63</v>
      </c>
      <c r="C78" s="184" t="s">
        <v>245</v>
      </c>
      <c r="D78" s="171"/>
      <c r="E78" s="172"/>
      <c r="F78" s="173"/>
      <c r="G78" s="173">
        <f>SUMIF(AG79:AG86,"&lt;&gt;NOR",G79:G86)</f>
        <v>0</v>
      </c>
      <c r="H78" s="173"/>
      <c r="I78" s="173">
        <f>SUM(I79:I86)</f>
        <v>0</v>
      </c>
      <c r="J78" s="173"/>
      <c r="K78" s="173">
        <f>SUM(K79:K86)</f>
        <v>0</v>
      </c>
      <c r="L78" s="173"/>
      <c r="M78" s="173">
        <f>SUM(M79:M86)</f>
        <v>0</v>
      </c>
      <c r="N78" s="172"/>
      <c r="O78" s="172">
        <f>SUM(O79:O86)</f>
        <v>7.25</v>
      </c>
      <c r="P78" s="172"/>
      <c r="Q78" s="172">
        <f>SUM(Q79:Q86)</f>
        <v>0</v>
      </c>
      <c r="R78" s="173"/>
      <c r="S78" s="173"/>
      <c r="T78" s="174"/>
      <c r="U78" s="168"/>
      <c r="V78" s="168">
        <f>SUM(V79:V86)</f>
        <v>88.14</v>
      </c>
      <c r="W78" s="168"/>
      <c r="X78" s="168"/>
      <c r="AG78" t="s">
        <v>367</v>
      </c>
    </row>
    <row r="79" spans="1:60" ht="22.5" outlineLevel="1">
      <c r="A79" s="175">
        <v>13</v>
      </c>
      <c r="B79" s="176" t="s">
        <v>3531</v>
      </c>
      <c r="C79" s="185" t="s">
        <v>3532</v>
      </c>
      <c r="D79" s="177" t="s">
        <v>439</v>
      </c>
      <c r="E79" s="178">
        <v>361.24491</v>
      </c>
      <c r="F79" s="179"/>
      <c r="G79" s="180">
        <f>ROUND(E79*F79,2)</f>
        <v>0</v>
      </c>
      <c r="H79" s="179"/>
      <c r="I79" s="180">
        <f>ROUND(E79*H79,2)</f>
        <v>0</v>
      </c>
      <c r="J79" s="179"/>
      <c r="K79" s="180">
        <f>ROUND(E79*J79,2)</f>
        <v>0</v>
      </c>
      <c r="L79" s="180">
        <v>21</v>
      </c>
      <c r="M79" s="180">
        <f>G79*(1+L79/100)</f>
        <v>0</v>
      </c>
      <c r="N79" s="178">
        <v>1.8380000000000001E-2</v>
      </c>
      <c r="O79" s="178">
        <f>ROUND(E79*N79,2)</f>
        <v>6.64</v>
      </c>
      <c r="P79" s="178">
        <v>0</v>
      </c>
      <c r="Q79" s="178">
        <f>ROUND(E79*P79,2)</f>
        <v>0</v>
      </c>
      <c r="R79" s="180" t="s">
        <v>3003</v>
      </c>
      <c r="S79" s="180" t="s">
        <v>371</v>
      </c>
      <c r="T79" s="181" t="s">
        <v>2386</v>
      </c>
      <c r="U79" s="163">
        <v>0.13</v>
      </c>
      <c r="V79" s="163">
        <f>ROUND(E79*U79,2)</f>
        <v>46.96</v>
      </c>
      <c r="W79" s="163"/>
      <c r="X79" s="163" t="s">
        <v>431</v>
      </c>
      <c r="Y79" s="152"/>
      <c r="Z79" s="152"/>
      <c r="AA79" s="152"/>
      <c r="AB79" s="152"/>
      <c r="AC79" s="152"/>
      <c r="AD79" s="152"/>
      <c r="AE79" s="152"/>
      <c r="AF79" s="152"/>
      <c r="AG79" s="152" t="s">
        <v>2387</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c r="A80" s="159"/>
      <c r="B80" s="160"/>
      <c r="C80" s="273" t="s">
        <v>3533</v>
      </c>
      <c r="D80" s="274"/>
      <c r="E80" s="274"/>
      <c r="F80" s="274"/>
      <c r="G80" s="274"/>
      <c r="H80" s="163"/>
      <c r="I80" s="163"/>
      <c r="J80" s="163"/>
      <c r="K80" s="163"/>
      <c r="L80" s="163"/>
      <c r="M80" s="163"/>
      <c r="N80" s="162"/>
      <c r="O80" s="162"/>
      <c r="P80" s="162"/>
      <c r="Q80" s="162"/>
      <c r="R80" s="163"/>
      <c r="S80" s="163"/>
      <c r="T80" s="163"/>
      <c r="U80" s="163"/>
      <c r="V80" s="163"/>
      <c r="W80" s="163"/>
      <c r="X80" s="163"/>
      <c r="Y80" s="152"/>
      <c r="Z80" s="152"/>
      <c r="AA80" s="152"/>
      <c r="AB80" s="152"/>
      <c r="AC80" s="152"/>
      <c r="AD80" s="152"/>
      <c r="AE80" s="152"/>
      <c r="AF80" s="152"/>
      <c r="AG80" s="152" t="s">
        <v>444</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c r="A81" s="159"/>
      <c r="B81" s="160"/>
      <c r="C81" s="203" t="s">
        <v>3534</v>
      </c>
      <c r="D81" s="199"/>
      <c r="E81" s="200">
        <v>361.24491</v>
      </c>
      <c r="F81" s="163"/>
      <c r="G81" s="163"/>
      <c r="H81" s="163"/>
      <c r="I81" s="163"/>
      <c r="J81" s="163"/>
      <c r="K81" s="163"/>
      <c r="L81" s="163"/>
      <c r="M81" s="163"/>
      <c r="N81" s="162"/>
      <c r="O81" s="162"/>
      <c r="P81" s="162"/>
      <c r="Q81" s="162"/>
      <c r="R81" s="163"/>
      <c r="S81" s="163"/>
      <c r="T81" s="163"/>
      <c r="U81" s="163"/>
      <c r="V81" s="163"/>
      <c r="W81" s="163"/>
      <c r="X81" s="163"/>
      <c r="Y81" s="152"/>
      <c r="Z81" s="152"/>
      <c r="AA81" s="152"/>
      <c r="AB81" s="152"/>
      <c r="AC81" s="152"/>
      <c r="AD81" s="152"/>
      <c r="AE81" s="152"/>
      <c r="AF81" s="152"/>
      <c r="AG81" s="152" t="s">
        <v>2390</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ht="22.5" outlineLevel="1">
      <c r="A82" s="175">
        <v>14</v>
      </c>
      <c r="B82" s="176" t="s">
        <v>3535</v>
      </c>
      <c r="C82" s="185" t="s">
        <v>3536</v>
      </c>
      <c r="D82" s="177" t="s">
        <v>439</v>
      </c>
      <c r="E82" s="178">
        <v>722.48981000000003</v>
      </c>
      <c r="F82" s="179"/>
      <c r="G82" s="180">
        <f>ROUND(E82*F82,2)</f>
        <v>0</v>
      </c>
      <c r="H82" s="179"/>
      <c r="I82" s="180">
        <f>ROUND(E82*H82,2)</f>
        <v>0</v>
      </c>
      <c r="J82" s="179"/>
      <c r="K82" s="180">
        <f>ROUND(E82*J82,2)</f>
        <v>0</v>
      </c>
      <c r="L82" s="180">
        <v>21</v>
      </c>
      <c r="M82" s="180">
        <f>G82*(1+L82/100)</f>
        <v>0</v>
      </c>
      <c r="N82" s="178">
        <v>8.4999999999999995E-4</v>
      </c>
      <c r="O82" s="178">
        <f>ROUND(E82*N82,2)</f>
        <v>0.61</v>
      </c>
      <c r="P82" s="178">
        <v>0</v>
      </c>
      <c r="Q82" s="178">
        <f>ROUND(E82*P82,2)</f>
        <v>0</v>
      </c>
      <c r="R82" s="180" t="s">
        <v>3003</v>
      </c>
      <c r="S82" s="180" t="s">
        <v>371</v>
      </c>
      <c r="T82" s="181" t="s">
        <v>2386</v>
      </c>
      <c r="U82" s="163">
        <v>6.0000000000000001E-3</v>
      </c>
      <c r="V82" s="163">
        <f>ROUND(E82*U82,2)</f>
        <v>4.33</v>
      </c>
      <c r="W82" s="163"/>
      <c r="X82" s="163" t="s">
        <v>431</v>
      </c>
      <c r="Y82" s="152"/>
      <c r="Z82" s="152"/>
      <c r="AA82" s="152"/>
      <c r="AB82" s="152"/>
      <c r="AC82" s="152"/>
      <c r="AD82" s="152"/>
      <c r="AE82" s="152"/>
      <c r="AF82" s="152"/>
      <c r="AG82" s="152" t="s">
        <v>2387</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c r="A83" s="159"/>
      <c r="B83" s="160"/>
      <c r="C83" s="273" t="s">
        <v>3533</v>
      </c>
      <c r="D83" s="274"/>
      <c r="E83" s="274"/>
      <c r="F83" s="274"/>
      <c r="G83" s="274"/>
      <c r="H83" s="163"/>
      <c r="I83" s="163"/>
      <c r="J83" s="163"/>
      <c r="K83" s="163"/>
      <c r="L83" s="163"/>
      <c r="M83" s="163"/>
      <c r="N83" s="162"/>
      <c r="O83" s="162"/>
      <c r="P83" s="162"/>
      <c r="Q83" s="162"/>
      <c r="R83" s="163"/>
      <c r="S83" s="163"/>
      <c r="T83" s="163"/>
      <c r="U83" s="163"/>
      <c r="V83" s="163"/>
      <c r="W83" s="163"/>
      <c r="X83" s="163"/>
      <c r="Y83" s="152"/>
      <c r="Z83" s="152"/>
      <c r="AA83" s="152"/>
      <c r="AB83" s="152"/>
      <c r="AC83" s="152"/>
      <c r="AD83" s="152"/>
      <c r="AE83" s="152"/>
      <c r="AF83" s="152"/>
      <c r="AG83" s="152" t="s">
        <v>444</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c r="A84" s="159"/>
      <c r="B84" s="160"/>
      <c r="C84" s="203" t="s">
        <v>3537</v>
      </c>
      <c r="D84" s="199"/>
      <c r="E84" s="200">
        <v>722.48981000000003</v>
      </c>
      <c r="F84" s="163"/>
      <c r="G84" s="163"/>
      <c r="H84" s="163"/>
      <c r="I84" s="163"/>
      <c r="J84" s="163"/>
      <c r="K84" s="163"/>
      <c r="L84" s="163"/>
      <c r="M84" s="163"/>
      <c r="N84" s="162"/>
      <c r="O84" s="162"/>
      <c r="P84" s="162"/>
      <c r="Q84" s="162"/>
      <c r="R84" s="163"/>
      <c r="S84" s="163"/>
      <c r="T84" s="163"/>
      <c r="U84" s="163"/>
      <c r="V84" s="163"/>
      <c r="W84" s="163"/>
      <c r="X84" s="163"/>
      <c r="Y84" s="152"/>
      <c r="Z84" s="152"/>
      <c r="AA84" s="152"/>
      <c r="AB84" s="152"/>
      <c r="AC84" s="152"/>
      <c r="AD84" s="152"/>
      <c r="AE84" s="152"/>
      <c r="AF84" s="152"/>
      <c r="AG84" s="152" t="s">
        <v>2390</v>
      </c>
      <c r="AH84" s="152">
        <v>5</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c r="A85" s="175">
        <v>15</v>
      </c>
      <c r="B85" s="176" t="s">
        <v>3538</v>
      </c>
      <c r="C85" s="185" t="s">
        <v>3539</v>
      </c>
      <c r="D85" s="177" t="s">
        <v>439</v>
      </c>
      <c r="E85" s="178">
        <v>361.24491</v>
      </c>
      <c r="F85" s="179"/>
      <c r="G85" s="180">
        <f>ROUND(E85*F85,2)</f>
        <v>0</v>
      </c>
      <c r="H85" s="179"/>
      <c r="I85" s="180">
        <f>ROUND(E85*H85,2)</f>
        <v>0</v>
      </c>
      <c r="J85" s="179"/>
      <c r="K85" s="180">
        <f>ROUND(E85*J85,2)</f>
        <v>0</v>
      </c>
      <c r="L85" s="180">
        <v>21</v>
      </c>
      <c r="M85" s="180">
        <f>G85*(1+L85/100)</f>
        <v>0</v>
      </c>
      <c r="N85" s="178">
        <v>0</v>
      </c>
      <c r="O85" s="178">
        <f>ROUND(E85*N85,2)</f>
        <v>0</v>
      </c>
      <c r="P85" s="178">
        <v>0</v>
      </c>
      <c r="Q85" s="178">
        <f>ROUND(E85*P85,2)</f>
        <v>0</v>
      </c>
      <c r="R85" s="180" t="s">
        <v>3003</v>
      </c>
      <c r="S85" s="180" t="s">
        <v>371</v>
      </c>
      <c r="T85" s="181" t="s">
        <v>2386</v>
      </c>
      <c r="U85" s="163">
        <v>0.10199999999999999</v>
      </c>
      <c r="V85" s="163">
        <f>ROUND(E85*U85,2)</f>
        <v>36.85</v>
      </c>
      <c r="W85" s="163"/>
      <c r="X85" s="163" t="s">
        <v>431</v>
      </c>
      <c r="Y85" s="152"/>
      <c r="Z85" s="152"/>
      <c r="AA85" s="152"/>
      <c r="AB85" s="152"/>
      <c r="AC85" s="152"/>
      <c r="AD85" s="152"/>
      <c r="AE85" s="152"/>
      <c r="AF85" s="152"/>
      <c r="AG85" s="152" t="s">
        <v>2387</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c r="A86" s="159"/>
      <c r="B86" s="160"/>
      <c r="C86" s="203" t="s">
        <v>3540</v>
      </c>
      <c r="D86" s="199"/>
      <c r="E86" s="200">
        <v>361.24491</v>
      </c>
      <c r="F86" s="163"/>
      <c r="G86" s="163"/>
      <c r="H86" s="163"/>
      <c r="I86" s="163"/>
      <c r="J86" s="163"/>
      <c r="K86" s="163"/>
      <c r="L86" s="163"/>
      <c r="M86" s="163"/>
      <c r="N86" s="162"/>
      <c r="O86" s="162"/>
      <c r="P86" s="162"/>
      <c r="Q86" s="162"/>
      <c r="R86" s="163"/>
      <c r="S86" s="163"/>
      <c r="T86" s="163"/>
      <c r="U86" s="163"/>
      <c r="V86" s="163"/>
      <c r="W86" s="163"/>
      <c r="X86" s="163"/>
      <c r="Y86" s="152"/>
      <c r="Z86" s="152"/>
      <c r="AA86" s="152"/>
      <c r="AB86" s="152"/>
      <c r="AC86" s="152"/>
      <c r="AD86" s="152"/>
      <c r="AE86" s="152"/>
      <c r="AF86" s="152"/>
      <c r="AG86" s="152" t="s">
        <v>2390</v>
      </c>
      <c r="AH86" s="152">
        <v>5</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c r="A87" s="169" t="s">
        <v>366</v>
      </c>
      <c r="B87" s="170" t="s">
        <v>65</v>
      </c>
      <c r="C87" s="184" t="s">
        <v>246</v>
      </c>
      <c r="D87" s="171"/>
      <c r="E87" s="172"/>
      <c r="F87" s="173"/>
      <c r="G87" s="173">
        <f>SUMIF(AG88:AG89,"&lt;&gt;NOR",G88:G89)</f>
        <v>0</v>
      </c>
      <c r="H87" s="173"/>
      <c r="I87" s="173">
        <f>SUM(I88:I89)</f>
        <v>0</v>
      </c>
      <c r="J87" s="173"/>
      <c r="K87" s="173">
        <f>SUM(K88:K89)</f>
        <v>0</v>
      </c>
      <c r="L87" s="173"/>
      <c r="M87" s="173">
        <f>SUM(M88:M89)</f>
        <v>0</v>
      </c>
      <c r="N87" s="172"/>
      <c r="O87" s="172">
        <f>SUM(O88:O89)</f>
        <v>0</v>
      </c>
      <c r="P87" s="172"/>
      <c r="Q87" s="172">
        <f>SUM(Q88:Q89)</f>
        <v>0</v>
      </c>
      <c r="R87" s="173"/>
      <c r="S87" s="173"/>
      <c r="T87" s="174"/>
      <c r="U87" s="168"/>
      <c r="V87" s="168">
        <f>SUM(V88:V89)</f>
        <v>0</v>
      </c>
      <c r="W87" s="168"/>
      <c r="X87" s="168"/>
      <c r="AG87" t="s">
        <v>367</v>
      </c>
    </row>
    <row r="88" spans="1:60" outlineLevel="1">
      <c r="A88" s="189">
        <v>16</v>
      </c>
      <c r="B88" s="190" t="s">
        <v>3008</v>
      </c>
      <c r="C88" s="197" t="s">
        <v>3541</v>
      </c>
      <c r="D88" s="191" t="s">
        <v>2902</v>
      </c>
      <c r="E88" s="192">
        <v>1</v>
      </c>
      <c r="F88" s="193"/>
      <c r="G88" s="194">
        <f>ROUND(E88*F88,2)</f>
        <v>0</v>
      </c>
      <c r="H88" s="193"/>
      <c r="I88" s="194">
        <f>ROUND(E88*H88,2)</f>
        <v>0</v>
      </c>
      <c r="J88" s="193"/>
      <c r="K88" s="194">
        <f>ROUND(E88*J88,2)</f>
        <v>0</v>
      </c>
      <c r="L88" s="194">
        <v>21</v>
      </c>
      <c r="M88" s="194">
        <f>G88*(1+L88/100)</f>
        <v>0</v>
      </c>
      <c r="N88" s="192">
        <v>0</v>
      </c>
      <c r="O88" s="192">
        <f>ROUND(E88*N88,2)</f>
        <v>0</v>
      </c>
      <c r="P88" s="192">
        <v>0</v>
      </c>
      <c r="Q88" s="192">
        <f>ROUND(E88*P88,2)</f>
        <v>0</v>
      </c>
      <c r="R88" s="194"/>
      <c r="S88" s="194" t="s">
        <v>430</v>
      </c>
      <c r="T88" s="195" t="s">
        <v>372</v>
      </c>
      <c r="U88" s="163">
        <v>0</v>
      </c>
      <c r="V88" s="163">
        <f>ROUND(E88*U88,2)</f>
        <v>0</v>
      </c>
      <c r="W88" s="163"/>
      <c r="X88" s="163" t="s">
        <v>431</v>
      </c>
      <c r="Y88" s="152"/>
      <c r="Z88" s="152"/>
      <c r="AA88" s="152"/>
      <c r="AB88" s="152"/>
      <c r="AC88" s="152"/>
      <c r="AD88" s="152"/>
      <c r="AE88" s="152"/>
      <c r="AF88" s="152"/>
      <c r="AG88" s="152" t="s">
        <v>2387</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c r="A89" s="189">
        <v>17</v>
      </c>
      <c r="B89" s="190" t="s">
        <v>3011</v>
      </c>
      <c r="C89" s="197" t="s">
        <v>3542</v>
      </c>
      <c r="D89" s="191" t="s">
        <v>2902</v>
      </c>
      <c r="E89" s="192">
        <v>1</v>
      </c>
      <c r="F89" s="193"/>
      <c r="G89" s="194">
        <f>ROUND(E89*F89,2)</f>
        <v>0</v>
      </c>
      <c r="H89" s="193"/>
      <c r="I89" s="194">
        <f>ROUND(E89*H89,2)</f>
        <v>0</v>
      </c>
      <c r="J89" s="193"/>
      <c r="K89" s="194">
        <f>ROUND(E89*J89,2)</f>
        <v>0</v>
      </c>
      <c r="L89" s="194">
        <v>21</v>
      </c>
      <c r="M89" s="194">
        <f>G89*(1+L89/100)</f>
        <v>0</v>
      </c>
      <c r="N89" s="192">
        <v>0</v>
      </c>
      <c r="O89" s="192">
        <f>ROUND(E89*N89,2)</f>
        <v>0</v>
      </c>
      <c r="P89" s="192">
        <v>0</v>
      </c>
      <c r="Q89" s="192">
        <f>ROUND(E89*P89,2)</f>
        <v>0</v>
      </c>
      <c r="R89" s="194"/>
      <c r="S89" s="194" t="s">
        <v>430</v>
      </c>
      <c r="T89" s="195" t="s">
        <v>372</v>
      </c>
      <c r="U89" s="163">
        <v>0</v>
      </c>
      <c r="V89" s="163">
        <f>ROUND(E89*U89,2)</f>
        <v>0</v>
      </c>
      <c r="W89" s="163"/>
      <c r="X89" s="163" t="s">
        <v>431</v>
      </c>
      <c r="Y89" s="152"/>
      <c r="Z89" s="152"/>
      <c r="AA89" s="152"/>
      <c r="AB89" s="152"/>
      <c r="AC89" s="152"/>
      <c r="AD89" s="152"/>
      <c r="AE89" s="152"/>
      <c r="AF89" s="152"/>
      <c r="AG89" s="152" t="s">
        <v>2387</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c r="A90" s="169" t="s">
        <v>366</v>
      </c>
      <c r="B90" s="170" t="s">
        <v>249</v>
      </c>
      <c r="C90" s="184" t="s">
        <v>250</v>
      </c>
      <c r="D90" s="171"/>
      <c r="E90" s="172"/>
      <c r="F90" s="173"/>
      <c r="G90" s="173">
        <f>SUMIF(AG91:AG92,"&lt;&gt;NOR",G91:G92)</f>
        <v>0</v>
      </c>
      <c r="H90" s="173"/>
      <c r="I90" s="173">
        <f>SUM(I91:I92)</f>
        <v>0</v>
      </c>
      <c r="J90" s="173"/>
      <c r="K90" s="173">
        <f>SUM(K91:K92)</f>
        <v>0</v>
      </c>
      <c r="L90" s="173"/>
      <c r="M90" s="173">
        <f>SUM(M91:M92)</f>
        <v>0</v>
      </c>
      <c r="N90" s="172"/>
      <c r="O90" s="172">
        <f>SUM(O91:O92)</f>
        <v>0</v>
      </c>
      <c r="P90" s="172"/>
      <c r="Q90" s="172">
        <f>SUM(Q91:Q92)</f>
        <v>0</v>
      </c>
      <c r="R90" s="173"/>
      <c r="S90" s="173"/>
      <c r="T90" s="174"/>
      <c r="U90" s="168"/>
      <c r="V90" s="168">
        <f>SUM(V91:V92)</f>
        <v>34.64</v>
      </c>
      <c r="W90" s="168"/>
      <c r="X90" s="168"/>
      <c r="AG90" t="s">
        <v>367</v>
      </c>
    </row>
    <row r="91" spans="1:60" ht="22.5" outlineLevel="1">
      <c r="A91" s="175">
        <v>18</v>
      </c>
      <c r="B91" s="176" t="s">
        <v>3543</v>
      </c>
      <c r="C91" s="185" t="s">
        <v>3544</v>
      </c>
      <c r="D91" s="177" t="s">
        <v>459</v>
      </c>
      <c r="E91" s="178">
        <v>18.503830000000001</v>
      </c>
      <c r="F91" s="179"/>
      <c r="G91" s="180">
        <f>ROUND(E91*F91,2)</f>
        <v>0</v>
      </c>
      <c r="H91" s="179"/>
      <c r="I91" s="180">
        <f>ROUND(E91*H91,2)</f>
        <v>0</v>
      </c>
      <c r="J91" s="179"/>
      <c r="K91" s="180">
        <f>ROUND(E91*J91,2)</f>
        <v>0</v>
      </c>
      <c r="L91" s="180">
        <v>21</v>
      </c>
      <c r="M91" s="180">
        <f>G91*(1+L91/100)</f>
        <v>0</v>
      </c>
      <c r="N91" s="178">
        <v>0</v>
      </c>
      <c r="O91" s="178">
        <f>ROUND(E91*N91,2)</f>
        <v>0</v>
      </c>
      <c r="P91" s="178">
        <v>0</v>
      </c>
      <c r="Q91" s="178">
        <f>ROUND(E91*P91,2)</f>
        <v>0</v>
      </c>
      <c r="R91" s="180" t="s">
        <v>479</v>
      </c>
      <c r="S91" s="180" t="s">
        <v>371</v>
      </c>
      <c r="T91" s="181" t="s">
        <v>2386</v>
      </c>
      <c r="U91" s="163">
        <v>1.8720000000000001</v>
      </c>
      <c r="V91" s="163">
        <f>ROUND(E91*U91,2)</f>
        <v>34.64</v>
      </c>
      <c r="W91" s="163"/>
      <c r="X91" s="163" t="s">
        <v>254</v>
      </c>
      <c r="Y91" s="152"/>
      <c r="Z91" s="152"/>
      <c r="AA91" s="152"/>
      <c r="AB91" s="152"/>
      <c r="AC91" s="152"/>
      <c r="AD91" s="152"/>
      <c r="AE91" s="152"/>
      <c r="AF91" s="152"/>
      <c r="AG91" s="152" t="s">
        <v>724</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c r="A92" s="159"/>
      <c r="B92" s="160"/>
      <c r="C92" s="273" t="s">
        <v>3545</v>
      </c>
      <c r="D92" s="274"/>
      <c r="E92" s="274"/>
      <c r="F92" s="274"/>
      <c r="G92" s="274"/>
      <c r="H92" s="163"/>
      <c r="I92" s="163"/>
      <c r="J92" s="163"/>
      <c r="K92" s="163"/>
      <c r="L92" s="163"/>
      <c r="M92" s="163"/>
      <c r="N92" s="162"/>
      <c r="O92" s="162"/>
      <c r="P92" s="162"/>
      <c r="Q92" s="162"/>
      <c r="R92" s="163"/>
      <c r="S92" s="163"/>
      <c r="T92" s="163"/>
      <c r="U92" s="163"/>
      <c r="V92" s="163"/>
      <c r="W92" s="163"/>
      <c r="X92" s="163"/>
      <c r="Y92" s="152"/>
      <c r="Z92" s="152"/>
      <c r="AA92" s="152"/>
      <c r="AB92" s="152"/>
      <c r="AC92" s="152"/>
      <c r="AD92" s="152"/>
      <c r="AE92" s="152"/>
      <c r="AF92" s="152"/>
      <c r="AG92" s="152" t="s">
        <v>444</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c r="A93" s="169" t="s">
        <v>366</v>
      </c>
      <c r="B93" s="170" t="s">
        <v>271</v>
      </c>
      <c r="C93" s="184" t="s">
        <v>272</v>
      </c>
      <c r="D93" s="171"/>
      <c r="E93" s="172"/>
      <c r="F93" s="173"/>
      <c r="G93" s="173">
        <f>SUMIF(AG94:AG98,"&lt;&gt;NOR",G94:G98)</f>
        <v>0</v>
      </c>
      <c r="H93" s="173"/>
      <c r="I93" s="173">
        <f>SUM(I94:I98)</f>
        <v>0</v>
      </c>
      <c r="J93" s="173"/>
      <c r="K93" s="173">
        <f>SUM(K94:K98)</f>
        <v>0</v>
      </c>
      <c r="L93" s="173"/>
      <c r="M93" s="173">
        <f>SUM(M94:M98)</f>
        <v>0</v>
      </c>
      <c r="N93" s="172"/>
      <c r="O93" s="172">
        <f>SUM(O94:O98)</f>
        <v>0.27</v>
      </c>
      <c r="P93" s="172"/>
      <c r="Q93" s="172">
        <f>SUM(Q94:Q98)</f>
        <v>0</v>
      </c>
      <c r="R93" s="173"/>
      <c r="S93" s="173"/>
      <c r="T93" s="174"/>
      <c r="U93" s="168"/>
      <c r="V93" s="168">
        <f>SUM(V94:V98)</f>
        <v>41.84</v>
      </c>
      <c r="W93" s="168"/>
      <c r="X93" s="168"/>
      <c r="AG93" t="s">
        <v>367</v>
      </c>
    </row>
    <row r="94" spans="1:60" outlineLevel="1">
      <c r="A94" s="175">
        <v>19</v>
      </c>
      <c r="B94" s="176" t="s">
        <v>3546</v>
      </c>
      <c r="C94" s="185" t="s">
        <v>3547</v>
      </c>
      <c r="D94" s="177" t="s">
        <v>439</v>
      </c>
      <c r="E94" s="178">
        <v>138.99</v>
      </c>
      <c r="F94" s="179"/>
      <c r="G94" s="180">
        <f>ROUND(E94*F94,2)</f>
        <v>0</v>
      </c>
      <c r="H94" s="179"/>
      <c r="I94" s="180">
        <f>ROUND(E94*H94,2)</f>
        <v>0</v>
      </c>
      <c r="J94" s="179"/>
      <c r="K94" s="180">
        <f>ROUND(E94*J94,2)</f>
        <v>0</v>
      </c>
      <c r="L94" s="180">
        <v>21</v>
      </c>
      <c r="M94" s="180">
        <f>G94*(1+L94/100)</f>
        <v>0</v>
      </c>
      <c r="N94" s="178">
        <v>8.3000000000000001E-4</v>
      </c>
      <c r="O94" s="178">
        <f>ROUND(E94*N94,2)</f>
        <v>0.12</v>
      </c>
      <c r="P94" s="178">
        <v>0</v>
      </c>
      <c r="Q94" s="178">
        <f>ROUND(E94*P94,2)</f>
        <v>0</v>
      </c>
      <c r="R94" s="180" t="s">
        <v>766</v>
      </c>
      <c r="S94" s="180" t="s">
        <v>371</v>
      </c>
      <c r="T94" s="181" t="s">
        <v>2386</v>
      </c>
      <c r="U94" s="163">
        <v>0.30099999999999999</v>
      </c>
      <c r="V94" s="163">
        <f>ROUND(E94*U94,2)</f>
        <v>41.84</v>
      </c>
      <c r="W94" s="163"/>
      <c r="X94" s="163" t="s">
        <v>431</v>
      </c>
      <c r="Y94" s="152"/>
      <c r="Z94" s="152"/>
      <c r="AA94" s="152"/>
      <c r="AB94" s="152"/>
      <c r="AC94" s="152"/>
      <c r="AD94" s="152"/>
      <c r="AE94" s="152"/>
      <c r="AF94" s="152"/>
      <c r="AG94" s="152" t="s">
        <v>2387</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c r="A95" s="159"/>
      <c r="B95" s="160"/>
      <c r="C95" s="203" t="s">
        <v>3548</v>
      </c>
      <c r="D95" s="199"/>
      <c r="E95" s="200">
        <v>138.99</v>
      </c>
      <c r="F95" s="163"/>
      <c r="G95" s="163"/>
      <c r="H95" s="163"/>
      <c r="I95" s="163"/>
      <c r="J95" s="163"/>
      <c r="K95" s="163"/>
      <c r="L95" s="163"/>
      <c r="M95" s="163"/>
      <c r="N95" s="162"/>
      <c r="O95" s="162"/>
      <c r="P95" s="162"/>
      <c r="Q95" s="162"/>
      <c r="R95" s="163"/>
      <c r="S95" s="163"/>
      <c r="T95" s="163"/>
      <c r="U95" s="163"/>
      <c r="V95" s="163"/>
      <c r="W95" s="163"/>
      <c r="X95" s="163"/>
      <c r="Y95" s="152"/>
      <c r="Z95" s="152"/>
      <c r="AA95" s="152"/>
      <c r="AB95" s="152"/>
      <c r="AC95" s="152"/>
      <c r="AD95" s="152"/>
      <c r="AE95" s="152"/>
      <c r="AF95" s="152"/>
      <c r="AG95" s="152" t="s">
        <v>2390</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ht="22.5" outlineLevel="1">
      <c r="A96" s="175">
        <v>20</v>
      </c>
      <c r="B96" s="176" t="s">
        <v>2670</v>
      </c>
      <c r="C96" s="185" t="s">
        <v>2671</v>
      </c>
      <c r="D96" s="177" t="s">
        <v>429</v>
      </c>
      <c r="E96" s="178">
        <v>4.37819</v>
      </c>
      <c r="F96" s="179"/>
      <c r="G96" s="180">
        <f>ROUND(E96*F96,2)</f>
        <v>0</v>
      </c>
      <c r="H96" s="179"/>
      <c r="I96" s="180">
        <f>ROUND(E96*H96,2)</f>
        <v>0</v>
      </c>
      <c r="J96" s="179"/>
      <c r="K96" s="180">
        <f>ROUND(E96*J96,2)</f>
        <v>0</v>
      </c>
      <c r="L96" s="180">
        <v>21</v>
      </c>
      <c r="M96" s="180">
        <f>G96*(1+L96/100)</f>
        <v>0</v>
      </c>
      <c r="N96" s="178">
        <v>3.5000000000000003E-2</v>
      </c>
      <c r="O96" s="178">
        <f>ROUND(E96*N96,2)</f>
        <v>0.15</v>
      </c>
      <c r="P96" s="178">
        <v>0</v>
      </c>
      <c r="Q96" s="178">
        <f>ROUND(E96*P96,2)</f>
        <v>0</v>
      </c>
      <c r="R96" s="180" t="s">
        <v>731</v>
      </c>
      <c r="S96" s="180" t="s">
        <v>371</v>
      </c>
      <c r="T96" s="181" t="s">
        <v>2386</v>
      </c>
      <c r="U96" s="163">
        <v>0</v>
      </c>
      <c r="V96" s="163">
        <f>ROUND(E96*U96,2)</f>
        <v>0</v>
      </c>
      <c r="W96" s="163"/>
      <c r="X96" s="163" t="s">
        <v>464</v>
      </c>
      <c r="Y96" s="152"/>
      <c r="Z96" s="152"/>
      <c r="AA96" s="152"/>
      <c r="AB96" s="152"/>
      <c r="AC96" s="152"/>
      <c r="AD96" s="152"/>
      <c r="AE96" s="152"/>
      <c r="AF96" s="152"/>
      <c r="AG96" s="152" t="s">
        <v>2465</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c r="A97" s="159"/>
      <c r="B97" s="160"/>
      <c r="C97" s="203" t="s">
        <v>3549</v>
      </c>
      <c r="D97" s="199"/>
      <c r="E97" s="200">
        <v>4.1696999999999997</v>
      </c>
      <c r="F97" s="163"/>
      <c r="G97" s="163"/>
      <c r="H97" s="163"/>
      <c r="I97" s="163"/>
      <c r="J97" s="163"/>
      <c r="K97" s="163"/>
      <c r="L97" s="163"/>
      <c r="M97" s="163"/>
      <c r="N97" s="162"/>
      <c r="O97" s="162"/>
      <c r="P97" s="162"/>
      <c r="Q97" s="162"/>
      <c r="R97" s="163"/>
      <c r="S97" s="163"/>
      <c r="T97" s="163"/>
      <c r="U97" s="163"/>
      <c r="V97" s="163"/>
      <c r="W97" s="163"/>
      <c r="X97" s="163"/>
      <c r="Y97" s="152"/>
      <c r="Z97" s="152"/>
      <c r="AA97" s="152"/>
      <c r="AB97" s="152"/>
      <c r="AC97" s="152"/>
      <c r="AD97" s="152"/>
      <c r="AE97" s="152"/>
      <c r="AF97" s="152"/>
      <c r="AG97" s="152" t="s">
        <v>2390</v>
      </c>
      <c r="AH97" s="152">
        <v>5</v>
      </c>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c r="A98" s="159"/>
      <c r="B98" s="160"/>
      <c r="C98" s="204" t="s">
        <v>3550</v>
      </c>
      <c r="D98" s="201"/>
      <c r="E98" s="202">
        <v>0.20849000000000001</v>
      </c>
      <c r="F98" s="163"/>
      <c r="G98" s="163"/>
      <c r="H98" s="163"/>
      <c r="I98" s="163"/>
      <c r="J98" s="163"/>
      <c r="K98" s="163"/>
      <c r="L98" s="163"/>
      <c r="M98" s="163"/>
      <c r="N98" s="162"/>
      <c r="O98" s="162"/>
      <c r="P98" s="162"/>
      <c r="Q98" s="162"/>
      <c r="R98" s="163"/>
      <c r="S98" s="163"/>
      <c r="T98" s="163"/>
      <c r="U98" s="163"/>
      <c r="V98" s="163"/>
      <c r="W98" s="163"/>
      <c r="X98" s="163"/>
      <c r="Y98" s="152"/>
      <c r="Z98" s="152"/>
      <c r="AA98" s="152"/>
      <c r="AB98" s="152"/>
      <c r="AC98" s="152"/>
      <c r="AD98" s="152"/>
      <c r="AE98" s="152"/>
      <c r="AF98" s="152"/>
      <c r="AG98" s="152" t="s">
        <v>2390</v>
      </c>
      <c r="AH98" s="152">
        <v>4</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c r="A99" s="169" t="s">
        <v>366</v>
      </c>
      <c r="B99" s="170" t="s">
        <v>301</v>
      </c>
      <c r="C99" s="184" t="s">
        <v>302</v>
      </c>
      <c r="D99" s="171"/>
      <c r="E99" s="172"/>
      <c r="F99" s="173"/>
      <c r="G99" s="173">
        <f>SUMIF(AG100:AG111,"&lt;&gt;NOR",G100:G111)</f>
        <v>0</v>
      </c>
      <c r="H99" s="173"/>
      <c r="I99" s="173">
        <f>SUM(I100:I111)</f>
        <v>0</v>
      </c>
      <c r="J99" s="173"/>
      <c r="K99" s="173">
        <f>SUM(K100:K111)</f>
        <v>0</v>
      </c>
      <c r="L99" s="173"/>
      <c r="M99" s="173">
        <f>SUM(M100:M111)</f>
        <v>0</v>
      </c>
      <c r="N99" s="172"/>
      <c r="O99" s="172">
        <f>SUM(O100:O111)</f>
        <v>0.04</v>
      </c>
      <c r="P99" s="172"/>
      <c r="Q99" s="172">
        <f>SUM(Q100:Q111)</f>
        <v>0</v>
      </c>
      <c r="R99" s="173"/>
      <c r="S99" s="173"/>
      <c r="T99" s="174"/>
      <c r="U99" s="168"/>
      <c r="V99" s="168">
        <f>SUM(V100:V111)</f>
        <v>7.76</v>
      </c>
      <c r="W99" s="168"/>
      <c r="X99" s="168"/>
      <c r="AG99" t="s">
        <v>367</v>
      </c>
    </row>
    <row r="100" spans="1:60" outlineLevel="1">
      <c r="A100" s="175">
        <v>21</v>
      </c>
      <c r="B100" s="176" t="s">
        <v>3551</v>
      </c>
      <c r="C100" s="185" t="s">
        <v>3552</v>
      </c>
      <c r="D100" s="177" t="s">
        <v>524</v>
      </c>
      <c r="E100" s="178">
        <v>27.08</v>
      </c>
      <c r="F100" s="179"/>
      <c r="G100" s="180">
        <f>ROUND(E100*F100,2)</f>
        <v>0</v>
      </c>
      <c r="H100" s="179"/>
      <c r="I100" s="180">
        <f>ROUND(E100*H100,2)</f>
        <v>0</v>
      </c>
      <c r="J100" s="179"/>
      <c r="K100" s="180">
        <f>ROUND(E100*J100,2)</f>
        <v>0</v>
      </c>
      <c r="L100" s="180">
        <v>21</v>
      </c>
      <c r="M100" s="180">
        <f>G100*(1+L100/100)</f>
        <v>0</v>
      </c>
      <c r="N100" s="178">
        <v>1.6299999999999999E-3</v>
      </c>
      <c r="O100" s="178">
        <f>ROUND(E100*N100,2)</f>
        <v>0.04</v>
      </c>
      <c r="P100" s="178">
        <v>0</v>
      </c>
      <c r="Q100" s="178">
        <f>ROUND(E100*P100,2)</f>
        <v>0</v>
      </c>
      <c r="R100" s="180" t="s">
        <v>1556</v>
      </c>
      <c r="S100" s="180" t="s">
        <v>371</v>
      </c>
      <c r="T100" s="181" t="s">
        <v>2386</v>
      </c>
      <c r="U100" s="163">
        <v>0.27150000000000002</v>
      </c>
      <c r="V100" s="163">
        <f>ROUND(E100*U100,2)</f>
        <v>7.35</v>
      </c>
      <c r="W100" s="163"/>
      <c r="X100" s="163" t="s">
        <v>431</v>
      </c>
      <c r="Y100" s="152"/>
      <c r="Z100" s="152"/>
      <c r="AA100" s="152"/>
      <c r="AB100" s="152"/>
      <c r="AC100" s="152"/>
      <c r="AD100" s="152"/>
      <c r="AE100" s="152"/>
      <c r="AF100" s="152"/>
      <c r="AG100" s="152" t="s">
        <v>2387</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c r="A101" s="159"/>
      <c r="B101" s="160"/>
      <c r="C101" s="203" t="s">
        <v>3553</v>
      </c>
      <c r="D101" s="199"/>
      <c r="E101" s="200">
        <v>1.8</v>
      </c>
      <c r="F101" s="163"/>
      <c r="G101" s="163"/>
      <c r="H101" s="163"/>
      <c r="I101" s="163"/>
      <c r="J101" s="163"/>
      <c r="K101" s="163"/>
      <c r="L101" s="163"/>
      <c r="M101" s="163"/>
      <c r="N101" s="162"/>
      <c r="O101" s="162"/>
      <c r="P101" s="162"/>
      <c r="Q101" s="162"/>
      <c r="R101" s="163"/>
      <c r="S101" s="163"/>
      <c r="T101" s="163"/>
      <c r="U101" s="163"/>
      <c r="V101" s="163"/>
      <c r="W101" s="163"/>
      <c r="X101" s="163"/>
      <c r="Y101" s="152"/>
      <c r="Z101" s="152"/>
      <c r="AA101" s="152"/>
      <c r="AB101" s="152"/>
      <c r="AC101" s="152"/>
      <c r="AD101" s="152"/>
      <c r="AE101" s="152"/>
      <c r="AF101" s="152"/>
      <c r="AG101" s="152" t="s">
        <v>2390</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c r="A102" s="159"/>
      <c r="B102" s="160"/>
      <c r="C102" s="203" t="s">
        <v>3554</v>
      </c>
      <c r="D102" s="199"/>
      <c r="E102" s="200">
        <v>22.4</v>
      </c>
      <c r="F102" s="163"/>
      <c r="G102" s="163"/>
      <c r="H102" s="163"/>
      <c r="I102" s="163"/>
      <c r="J102" s="163"/>
      <c r="K102" s="163"/>
      <c r="L102" s="163"/>
      <c r="M102" s="163"/>
      <c r="N102" s="162"/>
      <c r="O102" s="162"/>
      <c r="P102" s="162"/>
      <c r="Q102" s="162"/>
      <c r="R102" s="163"/>
      <c r="S102" s="163"/>
      <c r="T102" s="163"/>
      <c r="U102" s="163"/>
      <c r="V102" s="163"/>
      <c r="W102" s="163"/>
      <c r="X102" s="163"/>
      <c r="Y102" s="152"/>
      <c r="Z102" s="152"/>
      <c r="AA102" s="152"/>
      <c r="AB102" s="152"/>
      <c r="AC102" s="152"/>
      <c r="AD102" s="152"/>
      <c r="AE102" s="152"/>
      <c r="AF102" s="152"/>
      <c r="AG102" s="152" t="s">
        <v>2390</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c r="A103" s="159"/>
      <c r="B103" s="160"/>
      <c r="C103" s="203" t="s">
        <v>3555</v>
      </c>
      <c r="D103" s="199"/>
      <c r="E103" s="200">
        <v>1.08</v>
      </c>
      <c r="F103" s="163"/>
      <c r="G103" s="163"/>
      <c r="H103" s="163"/>
      <c r="I103" s="163"/>
      <c r="J103" s="163"/>
      <c r="K103" s="163"/>
      <c r="L103" s="163"/>
      <c r="M103" s="163"/>
      <c r="N103" s="162"/>
      <c r="O103" s="162"/>
      <c r="P103" s="162"/>
      <c r="Q103" s="162"/>
      <c r="R103" s="163"/>
      <c r="S103" s="163"/>
      <c r="T103" s="163"/>
      <c r="U103" s="163"/>
      <c r="V103" s="163"/>
      <c r="W103" s="163"/>
      <c r="X103" s="163"/>
      <c r="Y103" s="152"/>
      <c r="Z103" s="152"/>
      <c r="AA103" s="152"/>
      <c r="AB103" s="152"/>
      <c r="AC103" s="152"/>
      <c r="AD103" s="152"/>
      <c r="AE103" s="152"/>
      <c r="AF103" s="152"/>
      <c r="AG103" s="152" t="s">
        <v>2390</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c r="A104" s="159"/>
      <c r="B104" s="160"/>
      <c r="C104" s="203" t="s">
        <v>3556</v>
      </c>
      <c r="D104" s="199"/>
      <c r="E104" s="200">
        <v>1.8</v>
      </c>
      <c r="F104" s="163"/>
      <c r="G104" s="163"/>
      <c r="H104" s="163"/>
      <c r="I104" s="163"/>
      <c r="J104" s="163"/>
      <c r="K104" s="163"/>
      <c r="L104" s="163"/>
      <c r="M104" s="163"/>
      <c r="N104" s="162"/>
      <c r="O104" s="162"/>
      <c r="P104" s="162"/>
      <c r="Q104" s="162"/>
      <c r="R104" s="163"/>
      <c r="S104" s="163"/>
      <c r="T104" s="163"/>
      <c r="U104" s="163"/>
      <c r="V104" s="163"/>
      <c r="W104" s="163"/>
      <c r="X104" s="163"/>
      <c r="Y104" s="152"/>
      <c r="Z104" s="152"/>
      <c r="AA104" s="152"/>
      <c r="AB104" s="152"/>
      <c r="AC104" s="152"/>
      <c r="AD104" s="152"/>
      <c r="AE104" s="152"/>
      <c r="AF104" s="152"/>
      <c r="AG104" s="152" t="s">
        <v>2390</v>
      </c>
      <c r="AH104" s="152">
        <v>0</v>
      </c>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ht="22.5" outlineLevel="1">
      <c r="A105" s="175">
        <v>22</v>
      </c>
      <c r="B105" s="176" t="s">
        <v>3557</v>
      </c>
      <c r="C105" s="185" t="s">
        <v>3558</v>
      </c>
      <c r="D105" s="177" t="s">
        <v>3559</v>
      </c>
      <c r="E105" s="178">
        <v>10</v>
      </c>
      <c r="F105" s="179"/>
      <c r="G105" s="180">
        <f>ROUND(E105*F105,2)</f>
        <v>0</v>
      </c>
      <c r="H105" s="179"/>
      <c r="I105" s="180">
        <f>ROUND(E105*H105,2)</f>
        <v>0</v>
      </c>
      <c r="J105" s="179"/>
      <c r="K105" s="180">
        <f>ROUND(E105*J105,2)</f>
        <v>0</v>
      </c>
      <c r="L105" s="180">
        <v>21</v>
      </c>
      <c r="M105" s="180">
        <f>G105*(1+L105/100)</f>
        <v>0</v>
      </c>
      <c r="N105" s="178">
        <v>0</v>
      </c>
      <c r="O105" s="178">
        <f>ROUND(E105*N105,2)</f>
        <v>0</v>
      </c>
      <c r="P105" s="178">
        <v>0</v>
      </c>
      <c r="Q105" s="178">
        <f>ROUND(E105*P105,2)</f>
        <v>0</v>
      </c>
      <c r="R105" s="180" t="s">
        <v>1556</v>
      </c>
      <c r="S105" s="180" t="s">
        <v>371</v>
      </c>
      <c r="T105" s="181" t="s">
        <v>2386</v>
      </c>
      <c r="U105" s="163">
        <v>0.02</v>
      </c>
      <c r="V105" s="163">
        <f>ROUND(E105*U105,2)</f>
        <v>0.2</v>
      </c>
      <c r="W105" s="163"/>
      <c r="X105" s="163" t="s">
        <v>431</v>
      </c>
      <c r="Y105" s="152"/>
      <c r="Z105" s="152"/>
      <c r="AA105" s="152"/>
      <c r="AB105" s="152"/>
      <c r="AC105" s="152"/>
      <c r="AD105" s="152"/>
      <c r="AE105" s="152"/>
      <c r="AF105" s="152"/>
      <c r="AG105" s="152" t="s">
        <v>2387</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c r="A106" s="159"/>
      <c r="B106" s="160"/>
      <c r="C106" s="203" t="s">
        <v>3560</v>
      </c>
      <c r="D106" s="199"/>
      <c r="E106" s="200">
        <v>1</v>
      </c>
      <c r="F106" s="163"/>
      <c r="G106" s="163"/>
      <c r="H106" s="163"/>
      <c r="I106" s="163"/>
      <c r="J106" s="163"/>
      <c r="K106" s="163"/>
      <c r="L106" s="163"/>
      <c r="M106" s="163"/>
      <c r="N106" s="162"/>
      <c r="O106" s="162"/>
      <c r="P106" s="162"/>
      <c r="Q106" s="162"/>
      <c r="R106" s="163"/>
      <c r="S106" s="163"/>
      <c r="T106" s="163"/>
      <c r="U106" s="163"/>
      <c r="V106" s="163"/>
      <c r="W106" s="163"/>
      <c r="X106" s="163"/>
      <c r="Y106" s="152"/>
      <c r="Z106" s="152"/>
      <c r="AA106" s="152"/>
      <c r="AB106" s="152"/>
      <c r="AC106" s="152"/>
      <c r="AD106" s="152"/>
      <c r="AE106" s="152"/>
      <c r="AF106" s="152"/>
      <c r="AG106" s="152" t="s">
        <v>2390</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c r="A107" s="159"/>
      <c r="B107" s="160"/>
      <c r="C107" s="203" t="s">
        <v>3561</v>
      </c>
      <c r="D107" s="199"/>
      <c r="E107" s="200">
        <v>7</v>
      </c>
      <c r="F107" s="163"/>
      <c r="G107" s="163"/>
      <c r="H107" s="163"/>
      <c r="I107" s="163"/>
      <c r="J107" s="163"/>
      <c r="K107" s="163"/>
      <c r="L107" s="163"/>
      <c r="M107" s="163"/>
      <c r="N107" s="162"/>
      <c r="O107" s="162"/>
      <c r="P107" s="162"/>
      <c r="Q107" s="162"/>
      <c r="R107" s="163"/>
      <c r="S107" s="163"/>
      <c r="T107" s="163"/>
      <c r="U107" s="163"/>
      <c r="V107" s="163"/>
      <c r="W107" s="163"/>
      <c r="X107" s="163"/>
      <c r="Y107" s="152"/>
      <c r="Z107" s="152"/>
      <c r="AA107" s="152"/>
      <c r="AB107" s="152"/>
      <c r="AC107" s="152"/>
      <c r="AD107" s="152"/>
      <c r="AE107" s="152"/>
      <c r="AF107" s="152"/>
      <c r="AG107" s="152" t="s">
        <v>2390</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c r="A108" s="159"/>
      <c r="B108" s="160"/>
      <c r="C108" s="203" t="s">
        <v>3562</v>
      </c>
      <c r="D108" s="199"/>
      <c r="E108" s="200">
        <v>1</v>
      </c>
      <c r="F108" s="163"/>
      <c r="G108" s="163"/>
      <c r="H108" s="163"/>
      <c r="I108" s="163"/>
      <c r="J108" s="163"/>
      <c r="K108" s="163"/>
      <c r="L108" s="163"/>
      <c r="M108" s="163"/>
      <c r="N108" s="162"/>
      <c r="O108" s="162"/>
      <c r="P108" s="162"/>
      <c r="Q108" s="162"/>
      <c r="R108" s="163"/>
      <c r="S108" s="163"/>
      <c r="T108" s="163"/>
      <c r="U108" s="163"/>
      <c r="V108" s="163"/>
      <c r="W108" s="163"/>
      <c r="X108" s="163"/>
      <c r="Y108" s="152"/>
      <c r="Z108" s="152"/>
      <c r="AA108" s="152"/>
      <c r="AB108" s="152"/>
      <c r="AC108" s="152"/>
      <c r="AD108" s="152"/>
      <c r="AE108" s="152"/>
      <c r="AF108" s="152"/>
      <c r="AG108" s="152" t="s">
        <v>2390</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c r="A109" s="159"/>
      <c r="B109" s="160"/>
      <c r="C109" s="203" t="s">
        <v>3563</v>
      </c>
      <c r="D109" s="199"/>
      <c r="E109" s="200">
        <v>1</v>
      </c>
      <c r="F109" s="163"/>
      <c r="G109" s="163"/>
      <c r="H109" s="163"/>
      <c r="I109" s="163"/>
      <c r="J109" s="163"/>
      <c r="K109" s="163"/>
      <c r="L109" s="163"/>
      <c r="M109" s="163"/>
      <c r="N109" s="162"/>
      <c r="O109" s="162"/>
      <c r="P109" s="162"/>
      <c r="Q109" s="162"/>
      <c r="R109" s="163"/>
      <c r="S109" s="163"/>
      <c r="T109" s="163"/>
      <c r="U109" s="163"/>
      <c r="V109" s="163"/>
      <c r="W109" s="163"/>
      <c r="X109" s="163"/>
      <c r="Y109" s="152"/>
      <c r="Z109" s="152"/>
      <c r="AA109" s="152"/>
      <c r="AB109" s="152"/>
      <c r="AC109" s="152"/>
      <c r="AD109" s="152"/>
      <c r="AE109" s="152"/>
      <c r="AF109" s="152"/>
      <c r="AG109" s="152" t="s">
        <v>2390</v>
      </c>
      <c r="AH109" s="152">
        <v>0</v>
      </c>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c r="A110" s="175">
        <v>23</v>
      </c>
      <c r="B110" s="176" t="s">
        <v>3564</v>
      </c>
      <c r="C110" s="185" t="s">
        <v>3565</v>
      </c>
      <c r="D110" s="177" t="s">
        <v>459</v>
      </c>
      <c r="E110" s="178">
        <v>4.4139999999999999E-2</v>
      </c>
      <c r="F110" s="179"/>
      <c r="G110" s="180">
        <f>ROUND(E110*F110,2)</f>
        <v>0</v>
      </c>
      <c r="H110" s="179"/>
      <c r="I110" s="180">
        <f>ROUND(E110*H110,2)</f>
        <v>0</v>
      </c>
      <c r="J110" s="179"/>
      <c r="K110" s="180">
        <f>ROUND(E110*J110,2)</f>
        <v>0</v>
      </c>
      <c r="L110" s="180">
        <v>21</v>
      </c>
      <c r="M110" s="180">
        <f>G110*(1+L110/100)</f>
        <v>0</v>
      </c>
      <c r="N110" s="178">
        <v>0</v>
      </c>
      <c r="O110" s="178">
        <f>ROUND(E110*N110,2)</f>
        <v>0</v>
      </c>
      <c r="P110" s="178">
        <v>0</v>
      </c>
      <c r="Q110" s="178">
        <f>ROUND(E110*P110,2)</f>
        <v>0</v>
      </c>
      <c r="R110" s="180" t="s">
        <v>1556</v>
      </c>
      <c r="S110" s="180" t="s">
        <v>371</v>
      </c>
      <c r="T110" s="181" t="s">
        <v>2386</v>
      </c>
      <c r="U110" s="163">
        <v>4.82</v>
      </c>
      <c r="V110" s="163">
        <f>ROUND(E110*U110,2)</f>
        <v>0.21</v>
      </c>
      <c r="W110" s="163"/>
      <c r="X110" s="163" t="s">
        <v>254</v>
      </c>
      <c r="Y110" s="152"/>
      <c r="Z110" s="152"/>
      <c r="AA110" s="152"/>
      <c r="AB110" s="152"/>
      <c r="AC110" s="152"/>
      <c r="AD110" s="152"/>
      <c r="AE110" s="152"/>
      <c r="AF110" s="152"/>
      <c r="AG110" s="152" t="s">
        <v>724</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c r="A111" s="159"/>
      <c r="B111" s="160"/>
      <c r="C111" s="273" t="s">
        <v>763</v>
      </c>
      <c r="D111" s="274"/>
      <c r="E111" s="274"/>
      <c r="F111" s="274"/>
      <c r="G111" s="274"/>
      <c r="H111" s="163"/>
      <c r="I111" s="163"/>
      <c r="J111" s="163"/>
      <c r="K111" s="163"/>
      <c r="L111" s="163"/>
      <c r="M111" s="163"/>
      <c r="N111" s="162"/>
      <c r="O111" s="162"/>
      <c r="P111" s="162"/>
      <c r="Q111" s="162"/>
      <c r="R111" s="163"/>
      <c r="S111" s="163"/>
      <c r="T111" s="163"/>
      <c r="U111" s="163"/>
      <c r="V111" s="163"/>
      <c r="W111" s="163"/>
      <c r="X111" s="163"/>
      <c r="Y111" s="152"/>
      <c r="Z111" s="152"/>
      <c r="AA111" s="152"/>
      <c r="AB111" s="152"/>
      <c r="AC111" s="152"/>
      <c r="AD111" s="152"/>
      <c r="AE111" s="152"/>
      <c r="AF111" s="152"/>
      <c r="AG111" s="152" t="s">
        <v>444</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c r="A112" s="169" t="s">
        <v>366</v>
      </c>
      <c r="B112" s="170" t="s">
        <v>321</v>
      </c>
      <c r="C112" s="184" t="s">
        <v>323</v>
      </c>
      <c r="D112" s="171"/>
      <c r="E112" s="172"/>
      <c r="F112" s="173"/>
      <c r="G112" s="173">
        <f>SUMIF(AG113:AG116,"&lt;&gt;NOR",G113:G116)</f>
        <v>0</v>
      </c>
      <c r="H112" s="173"/>
      <c r="I112" s="173">
        <f>SUM(I113:I116)</f>
        <v>0</v>
      </c>
      <c r="J112" s="173"/>
      <c r="K112" s="173">
        <f>SUM(K113:K116)</f>
        <v>0</v>
      </c>
      <c r="L112" s="173"/>
      <c r="M112" s="173">
        <f>SUM(M113:M116)</f>
        <v>0</v>
      </c>
      <c r="N112" s="172"/>
      <c r="O112" s="172">
        <f>SUM(O113:O116)</f>
        <v>0</v>
      </c>
      <c r="P112" s="172"/>
      <c r="Q112" s="172">
        <f>SUM(Q113:Q116)</f>
        <v>0</v>
      </c>
      <c r="R112" s="173"/>
      <c r="S112" s="173"/>
      <c r="T112" s="174"/>
      <c r="U112" s="168"/>
      <c r="V112" s="168">
        <f>SUM(V113:V116)</f>
        <v>0</v>
      </c>
      <c r="W112" s="168"/>
      <c r="X112" s="168"/>
      <c r="AG112" t="s">
        <v>367</v>
      </c>
    </row>
    <row r="113" spans="1:60" outlineLevel="1">
      <c r="A113" s="175">
        <v>24</v>
      </c>
      <c r="B113" s="176" t="s">
        <v>3566</v>
      </c>
      <c r="C113" s="185" t="s">
        <v>3567</v>
      </c>
      <c r="D113" s="177" t="s">
        <v>2902</v>
      </c>
      <c r="E113" s="178">
        <v>1</v>
      </c>
      <c r="F113" s="179"/>
      <c r="G113" s="180">
        <f>ROUND(E113*F113,2)</f>
        <v>0</v>
      </c>
      <c r="H113" s="179"/>
      <c r="I113" s="180">
        <f>ROUND(E113*H113,2)</f>
        <v>0</v>
      </c>
      <c r="J113" s="179"/>
      <c r="K113" s="180">
        <f>ROUND(E113*J113,2)</f>
        <v>0</v>
      </c>
      <c r="L113" s="180">
        <v>21</v>
      </c>
      <c r="M113" s="180">
        <f>G113*(1+L113/100)</f>
        <v>0</v>
      </c>
      <c r="N113" s="178">
        <v>0</v>
      </c>
      <c r="O113" s="178">
        <f>ROUND(E113*N113,2)</f>
        <v>0</v>
      </c>
      <c r="P113" s="178">
        <v>0</v>
      </c>
      <c r="Q113" s="178">
        <f>ROUND(E113*P113,2)</f>
        <v>0</v>
      </c>
      <c r="R113" s="180"/>
      <c r="S113" s="180" t="s">
        <v>430</v>
      </c>
      <c r="T113" s="181" t="s">
        <v>372</v>
      </c>
      <c r="U113" s="163">
        <v>0</v>
      </c>
      <c r="V113" s="163">
        <f>ROUND(E113*U113,2)</f>
        <v>0</v>
      </c>
      <c r="W113" s="163"/>
      <c r="X113" s="163" t="s">
        <v>431</v>
      </c>
      <c r="Y113" s="152"/>
      <c r="Z113" s="152"/>
      <c r="AA113" s="152"/>
      <c r="AB113" s="152"/>
      <c r="AC113" s="152"/>
      <c r="AD113" s="152"/>
      <c r="AE113" s="152"/>
      <c r="AF113" s="152"/>
      <c r="AG113" s="152" t="s">
        <v>432</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c r="A114" s="159"/>
      <c r="B114" s="160"/>
      <c r="C114" s="262" t="s">
        <v>3568</v>
      </c>
      <c r="D114" s="263"/>
      <c r="E114" s="263"/>
      <c r="F114" s="263"/>
      <c r="G114" s="263"/>
      <c r="H114" s="163"/>
      <c r="I114" s="163"/>
      <c r="J114" s="163"/>
      <c r="K114" s="163"/>
      <c r="L114" s="163"/>
      <c r="M114" s="163"/>
      <c r="N114" s="162"/>
      <c r="O114" s="162"/>
      <c r="P114" s="162"/>
      <c r="Q114" s="162"/>
      <c r="R114" s="163"/>
      <c r="S114" s="163"/>
      <c r="T114" s="163"/>
      <c r="U114" s="163"/>
      <c r="V114" s="163"/>
      <c r="W114" s="163"/>
      <c r="X114" s="163"/>
      <c r="Y114" s="152"/>
      <c r="Z114" s="152"/>
      <c r="AA114" s="152"/>
      <c r="AB114" s="152"/>
      <c r="AC114" s="152"/>
      <c r="AD114" s="152"/>
      <c r="AE114" s="152"/>
      <c r="AF114" s="152"/>
      <c r="AG114" s="152" t="s">
        <v>375</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c r="A115" s="159"/>
      <c r="B115" s="160"/>
      <c r="C115" s="271" t="s">
        <v>3569</v>
      </c>
      <c r="D115" s="272"/>
      <c r="E115" s="272"/>
      <c r="F115" s="272"/>
      <c r="G115" s="272"/>
      <c r="H115" s="163"/>
      <c r="I115" s="163"/>
      <c r="J115" s="163"/>
      <c r="K115" s="163"/>
      <c r="L115" s="163"/>
      <c r="M115" s="163"/>
      <c r="N115" s="162"/>
      <c r="O115" s="162"/>
      <c r="P115" s="162"/>
      <c r="Q115" s="162"/>
      <c r="R115" s="163"/>
      <c r="S115" s="163"/>
      <c r="T115" s="163"/>
      <c r="U115" s="163"/>
      <c r="V115" s="163"/>
      <c r="W115" s="163"/>
      <c r="X115" s="163"/>
      <c r="Y115" s="152"/>
      <c r="Z115" s="152"/>
      <c r="AA115" s="152"/>
      <c r="AB115" s="152"/>
      <c r="AC115" s="152"/>
      <c r="AD115" s="152"/>
      <c r="AE115" s="152"/>
      <c r="AF115" s="152"/>
      <c r="AG115" s="152" t="s">
        <v>375</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c r="A116" s="159"/>
      <c r="B116" s="160"/>
      <c r="C116" s="271" t="s">
        <v>3570</v>
      </c>
      <c r="D116" s="272"/>
      <c r="E116" s="272"/>
      <c r="F116" s="272"/>
      <c r="G116" s="272"/>
      <c r="H116" s="163"/>
      <c r="I116" s="163"/>
      <c r="J116" s="163"/>
      <c r="K116" s="163"/>
      <c r="L116" s="163"/>
      <c r="M116" s="163"/>
      <c r="N116" s="162"/>
      <c r="O116" s="162"/>
      <c r="P116" s="162"/>
      <c r="Q116" s="162"/>
      <c r="R116" s="163"/>
      <c r="S116" s="163"/>
      <c r="T116" s="163"/>
      <c r="U116" s="163"/>
      <c r="V116" s="163"/>
      <c r="W116" s="163"/>
      <c r="X116" s="163"/>
      <c r="Y116" s="152"/>
      <c r="Z116" s="152"/>
      <c r="AA116" s="152"/>
      <c r="AB116" s="152"/>
      <c r="AC116" s="152"/>
      <c r="AD116" s="152"/>
      <c r="AE116" s="152"/>
      <c r="AF116" s="152"/>
      <c r="AG116" s="152" t="s">
        <v>375</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c r="A117" s="3"/>
      <c r="B117" s="4"/>
      <c r="C117" s="186"/>
      <c r="D117" s="6"/>
      <c r="E117" s="3"/>
      <c r="F117" s="3"/>
      <c r="G117" s="3"/>
      <c r="H117" s="3"/>
      <c r="I117" s="3"/>
      <c r="J117" s="3"/>
      <c r="K117" s="3"/>
      <c r="L117" s="3"/>
      <c r="M117" s="3"/>
      <c r="N117" s="3"/>
      <c r="O117" s="3"/>
      <c r="P117" s="3"/>
      <c r="Q117" s="3"/>
      <c r="R117" s="3"/>
      <c r="S117" s="3"/>
      <c r="T117" s="3"/>
      <c r="U117" s="3"/>
      <c r="V117" s="3"/>
      <c r="W117" s="3"/>
      <c r="X117" s="3"/>
      <c r="AE117">
        <v>15</v>
      </c>
      <c r="AF117">
        <v>21</v>
      </c>
      <c r="AG117" t="s">
        <v>353</v>
      </c>
    </row>
    <row r="118" spans="1:60">
      <c r="A118" s="155"/>
      <c r="B118" s="156" t="s">
        <v>29</v>
      </c>
      <c r="C118" s="187"/>
      <c r="D118" s="157"/>
      <c r="E118" s="158"/>
      <c r="F118" s="158"/>
      <c r="G118" s="183">
        <f>G8+G15+G19+G78+G87+G90+G93+G99+G112</f>
        <v>0</v>
      </c>
      <c r="H118" s="3"/>
      <c r="I118" s="3"/>
      <c r="J118" s="3"/>
      <c r="K118" s="3"/>
      <c r="L118" s="3"/>
      <c r="M118" s="3"/>
      <c r="N118" s="3"/>
      <c r="O118" s="3"/>
      <c r="P118" s="3"/>
      <c r="Q118" s="3"/>
      <c r="R118" s="3"/>
      <c r="S118" s="3"/>
      <c r="T118" s="3"/>
      <c r="U118" s="3"/>
      <c r="V118" s="3"/>
      <c r="W118" s="3"/>
      <c r="X118" s="3"/>
      <c r="AE118">
        <f>SUMIF(L7:L116,AE117,G7:G116)</f>
        <v>0</v>
      </c>
      <c r="AF118">
        <f>SUMIF(L7:L116,AF117,G7:G116)</f>
        <v>0</v>
      </c>
      <c r="AG118" t="s">
        <v>423</v>
      </c>
    </row>
    <row r="119" spans="1:60">
      <c r="C119" s="188"/>
      <c r="D119" s="10"/>
      <c r="AG119" t="s">
        <v>425</v>
      </c>
    </row>
    <row r="120" spans="1:60">
      <c r="D120" s="10"/>
    </row>
    <row r="121" spans="1:60">
      <c r="D121" s="10"/>
    </row>
    <row r="122" spans="1:60">
      <c r="D122" s="10"/>
    </row>
    <row r="123" spans="1:60">
      <c r="D123" s="10"/>
    </row>
    <row r="124" spans="1:60">
      <c r="D124" s="10"/>
    </row>
    <row r="125" spans="1:60">
      <c r="D125" s="10"/>
    </row>
    <row r="126" spans="1:60">
      <c r="D126" s="10"/>
    </row>
    <row r="127" spans="1:60">
      <c r="D127" s="10"/>
    </row>
    <row r="128" spans="1:60">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RA3Cg9TINZM8KgVC5FRDrE1qytqX4ujJTebZPxPSKJq4yW1Id8wDUNQ+hcqp9gs4cER2jx+0ct81IxN75Gts8Q==" saltValue="HOk7/4opNrpV+0WDS3SweQ==" spinCount="100000" sheet="1"/>
  <mergeCells count="23">
    <mergeCell ref="C92:G92"/>
    <mergeCell ref="C111:G111"/>
    <mergeCell ref="C114:G114"/>
    <mergeCell ref="C115:G115"/>
    <mergeCell ref="C116:G116"/>
    <mergeCell ref="C83:G83"/>
    <mergeCell ref="C17:G17"/>
    <mergeCell ref="C21:G21"/>
    <mergeCell ref="C29:G29"/>
    <mergeCell ref="C30:G30"/>
    <mergeCell ref="C37:G37"/>
    <mergeCell ref="C38:G38"/>
    <mergeCell ref="C46:G46"/>
    <mergeCell ref="C47:G47"/>
    <mergeCell ref="C54:G54"/>
    <mergeCell ref="C60:G60"/>
    <mergeCell ref="C80:G80"/>
    <mergeCell ref="C13:G13"/>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75</v>
      </c>
      <c r="C3" s="265" t="s">
        <v>81</v>
      </c>
      <c r="D3" s="266"/>
      <c r="E3" s="266"/>
      <c r="F3" s="266"/>
      <c r="G3" s="267"/>
      <c r="AC3" s="126" t="s">
        <v>339</v>
      </c>
      <c r="AG3" t="s">
        <v>343</v>
      </c>
    </row>
    <row r="4" spans="1:60" ht="24.95" customHeight="1">
      <c r="A4" s="145" t="s">
        <v>9</v>
      </c>
      <c r="B4" s="146" t="s">
        <v>79</v>
      </c>
      <c r="C4" s="268" t="s">
        <v>86</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239</v>
      </c>
      <c r="C8" s="184" t="s">
        <v>86</v>
      </c>
      <c r="D8" s="171"/>
      <c r="E8" s="172"/>
      <c r="F8" s="173"/>
      <c r="G8" s="173">
        <f>SUMIF(AG9:AG32,"&lt;&gt;NOR",G9:G32)</f>
        <v>0</v>
      </c>
      <c r="H8" s="173"/>
      <c r="I8" s="173">
        <f>SUM(I9:I32)</f>
        <v>0</v>
      </c>
      <c r="J8" s="173"/>
      <c r="K8" s="173">
        <f>SUM(K9:K32)</f>
        <v>0</v>
      </c>
      <c r="L8" s="173"/>
      <c r="M8" s="173">
        <f>SUM(M9:M32)</f>
        <v>0</v>
      </c>
      <c r="N8" s="172"/>
      <c r="O8" s="172">
        <f>SUM(O9:O32)</f>
        <v>0</v>
      </c>
      <c r="P8" s="172"/>
      <c r="Q8" s="172">
        <f>SUM(Q9:Q32)</f>
        <v>0</v>
      </c>
      <c r="R8" s="173"/>
      <c r="S8" s="173"/>
      <c r="T8" s="174"/>
      <c r="U8" s="168"/>
      <c r="V8" s="168">
        <f>SUM(V9:V32)</f>
        <v>0</v>
      </c>
      <c r="W8" s="168"/>
      <c r="X8" s="168"/>
      <c r="AG8" t="s">
        <v>367</v>
      </c>
    </row>
    <row r="9" spans="1:60" ht="22.5" outlineLevel="1">
      <c r="A9" s="189">
        <v>1</v>
      </c>
      <c r="B9" s="190" t="s">
        <v>2976</v>
      </c>
      <c r="C9" s="197" t="s">
        <v>3571</v>
      </c>
      <c r="D9" s="191" t="s">
        <v>2761</v>
      </c>
      <c r="E9" s="192">
        <v>1</v>
      </c>
      <c r="F9" s="193"/>
      <c r="G9" s="194">
        <f>ROUND(E9*F9,2)</f>
        <v>0</v>
      </c>
      <c r="H9" s="193"/>
      <c r="I9" s="194">
        <f>ROUND(E9*H9,2)</f>
        <v>0</v>
      </c>
      <c r="J9" s="193"/>
      <c r="K9" s="194">
        <f>ROUND(E9*J9,2)</f>
        <v>0</v>
      </c>
      <c r="L9" s="194">
        <v>21</v>
      </c>
      <c r="M9" s="194">
        <f>G9*(1+L9/100)</f>
        <v>0</v>
      </c>
      <c r="N9" s="192">
        <v>0</v>
      </c>
      <c r="O9" s="192">
        <f>ROUND(E9*N9,2)</f>
        <v>0</v>
      </c>
      <c r="P9" s="192">
        <v>0</v>
      </c>
      <c r="Q9" s="192">
        <f>ROUND(E9*P9,2)</f>
        <v>0</v>
      </c>
      <c r="R9" s="194"/>
      <c r="S9" s="194" t="s">
        <v>430</v>
      </c>
      <c r="T9" s="195" t="s">
        <v>372</v>
      </c>
      <c r="U9" s="163">
        <v>0</v>
      </c>
      <c r="V9" s="163">
        <f>ROUND(E9*U9,2)</f>
        <v>0</v>
      </c>
      <c r="W9" s="163"/>
      <c r="X9" s="163" t="s">
        <v>431</v>
      </c>
      <c r="Y9" s="152"/>
      <c r="Z9" s="152"/>
      <c r="AA9" s="152"/>
      <c r="AB9" s="152"/>
      <c r="AC9" s="152"/>
      <c r="AD9" s="152"/>
      <c r="AE9" s="152"/>
      <c r="AF9" s="152"/>
      <c r="AG9" s="152" t="s">
        <v>2387</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2.5" outlineLevel="1">
      <c r="A10" s="175">
        <v>2</v>
      </c>
      <c r="B10" s="176" t="s">
        <v>2979</v>
      </c>
      <c r="C10" s="185" t="s">
        <v>3572</v>
      </c>
      <c r="D10" s="177" t="s">
        <v>2761</v>
      </c>
      <c r="E10" s="178">
        <v>1</v>
      </c>
      <c r="F10" s="179"/>
      <c r="G10" s="180">
        <f>ROUND(E10*F10,2)</f>
        <v>0</v>
      </c>
      <c r="H10" s="179"/>
      <c r="I10" s="180">
        <f>ROUND(E10*H10,2)</f>
        <v>0</v>
      </c>
      <c r="J10" s="179"/>
      <c r="K10" s="180">
        <f>ROUND(E10*J10,2)</f>
        <v>0</v>
      </c>
      <c r="L10" s="180">
        <v>21</v>
      </c>
      <c r="M10" s="180">
        <f>G10*(1+L10/100)</f>
        <v>0</v>
      </c>
      <c r="N10" s="178">
        <v>0</v>
      </c>
      <c r="O10" s="178">
        <f>ROUND(E10*N10,2)</f>
        <v>0</v>
      </c>
      <c r="P10" s="178">
        <v>0</v>
      </c>
      <c r="Q10" s="178">
        <f>ROUND(E10*P10,2)</f>
        <v>0</v>
      </c>
      <c r="R10" s="180"/>
      <c r="S10" s="180" t="s">
        <v>430</v>
      </c>
      <c r="T10" s="181" t="s">
        <v>372</v>
      </c>
      <c r="U10" s="163">
        <v>0</v>
      </c>
      <c r="V10" s="163">
        <f>ROUND(E10*U10,2)</f>
        <v>0</v>
      </c>
      <c r="W10" s="163"/>
      <c r="X10" s="163" t="s">
        <v>431</v>
      </c>
      <c r="Y10" s="152"/>
      <c r="Z10" s="152"/>
      <c r="AA10" s="152"/>
      <c r="AB10" s="152"/>
      <c r="AC10" s="152"/>
      <c r="AD10" s="152"/>
      <c r="AE10" s="152"/>
      <c r="AF10" s="152"/>
      <c r="AG10" s="152" t="s">
        <v>2387</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59"/>
      <c r="B11" s="160"/>
      <c r="C11" s="262" t="s">
        <v>3573</v>
      </c>
      <c r="D11" s="263"/>
      <c r="E11" s="263"/>
      <c r="F11" s="263"/>
      <c r="G11" s="263"/>
      <c r="H11" s="163"/>
      <c r="I11" s="163"/>
      <c r="J11" s="163"/>
      <c r="K11" s="163"/>
      <c r="L11" s="163"/>
      <c r="M11" s="163"/>
      <c r="N11" s="162"/>
      <c r="O11" s="162"/>
      <c r="P11" s="162"/>
      <c r="Q11" s="162"/>
      <c r="R11" s="163"/>
      <c r="S11" s="163"/>
      <c r="T11" s="163"/>
      <c r="U11" s="163"/>
      <c r="V11" s="163"/>
      <c r="W11" s="163"/>
      <c r="X11" s="163"/>
      <c r="Y11" s="152"/>
      <c r="Z11" s="152"/>
      <c r="AA11" s="152"/>
      <c r="AB11" s="152"/>
      <c r="AC11" s="152"/>
      <c r="AD11" s="152"/>
      <c r="AE11" s="152"/>
      <c r="AF11" s="152"/>
      <c r="AG11" s="152" t="s">
        <v>375</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2.5" outlineLevel="1">
      <c r="A12" s="189">
        <v>3</v>
      </c>
      <c r="B12" s="190" t="s">
        <v>2981</v>
      </c>
      <c r="C12" s="197" t="s">
        <v>3574</v>
      </c>
      <c r="D12" s="191" t="s">
        <v>2761</v>
      </c>
      <c r="E12" s="192">
        <v>1</v>
      </c>
      <c r="F12" s="193"/>
      <c r="G12" s="194">
        <f t="shared" ref="G12:G32" si="0">ROUND(E12*F12,2)</f>
        <v>0</v>
      </c>
      <c r="H12" s="193"/>
      <c r="I12" s="194">
        <f t="shared" ref="I12:I32" si="1">ROUND(E12*H12,2)</f>
        <v>0</v>
      </c>
      <c r="J12" s="193"/>
      <c r="K12" s="194">
        <f t="shared" ref="K12:K32" si="2">ROUND(E12*J12,2)</f>
        <v>0</v>
      </c>
      <c r="L12" s="194">
        <v>21</v>
      </c>
      <c r="M12" s="194">
        <f t="shared" ref="M12:M32" si="3">G12*(1+L12/100)</f>
        <v>0</v>
      </c>
      <c r="N12" s="192">
        <v>0</v>
      </c>
      <c r="O12" s="192">
        <f t="shared" ref="O12:O32" si="4">ROUND(E12*N12,2)</f>
        <v>0</v>
      </c>
      <c r="P12" s="192">
        <v>0</v>
      </c>
      <c r="Q12" s="192">
        <f t="shared" ref="Q12:Q32" si="5">ROUND(E12*P12,2)</f>
        <v>0</v>
      </c>
      <c r="R12" s="194"/>
      <c r="S12" s="194" t="s">
        <v>430</v>
      </c>
      <c r="T12" s="195" t="s">
        <v>372</v>
      </c>
      <c r="U12" s="163">
        <v>0</v>
      </c>
      <c r="V12" s="163">
        <f t="shared" ref="V12:V32" si="6">ROUND(E12*U12,2)</f>
        <v>0</v>
      </c>
      <c r="W12" s="163"/>
      <c r="X12" s="163" t="s">
        <v>431</v>
      </c>
      <c r="Y12" s="152"/>
      <c r="Z12" s="152"/>
      <c r="AA12" s="152"/>
      <c r="AB12" s="152"/>
      <c r="AC12" s="152"/>
      <c r="AD12" s="152"/>
      <c r="AE12" s="152"/>
      <c r="AF12" s="152"/>
      <c r="AG12" s="152" t="s">
        <v>2387</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ht="22.5" outlineLevel="1">
      <c r="A13" s="189">
        <v>4</v>
      </c>
      <c r="B13" s="190" t="s">
        <v>2983</v>
      </c>
      <c r="C13" s="197" t="s">
        <v>3575</v>
      </c>
      <c r="D13" s="191" t="s">
        <v>2761</v>
      </c>
      <c r="E13" s="192">
        <v>1</v>
      </c>
      <c r="F13" s="193"/>
      <c r="G13" s="194">
        <f t="shared" si="0"/>
        <v>0</v>
      </c>
      <c r="H13" s="193"/>
      <c r="I13" s="194">
        <f t="shared" si="1"/>
        <v>0</v>
      </c>
      <c r="J13" s="193"/>
      <c r="K13" s="194">
        <f t="shared" si="2"/>
        <v>0</v>
      </c>
      <c r="L13" s="194">
        <v>21</v>
      </c>
      <c r="M13" s="194">
        <f t="shared" si="3"/>
        <v>0</v>
      </c>
      <c r="N13" s="192">
        <v>0</v>
      </c>
      <c r="O13" s="192">
        <f t="shared" si="4"/>
        <v>0</v>
      </c>
      <c r="P13" s="192">
        <v>0</v>
      </c>
      <c r="Q13" s="192">
        <f t="shared" si="5"/>
        <v>0</v>
      </c>
      <c r="R13" s="194"/>
      <c r="S13" s="194" t="s">
        <v>430</v>
      </c>
      <c r="T13" s="195" t="s">
        <v>372</v>
      </c>
      <c r="U13" s="163">
        <v>0</v>
      </c>
      <c r="V13" s="163">
        <f t="shared" si="6"/>
        <v>0</v>
      </c>
      <c r="W13" s="163"/>
      <c r="X13" s="163" t="s">
        <v>431</v>
      </c>
      <c r="Y13" s="152"/>
      <c r="Z13" s="152"/>
      <c r="AA13" s="152"/>
      <c r="AB13" s="152"/>
      <c r="AC13" s="152"/>
      <c r="AD13" s="152"/>
      <c r="AE13" s="152"/>
      <c r="AF13" s="152"/>
      <c r="AG13" s="152" t="s">
        <v>2387</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ht="22.5" outlineLevel="1">
      <c r="A14" s="189">
        <v>5</v>
      </c>
      <c r="B14" s="190" t="s">
        <v>2985</v>
      </c>
      <c r="C14" s="197" t="s">
        <v>3576</v>
      </c>
      <c r="D14" s="191" t="s">
        <v>2761</v>
      </c>
      <c r="E14" s="192">
        <v>1</v>
      </c>
      <c r="F14" s="193"/>
      <c r="G14" s="194">
        <f t="shared" si="0"/>
        <v>0</v>
      </c>
      <c r="H14" s="193"/>
      <c r="I14" s="194">
        <f t="shared" si="1"/>
        <v>0</v>
      </c>
      <c r="J14" s="193"/>
      <c r="K14" s="194">
        <f t="shared" si="2"/>
        <v>0</v>
      </c>
      <c r="L14" s="194">
        <v>21</v>
      </c>
      <c r="M14" s="194">
        <f t="shared" si="3"/>
        <v>0</v>
      </c>
      <c r="N14" s="192">
        <v>0</v>
      </c>
      <c r="O14" s="192">
        <f t="shared" si="4"/>
        <v>0</v>
      </c>
      <c r="P14" s="192">
        <v>0</v>
      </c>
      <c r="Q14" s="192">
        <f t="shared" si="5"/>
        <v>0</v>
      </c>
      <c r="R14" s="194"/>
      <c r="S14" s="194" t="s">
        <v>430</v>
      </c>
      <c r="T14" s="195" t="s">
        <v>372</v>
      </c>
      <c r="U14" s="163">
        <v>0</v>
      </c>
      <c r="V14" s="163">
        <f t="shared" si="6"/>
        <v>0</v>
      </c>
      <c r="W14" s="163"/>
      <c r="X14" s="163" t="s">
        <v>431</v>
      </c>
      <c r="Y14" s="152"/>
      <c r="Z14" s="152"/>
      <c r="AA14" s="152"/>
      <c r="AB14" s="152"/>
      <c r="AC14" s="152"/>
      <c r="AD14" s="152"/>
      <c r="AE14" s="152"/>
      <c r="AF14" s="152"/>
      <c r="AG14" s="152" t="s">
        <v>2387</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22.5" outlineLevel="1">
      <c r="A15" s="189">
        <v>6</v>
      </c>
      <c r="B15" s="190" t="s">
        <v>2987</v>
      </c>
      <c r="C15" s="197" t="s">
        <v>3577</v>
      </c>
      <c r="D15" s="191" t="s">
        <v>2761</v>
      </c>
      <c r="E15" s="192">
        <v>2</v>
      </c>
      <c r="F15" s="193"/>
      <c r="G15" s="194">
        <f t="shared" si="0"/>
        <v>0</v>
      </c>
      <c r="H15" s="193"/>
      <c r="I15" s="194">
        <f t="shared" si="1"/>
        <v>0</v>
      </c>
      <c r="J15" s="193"/>
      <c r="K15" s="194">
        <f t="shared" si="2"/>
        <v>0</v>
      </c>
      <c r="L15" s="194">
        <v>21</v>
      </c>
      <c r="M15" s="194">
        <f t="shared" si="3"/>
        <v>0</v>
      </c>
      <c r="N15" s="192">
        <v>0</v>
      </c>
      <c r="O15" s="192">
        <f t="shared" si="4"/>
        <v>0</v>
      </c>
      <c r="P15" s="192">
        <v>0</v>
      </c>
      <c r="Q15" s="192">
        <f t="shared" si="5"/>
        <v>0</v>
      </c>
      <c r="R15" s="194"/>
      <c r="S15" s="194" t="s">
        <v>430</v>
      </c>
      <c r="T15" s="195" t="s">
        <v>372</v>
      </c>
      <c r="U15" s="163">
        <v>0</v>
      </c>
      <c r="V15" s="163">
        <f t="shared" si="6"/>
        <v>0</v>
      </c>
      <c r="W15" s="163"/>
      <c r="X15" s="163" t="s">
        <v>431</v>
      </c>
      <c r="Y15" s="152"/>
      <c r="Z15" s="152"/>
      <c r="AA15" s="152"/>
      <c r="AB15" s="152"/>
      <c r="AC15" s="152"/>
      <c r="AD15" s="152"/>
      <c r="AE15" s="152"/>
      <c r="AF15" s="152"/>
      <c r="AG15" s="152" t="s">
        <v>2387</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22.5" outlineLevel="1">
      <c r="A16" s="189">
        <v>7</v>
      </c>
      <c r="B16" s="190" t="s">
        <v>2989</v>
      </c>
      <c r="C16" s="197" t="s">
        <v>3578</v>
      </c>
      <c r="D16" s="191" t="s">
        <v>2761</v>
      </c>
      <c r="E16" s="192">
        <v>1</v>
      </c>
      <c r="F16" s="193"/>
      <c r="G16" s="194">
        <f t="shared" si="0"/>
        <v>0</v>
      </c>
      <c r="H16" s="193"/>
      <c r="I16" s="194">
        <f t="shared" si="1"/>
        <v>0</v>
      </c>
      <c r="J16" s="193"/>
      <c r="K16" s="194">
        <f t="shared" si="2"/>
        <v>0</v>
      </c>
      <c r="L16" s="194">
        <v>21</v>
      </c>
      <c r="M16" s="194">
        <f t="shared" si="3"/>
        <v>0</v>
      </c>
      <c r="N16" s="192">
        <v>0</v>
      </c>
      <c r="O16" s="192">
        <f t="shared" si="4"/>
        <v>0</v>
      </c>
      <c r="P16" s="192">
        <v>0</v>
      </c>
      <c r="Q16" s="192">
        <f t="shared" si="5"/>
        <v>0</v>
      </c>
      <c r="R16" s="194"/>
      <c r="S16" s="194" t="s">
        <v>430</v>
      </c>
      <c r="T16" s="195" t="s">
        <v>372</v>
      </c>
      <c r="U16" s="163">
        <v>0</v>
      </c>
      <c r="V16" s="163">
        <f t="shared" si="6"/>
        <v>0</v>
      </c>
      <c r="W16" s="163"/>
      <c r="X16" s="163" t="s">
        <v>431</v>
      </c>
      <c r="Y16" s="152"/>
      <c r="Z16" s="152"/>
      <c r="AA16" s="152"/>
      <c r="AB16" s="152"/>
      <c r="AC16" s="152"/>
      <c r="AD16" s="152"/>
      <c r="AE16" s="152"/>
      <c r="AF16" s="152"/>
      <c r="AG16" s="152" t="s">
        <v>2387</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ht="22.5" outlineLevel="1">
      <c r="A17" s="189">
        <v>8</v>
      </c>
      <c r="B17" s="190" t="s">
        <v>2991</v>
      </c>
      <c r="C17" s="197" t="s">
        <v>3579</v>
      </c>
      <c r="D17" s="191" t="s">
        <v>2761</v>
      </c>
      <c r="E17" s="192">
        <v>1</v>
      </c>
      <c r="F17" s="193"/>
      <c r="G17" s="194">
        <f t="shared" si="0"/>
        <v>0</v>
      </c>
      <c r="H17" s="193"/>
      <c r="I17" s="194">
        <f t="shared" si="1"/>
        <v>0</v>
      </c>
      <c r="J17" s="193"/>
      <c r="K17" s="194">
        <f t="shared" si="2"/>
        <v>0</v>
      </c>
      <c r="L17" s="194">
        <v>21</v>
      </c>
      <c r="M17" s="194">
        <f t="shared" si="3"/>
        <v>0</v>
      </c>
      <c r="N17" s="192">
        <v>0</v>
      </c>
      <c r="O17" s="192">
        <f t="shared" si="4"/>
        <v>0</v>
      </c>
      <c r="P17" s="192">
        <v>0</v>
      </c>
      <c r="Q17" s="192">
        <f t="shared" si="5"/>
        <v>0</v>
      </c>
      <c r="R17" s="194"/>
      <c r="S17" s="194" t="s">
        <v>430</v>
      </c>
      <c r="T17" s="195" t="s">
        <v>372</v>
      </c>
      <c r="U17" s="163">
        <v>0</v>
      </c>
      <c r="V17" s="163">
        <f t="shared" si="6"/>
        <v>0</v>
      </c>
      <c r="W17" s="163"/>
      <c r="X17" s="163" t="s">
        <v>431</v>
      </c>
      <c r="Y17" s="152"/>
      <c r="Z17" s="152"/>
      <c r="AA17" s="152"/>
      <c r="AB17" s="152"/>
      <c r="AC17" s="152"/>
      <c r="AD17" s="152"/>
      <c r="AE17" s="152"/>
      <c r="AF17" s="152"/>
      <c r="AG17" s="152" t="s">
        <v>2387</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ht="22.5" outlineLevel="1">
      <c r="A18" s="189">
        <v>9</v>
      </c>
      <c r="B18" s="190" t="s">
        <v>2993</v>
      </c>
      <c r="C18" s="197" t="s">
        <v>3580</v>
      </c>
      <c r="D18" s="191" t="s">
        <v>2761</v>
      </c>
      <c r="E18" s="192">
        <v>1</v>
      </c>
      <c r="F18" s="193"/>
      <c r="G18" s="194">
        <f t="shared" si="0"/>
        <v>0</v>
      </c>
      <c r="H18" s="193"/>
      <c r="I18" s="194">
        <f t="shared" si="1"/>
        <v>0</v>
      </c>
      <c r="J18" s="193"/>
      <c r="K18" s="194">
        <f t="shared" si="2"/>
        <v>0</v>
      </c>
      <c r="L18" s="194">
        <v>21</v>
      </c>
      <c r="M18" s="194">
        <f t="shared" si="3"/>
        <v>0</v>
      </c>
      <c r="N18" s="192">
        <v>0</v>
      </c>
      <c r="O18" s="192">
        <f t="shared" si="4"/>
        <v>0</v>
      </c>
      <c r="P18" s="192">
        <v>0</v>
      </c>
      <c r="Q18" s="192">
        <f t="shared" si="5"/>
        <v>0</v>
      </c>
      <c r="R18" s="194"/>
      <c r="S18" s="194" t="s">
        <v>430</v>
      </c>
      <c r="T18" s="195" t="s">
        <v>372</v>
      </c>
      <c r="U18" s="163">
        <v>0</v>
      </c>
      <c r="V18" s="163">
        <f t="shared" si="6"/>
        <v>0</v>
      </c>
      <c r="W18" s="163"/>
      <c r="X18" s="163" t="s">
        <v>431</v>
      </c>
      <c r="Y18" s="152"/>
      <c r="Z18" s="152"/>
      <c r="AA18" s="152"/>
      <c r="AB18" s="152"/>
      <c r="AC18" s="152"/>
      <c r="AD18" s="152"/>
      <c r="AE18" s="152"/>
      <c r="AF18" s="152"/>
      <c r="AG18" s="152" t="s">
        <v>2387</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ht="22.5" outlineLevel="1">
      <c r="A19" s="189">
        <v>10</v>
      </c>
      <c r="B19" s="190" t="s">
        <v>3287</v>
      </c>
      <c r="C19" s="197" t="s">
        <v>3581</v>
      </c>
      <c r="D19" s="191" t="s">
        <v>2761</v>
      </c>
      <c r="E19" s="192">
        <v>1</v>
      </c>
      <c r="F19" s="193"/>
      <c r="G19" s="194">
        <f t="shared" si="0"/>
        <v>0</v>
      </c>
      <c r="H19" s="193"/>
      <c r="I19" s="194">
        <f t="shared" si="1"/>
        <v>0</v>
      </c>
      <c r="J19" s="193"/>
      <c r="K19" s="194">
        <f t="shared" si="2"/>
        <v>0</v>
      </c>
      <c r="L19" s="194">
        <v>21</v>
      </c>
      <c r="M19" s="194">
        <f t="shared" si="3"/>
        <v>0</v>
      </c>
      <c r="N19" s="192">
        <v>0</v>
      </c>
      <c r="O19" s="192">
        <f t="shared" si="4"/>
        <v>0</v>
      </c>
      <c r="P19" s="192">
        <v>0</v>
      </c>
      <c r="Q19" s="192">
        <f t="shared" si="5"/>
        <v>0</v>
      </c>
      <c r="R19" s="194"/>
      <c r="S19" s="194" t="s">
        <v>430</v>
      </c>
      <c r="T19" s="195" t="s">
        <v>372</v>
      </c>
      <c r="U19" s="163">
        <v>0</v>
      </c>
      <c r="V19" s="163">
        <f t="shared" si="6"/>
        <v>0</v>
      </c>
      <c r="W19" s="163"/>
      <c r="X19" s="163" t="s">
        <v>431</v>
      </c>
      <c r="Y19" s="152"/>
      <c r="Z19" s="152"/>
      <c r="AA19" s="152"/>
      <c r="AB19" s="152"/>
      <c r="AC19" s="152"/>
      <c r="AD19" s="152"/>
      <c r="AE19" s="152"/>
      <c r="AF19" s="152"/>
      <c r="AG19" s="152" t="s">
        <v>2387</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2.5" outlineLevel="1">
      <c r="A20" s="189">
        <v>11</v>
      </c>
      <c r="B20" s="190" t="s">
        <v>2995</v>
      </c>
      <c r="C20" s="197" t="s">
        <v>3582</v>
      </c>
      <c r="D20" s="191" t="s">
        <v>2761</v>
      </c>
      <c r="E20" s="192">
        <v>1</v>
      </c>
      <c r="F20" s="193"/>
      <c r="G20" s="194">
        <f t="shared" si="0"/>
        <v>0</v>
      </c>
      <c r="H20" s="193"/>
      <c r="I20" s="194">
        <f t="shared" si="1"/>
        <v>0</v>
      </c>
      <c r="J20" s="193"/>
      <c r="K20" s="194">
        <f t="shared" si="2"/>
        <v>0</v>
      </c>
      <c r="L20" s="194">
        <v>21</v>
      </c>
      <c r="M20" s="194">
        <f t="shared" si="3"/>
        <v>0</v>
      </c>
      <c r="N20" s="192">
        <v>0</v>
      </c>
      <c r="O20" s="192">
        <f t="shared" si="4"/>
        <v>0</v>
      </c>
      <c r="P20" s="192">
        <v>0</v>
      </c>
      <c r="Q20" s="192">
        <f t="shared" si="5"/>
        <v>0</v>
      </c>
      <c r="R20" s="194"/>
      <c r="S20" s="194" t="s">
        <v>430</v>
      </c>
      <c r="T20" s="195" t="s">
        <v>372</v>
      </c>
      <c r="U20" s="163">
        <v>0</v>
      </c>
      <c r="V20" s="163">
        <f t="shared" si="6"/>
        <v>0</v>
      </c>
      <c r="W20" s="163"/>
      <c r="X20" s="163" t="s">
        <v>431</v>
      </c>
      <c r="Y20" s="152"/>
      <c r="Z20" s="152"/>
      <c r="AA20" s="152"/>
      <c r="AB20" s="152"/>
      <c r="AC20" s="152"/>
      <c r="AD20" s="152"/>
      <c r="AE20" s="152"/>
      <c r="AF20" s="152"/>
      <c r="AG20" s="152" t="s">
        <v>2387</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ht="22.5" outlineLevel="1">
      <c r="A21" s="189">
        <v>12</v>
      </c>
      <c r="B21" s="190" t="s">
        <v>2997</v>
      </c>
      <c r="C21" s="197" t="s">
        <v>3583</v>
      </c>
      <c r="D21" s="191" t="s">
        <v>2761</v>
      </c>
      <c r="E21" s="192">
        <v>1</v>
      </c>
      <c r="F21" s="193"/>
      <c r="G21" s="194">
        <f t="shared" si="0"/>
        <v>0</v>
      </c>
      <c r="H21" s="193"/>
      <c r="I21" s="194">
        <f t="shared" si="1"/>
        <v>0</v>
      </c>
      <c r="J21" s="193"/>
      <c r="K21" s="194">
        <f t="shared" si="2"/>
        <v>0</v>
      </c>
      <c r="L21" s="194">
        <v>21</v>
      </c>
      <c r="M21" s="194">
        <f t="shared" si="3"/>
        <v>0</v>
      </c>
      <c r="N21" s="192">
        <v>0</v>
      </c>
      <c r="O21" s="192">
        <f t="shared" si="4"/>
        <v>0</v>
      </c>
      <c r="P21" s="192">
        <v>0</v>
      </c>
      <c r="Q21" s="192">
        <f t="shared" si="5"/>
        <v>0</v>
      </c>
      <c r="R21" s="194"/>
      <c r="S21" s="194" t="s">
        <v>430</v>
      </c>
      <c r="T21" s="195" t="s">
        <v>372</v>
      </c>
      <c r="U21" s="163">
        <v>0</v>
      </c>
      <c r="V21" s="163">
        <f t="shared" si="6"/>
        <v>0</v>
      </c>
      <c r="W21" s="163"/>
      <c r="X21" s="163" t="s">
        <v>431</v>
      </c>
      <c r="Y21" s="152"/>
      <c r="Z21" s="152"/>
      <c r="AA21" s="152"/>
      <c r="AB21" s="152"/>
      <c r="AC21" s="152"/>
      <c r="AD21" s="152"/>
      <c r="AE21" s="152"/>
      <c r="AF21" s="152"/>
      <c r="AG21" s="152" t="s">
        <v>2387</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ht="22.5" outlineLevel="1">
      <c r="A22" s="189">
        <v>13</v>
      </c>
      <c r="B22" s="190" t="s">
        <v>2999</v>
      </c>
      <c r="C22" s="197" t="s">
        <v>3584</v>
      </c>
      <c r="D22" s="191" t="s">
        <v>2761</v>
      </c>
      <c r="E22" s="192">
        <v>1</v>
      </c>
      <c r="F22" s="193"/>
      <c r="G22" s="194">
        <f t="shared" si="0"/>
        <v>0</v>
      </c>
      <c r="H22" s="193"/>
      <c r="I22" s="194">
        <f t="shared" si="1"/>
        <v>0</v>
      </c>
      <c r="J22" s="193"/>
      <c r="K22" s="194">
        <f t="shared" si="2"/>
        <v>0</v>
      </c>
      <c r="L22" s="194">
        <v>21</v>
      </c>
      <c r="M22" s="194">
        <f t="shared" si="3"/>
        <v>0</v>
      </c>
      <c r="N22" s="192">
        <v>0</v>
      </c>
      <c r="O22" s="192">
        <f t="shared" si="4"/>
        <v>0</v>
      </c>
      <c r="P22" s="192">
        <v>0</v>
      </c>
      <c r="Q22" s="192">
        <f t="shared" si="5"/>
        <v>0</v>
      </c>
      <c r="R22" s="194"/>
      <c r="S22" s="194" t="s">
        <v>430</v>
      </c>
      <c r="T22" s="195" t="s">
        <v>372</v>
      </c>
      <c r="U22" s="163">
        <v>0</v>
      </c>
      <c r="V22" s="163">
        <f t="shared" si="6"/>
        <v>0</v>
      </c>
      <c r="W22" s="163"/>
      <c r="X22" s="163" t="s">
        <v>431</v>
      </c>
      <c r="Y22" s="152"/>
      <c r="Z22" s="152"/>
      <c r="AA22" s="152"/>
      <c r="AB22" s="152"/>
      <c r="AC22" s="152"/>
      <c r="AD22" s="152"/>
      <c r="AE22" s="152"/>
      <c r="AF22" s="152"/>
      <c r="AG22" s="152" t="s">
        <v>2387</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89">
        <v>14</v>
      </c>
      <c r="B23" s="190" t="s">
        <v>3585</v>
      </c>
      <c r="C23" s="197" t="s">
        <v>3586</v>
      </c>
      <c r="D23" s="191" t="s">
        <v>2902</v>
      </c>
      <c r="E23" s="192">
        <v>1</v>
      </c>
      <c r="F23" s="193"/>
      <c r="G23" s="194">
        <f t="shared" si="0"/>
        <v>0</v>
      </c>
      <c r="H23" s="193"/>
      <c r="I23" s="194">
        <f t="shared" si="1"/>
        <v>0</v>
      </c>
      <c r="J23" s="193"/>
      <c r="K23" s="194">
        <f t="shared" si="2"/>
        <v>0</v>
      </c>
      <c r="L23" s="194">
        <v>21</v>
      </c>
      <c r="M23" s="194">
        <f t="shared" si="3"/>
        <v>0</v>
      </c>
      <c r="N23" s="192">
        <v>0</v>
      </c>
      <c r="O23" s="192">
        <f t="shared" si="4"/>
        <v>0</v>
      </c>
      <c r="P23" s="192">
        <v>0</v>
      </c>
      <c r="Q23" s="192">
        <f t="shared" si="5"/>
        <v>0</v>
      </c>
      <c r="R23" s="194"/>
      <c r="S23" s="194" t="s">
        <v>430</v>
      </c>
      <c r="T23" s="195" t="s">
        <v>372</v>
      </c>
      <c r="U23" s="163">
        <v>0</v>
      </c>
      <c r="V23" s="163">
        <f t="shared" si="6"/>
        <v>0</v>
      </c>
      <c r="W23" s="163"/>
      <c r="X23" s="163" t="s">
        <v>431</v>
      </c>
      <c r="Y23" s="152"/>
      <c r="Z23" s="152"/>
      <c r="AA23" s="152"/>
      <c r="AB23" s="152"/>
      <c r="AC23" s="152"/>
      <c r="AD23" s="152"/>
      <c r="AE23" s="152"/>
      <c r="AF23" s="152"/>
      <c r="AG23" s="152" t="s">
        <v>2387</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89">
        <v>15</v>
      </c>
      <c r="B24" s="190" t="s">
        <v>3587</v>
      </c>
      <c r="C24" s="197" t="s">
        <v>3588</v>
      </c>
      <c r="D24" s="191" t="s">
        <v>2902</v>
      </c>
      <c r="E24" s="192">
        <v>1</v>
      </c>
      <c r="F24" s="193"/>
      <c r="G24" s="194">
        <f t="shared" si="0"/>
        <v>0</v>
      </c>
      <c r="H24" s="193"/>
      <c r="I24" s="194">
        <f t="shared" si="1"/>
        <v>0</v>
      </c>
      <c r="J24" s="193"/>
      <c r="K24" s="194">
        <f t="shared" si="2"/>
        <v>0</v>
      </c>
      <c r="L24" s="194">
        <v>21</v>
      </c>
      <c r="M24" s="194">
        <f t="shared" si="3"/>
        <v>0</v>
      </c>
      <c r="N24" s="192">
        <v>0</v>
      </c>
      <c r="O24" s="192">
        <f t="shared" si="4"/>
        <v>0</v>
      </c>
      <c r="P24" s="192">
        <v>0</v>
      </c>
      <c r="Q24" s="192">
        <f t="shared" si="5"/>
        <v>0</v>
      </c>
      <c r="R24" s="194"/>
      <c r="S24" s="194" t="s">
        <v>430</v>
      </c>
      <c r="T24" s="195" t="s">
        <v>372</v>
      </c>
      <c r="U24" s="163">
        <v>0</v>
      </c>
      <c r="V24" s="163">
        <f t="shared" si="6"/>
        <v>0</v>
      </c>
      <c r="W24" s="163"/>
      <c r="X24" s="163" t="s">
        <v>431</v>
      </c>
      <c r="Y24" s="152"/>
      <c r="Z24" s="152"/>
      <c r="AA24" s="152"/>
      <c r="AB24" s="152"/>
      <c r="AC24" s="152"/>
      <c r="AD24" s="152"/>
      <c r="AE24" s="152"/>
      <c r="AF24" s="152"/>
      <c r="AG24" s="152" t="s">
        <v>2387</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89">
        <v>16</v>
      </c>
      <c r="B25" s="190" t="s">
        <v>3589</v>
      </c>
      <c r="C25" s="197" t="s">
        <v>3590</v>
      </c>
      <c r="D25" s="191" t="s">
        <v>2902</v>
      </c>
      <c r="E25" s="192">
        <v>1</v>
      </c>
      <c r="F25" s="193"/>
      <c r="G25" s="194">
        <f t="shared" si="0"/>
        <v>0</v>
      </c>
      <c r="H25" s="193"/>
      <c r="I25" s="194">
        <f t="shared" si="1"/>
        <v>0</v>
      </c>
      <c r="J25" s="193"/>
      <c r="K25" s="194">
        <f t="shared" si="2"/>
        <v>0</v>
      </c>
      <c r="L25" s="194">
        <v>21</v>
      </c>
      <c r="M25" s="194">
        <f t="shared" si="3"/>
        <v>0</v>
      </c>
      <c r="N25" s="192">
        <v>0</v>
      </c>
      <c r="O25" s="192">
        <f t="shared" si="4"/>
        <v>0</v>
      </c>
      <c r="P25" s="192">
        <v>0</v>
      </c>
      <c r="Q25" s="192">
        <f t="shared" si="5"/>
        <v>0</v>
      </c>
      <c r="R25" s="194"/>
      <c r="S25" s="194" t="s">
        <v>430</v>
      </c>
      <c r="T25" s="195" t="s">
        <v>372</v>
      </c>
      <c r="U25" s="163">
        <v>0</v>
      </c>
      <c r="V25" s="163">
        <f t="shared" si="6"/>
        <v>0</v>
      </c>
      <c r="W25" s="163"/>
      <c r="X25" s="163" t="s">
        <v>431</v>
      </c>
      <c r="Y25" s="152"/>
      <c r="Z25" s="152"/>
      <c r="AA25" s="152"/>
      <c r="AB25" s="152"/>
      <c r="AC25" s="152"/>
      <c r="AD25" s="152"/>
      <c r="AE25" s="152"/>
      <c r="AF25" s="152"/>
      <c r="AG25" s="152" t="s">
        <v>2387</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89">
        <v>17</v>
      </c>
      <c r="B26" s="190" t="s">
        <v>3591</v>
      </c>
      <c r="C26" s="197" t="s">
        <v>3592</v>
      </c>
      <c r="D26" s="191" t="s">
        <v>2902</v>
      </c>
      <c r="E26" s="192">
        <v>1</v>
      </c>
      <c r="F26" s="193"/>
      <c r="G26" s="194">
        <f t="shared" si="0"/>
        <v>0</v>
      </c>
      <c r="H26" s="193"/>
      <c r="I26" s="194">
        <f t="shared" si="1"/>
        <v>0</v>
      </c>
      <c r="J26" s="193"/>
      <c r="K26" s="194">
        <f t="shared" si="2"/>
        <v>0</v>
      </c>
      <c r="L26" s="194">
        <v>21</v>
      </c>
      <c r="M26" s="194">
        <f t="shared" si="3"/>
        <v>0</v>
      </c>
      <c r="N26" s="192">
        <v>0</v>
      </c>
      <c r="O26" s="192">
        <f t="shared" si="4"/>
        <v>0</v>
      </c>
      <c r="P26" s="192">
        <v>0</v>
      </c>
      <c r="Q26" s="192">
        <f t="shared" si="5"/>
        <v>0</v>
      </c>
      <c r="R26" s="194"/>
      <c r="S26" s="194" t="s">
        <v>430</v>
      </c>
      <c r="T26" s="195" t="s">
        <v>372</v>
      </c>
      <c r="U26" s="163">
        <v>0</v>
      </c>
      <c r="V26" s="163">
        <f t="shared" si="6"/>
        <v>0</v>
      </c>
      <c r="W26" s="163"/>
      <c r="X26" s="163" t="s">
        <v>431</v>
      </c>
      <c r="Y26" s="152"/>
      <c r="Z26" s="152"/>
      <c r="AA26" s="152"/>
      <c r="AB26" s="152"/>
      <c r="AC26" s="152"/>
      <c r="AD26" s="152"/>
      <c r="AE26" s="152"/>
      <c r="AF26" s="152"/>
      <c r="AG26" s="152" t="s">
        <v>2387</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89">
        <v>18</v>
      </c>
      <c r="B27" s="190" t="s">
        <v>3593</v>
      </c>
      <c r="C27" s="197" t="s">
        <v>3594</v>
      </c>
      <c r="D27" s="191" t="s">
        <v>2902</v>
      </c>
      <c r="E27" s="192">
        <v>1</v>
      </c>
      <c r="F27" s="193"/>
      <c r="G27" s="194">
        <f t="shared" si="0"/>
        <v>0</v>
      </c>
      <c r="H27" s="193"/>
      <c r="I27" s="194">
        <f t="shared" si="1"/>
        <v>0</v>
      </c>
      <c r="J27" s="193"/>
      <c r="K27" s="194">
        <f t="shared" si="2"/>
        <v>0</v>
      </c>
      <c r="L27" s="194">
        <v>21</v>
      </c>
      <c r="M27" s="194">
        <f t="shared" si="3"/>
        <v>0</v>
      </c>
      <c r="N27" s="192">
        <v>0</v>
      </c>
      <c r="O27" s="192">
        <f t="shared" si="4"/>
        <v>0</v>
      </c>
      <c r="P27" s="192">
        <v>0</v>
      </c>
      <c r="Q27" s="192">
        <f t="shared" si="5"/>
        <v>0</v>
      </c>
      <c r="R27" s="194"/>
      <c r="S27" s="194" t="s">
        <v>430</v>
      </c>
      <c r="T27" s="195" t="s">
        <v>372</v>
      </c>
      <c r="U27" s="163">
        <v>0</v>
      </c>
      <c r="V27" s="163">
        <f t="shared" si="6"/>
        <v>0</v>
      </c>
      <c r="W27" s="163"/>
      <c r="X27" s="163" t="s">
        <v>431</v>
      </c>
      <c r="Y27" s="152"/>
      <c r="Z27" s="152"/>
      <c r="AA27" s="152"/>
      <c r="AB27" s="152"/>
      <c r="AC27" s="152"/>
      <c r="AD27" s="152"/>
      <c r="AE27" s="152"/>
      <c r="AF27" s="152"/>
      <c r="AG27" s="152" t="s">
        <v>2387</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89">
        <v>19</v>
      </c>
      <c r="B28" s="190" t="s">
        <v>3595</v>
      </c>
      <c r="C28" s="197" t="s">
        <v>3596</v>
      </c>
      <c r="D28" s="191" t="s">
        <v>2902</v>
      </c>
      <c r="E28" s="192">
        <v>1</v>
      </c>
      <c r="F28" s="193"/>
      <c r="G28" s="194">
        <f t="shared" si="0"/>
        <v>0</v>
      </c>
      <c r="H28" s="193"/>
      <c r="I28" s="194">
        <f t="shared" si="1"/>
        <v>0</v>
      </c>
      <c r="J28" s="193"/>
      <c r="K28" s="194">
        <f t="shared" si="2"/>
        <v>0</v>
      </c>
      <c r="L28" s="194">
        <v>21</v>
      </c>
      <c r="M28" s="194">
        <f t="shared" si="3"/>
        <v>0</v>
      </c>
      <c r="N28" s="192">
        <v>0</v>
      </c>
      <c r="O28" s="192">
        <f t="shared" si="4"/>
        <v>0</v>
      </c>
      <c r="P28" s="192">
        <v>0</v>
      </c>
      <c r="Q28" s="192">
        <f t="shared" si="5"/>
        <v>0</v>
      </c>
      <c r="R28" s="194"/>
      <c r="S28" s="194" t="s">
        <v>430</v>
      </c>
      <c r="T28" s="195" t="s">
        <v>372</v>
      </c>
      <c r="U28" s="163">
        <v>0</v>
      </c>
      <c r="V28" s="163">
        <f t="shared" si="6"/>
        <v>0</v>
      </c>
      <c r="W28" s="163"/>
      <c r="X28" s="163" t="s">
        <v>431</v>
      </c>
      <c r="Y28" s="152"/>
      <c r="Z28" s="152"/>
      <c r="AA28" s="152"/>
      <c r="AB28" s="152"/>
      <c r="AC28" s="152"/>
      <c r="AD28" s="152"/>
      <c r="AE28" s="152"/>
      <c r="AF28" s="152"/>
      <c r="AG28" s="152" t="s">
        <v>2387</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89">
        <v>20</v>
      </c>
      <c r="B29" s="190" t="s">
        <v>3597</v>
      </c>
      <c r="C29" s="197" t="s">
        <v>3598</v>
      </c>
      <c r="D29" s="191" t="s">
        <v>508</v>
      </c>
      <c r="E29" s="192">
        <v>1</v>
      </c>
      <c r="F29" s="193"/>
      <c r="G29" s="194">
        <f t="shared" si="0"/>
        <v>0</v>
      </c>
      <c r="H29" s="193"/>
      <c r="I29" s="194">
        <f t="shared" si="1"/>
        <v>0</v>
      </c>
      <c r="J29" s="193"/>
      <c r="K29" s="194">
        <f t="shared" si="2"/>
        <v>0</v>
      </c>
      <c r="L29" s="194">
        <v>21</v>
      </c>
      <c r="M29" s="194">
        <f t="shared" si="3"/>
        <v>0</v>
      </c>
      <c r="N29" s="192">
        <v>0</v>
      </c>
      <c r="O29" s="192">
        <f t="shared" si="4"/>
        <v>0</v>
      </c>
      <c r="P29" s="192">
        <v>0</v>
      </c>
      <c r="Q29" s="192">
        <f t="shared" si="5"/>
        <v>0</v>
      </c>
      <c r="R29" s="194"/>
      <c r="S29" s="194" t="s">
        <v>430</v>
      </c>
      <c r="T29" s="195" t="s">
        <v>372</v>
      </c>
      <c r="U29" s="163">
        <v>0</v>
      </c>
      <c r="V29" s="163">
        <f t="shared" si="6"/>
        <v>0</v>
      </c>
      <c r="W29" s="163"/>
      <c r="X29" s="163" t="s">
        <v>431</v>
      </c>
      <c r="Y29" s="152"/>
      <c r="Z29" s="152"/>
      <c r="AA29" s="152"/>
      <c r="AB29" s="152"/>
      <c r="AC29" s="152"/>
      <c r="AD29" s="152"/>
      <c r="AE29" s="152"/>
      <c r="AF29" s="152"/>
      <c r="AG29" s="152" t="s">
        <v>2387</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c r="A30" s="189">
        <v>21</v>
      </c>
      <c r="B30" s="190" t="s">
        <v>3599</v>
      </c>
      <c r="C30" s="197" t="s">
        <v>3600</v>
      </c>
      <c r="D30" s="191" t="s">
        <v>508</v>
      </c>
      <c r="E30" s="192">
        <v>6</v>
      </c>
      <c r="F30" s="193"/>
      <c r="G30" s="194">
        <f t="shared" si="0"/>
        <v>0</v>
      </c>
      <c r="H30" s="193"/>
      <c r="I30" s="194">
        <f t="shared" si="1"/>
        <v>0</v>
      </c>
      <c r="J30" s="193"/>
      <c r="K30" s="194">
        <f t="shared" si="2"/>
        <v>0</v>
      </c>
      <c r="L30" s="194">
        <v>21</v>
      </c>
      <c r="M30" s="194">
        <f t="shared" si="3"/>
        <v>0</v>
      </c>
      <c r="N30" s="192">
        <v>0</v>
      </c>
      <c r="O30" s="192">
        <f t="shared" si="4"/>
        <v>0</v>
      </c>
      <c r="P30" s="192">
        <v>0</v>
      </c>
      <c r="Q30" s="192">
        <f t="shared" si="5"/>
        <v>0</v>
      </c>
      <c r="R30" s="194"/>
      <c r="S30" s="194" t="s">
        <v>430</v>
      </c>
      <c r="T30" s="195" t="s">
        <v>372</v>
      </c>
      <c r="U30" s="163">
        <v>0</v>
      </c>
      <c r="V30" s="163">
        <f t="shared" si="6"/>
        <v>0</v>
      </c>
      <c r="W30" s="163"/>
      <c r="X30" s="163" t="s">
        <v>431</v>
      </c>
      <c r="Y30" s="152"/>
      <c r="Z30" s="152"/>
      <c r="AA30" s="152"/>
      <c r="AB30" s="152"/>
      <c r="AC30" s="152"/>
      <c r="AD30" s="152"/>
      <c r="AE30" s="152"/>
      <c r="AF30" s="152"/>
      <c r="AG30" s="152" t="s">
        <v>2387</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89">
        <v>22</v>
      </c>
      <c r="B31" s="190" t="s">
        <v>3601</v>
      </c>
      <c r="C31" s="197" t="s">
        <v>3602</v>
      </c>
      <c r="D31" s="191" t="s">
        <v>508</v>
      </c>
      <c r="E31" s="192">
        <v>2</v>
      </c>
      <c r="F31" s="193"/>
      <c r="G31" s="194">
        <f t="shared" si="0"/>
        <v>0</v>
      </c>
      <c r="H31" s="193"/>
      <c r="I31" s="194">
        <f t="shared" si="1"/>
        <v>0</v>
      </c>
      <c r="J31" s="193"/>
      <c r="K31" s="194">
        <f t="shared" si="2"/>
        <v>0</v>
      </c>
      <c r="L31" s="194">
        <v>21</v>
      </c>
      <c r="M31" s="194">
        <f t="shared" si="3"/>
        <v>0</v>
      </c>
      <c r="N31" s="192">
        <v>0</v>
      </c>
      <c r="O31" s="192">
        <f t="shared" si="4"/>
        <v>0</v>
      </c>
      <c r="P31" s="192">
        <v>0</v>
      </c>
      <c r="Q31" s="192">
        <f t="shared" si="5"/>
        <v>0</v>
      </c>
      <c r="R31" s="194"/>
      <c r="S31" s="194" t="s">
        <v>430</v>
      </c>
      <c r="T31" s="195" t="s">
        <v>372</v>
      </c>
      <c r="U31" s="163">
        <v>0</v>
      </c>
      <c r="V31" s="163">
        <f t="shared" si="6"/>
        <v>0</v>
      </c>
      <c r="W31" s="163"/>
      <c r="X31" s="163" t="s">
        <v>431</v>
      </c>
      <c r="Y31" s="152"/>
      <c r="Z31" s="152"/>
      <c r="AA31" s="152"/>
      <c r="AB31" s="152"/>
      <c r="AC31" s="152"/>
      <c r="AD31" s="152"/>
      <c r="AE31" s="152"/>
      <c r="AF31" s="152"/>
      <c r="AG31" s="152" t="s">
        <v>2387</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75">
        <v>23</v>
      </c>
      <c r="B32" s="176" t="s">
        <v>3603</v>
      </c>
      <c r="C32" s="185" t="s">
        <v>3604</v>
      </c>
      <c r="D32" s="177" t="s">
        <v>508</v>
      </c>
      <c r="E32" s="178">
        <v>1</v>
      </c>
      <c r="F32" s="179"/>
      <c r="G32" s="180">
        <f t="shared" si="0"/>
        <v>0</v>
      </c>
      <c r="H32" s="179"/>
      <c r="I32" s="180">
        <f t="shared" si="1"/>
        <v>0</v>
      </c>
      <c r="J32" s="179"/>
      <c r="K32" s="180">
        <f t="shared" si="2"/>
        <v>0</v>
      </c>
      <c r="L32" s="180">
        <v>21</v>
      </c>
      <c r="M32" s="180">
        <f t="shared" si="3"/>
        <v>0</v>
      </c>
      <c r="N32" s="178">
        <v>0</v>
      </c>
      <c r="O32" s="178">
        <f t="shared" si="4"/>
        <v>0</v>
      </c>
      <c r="P32" s="178">
        <v>0</v>
      </c>
      <c r="Q32" s="178">
        <f t="shared" si="5"/>
        <v>0</v>
      </c>
      <c r="R32" s="180"/>
      <c r="S32" s="180" t="s">
        <v>430</v>
      </c>
      <c r="T32" s="181" t="s">
        <v>372</v>
      </c>
      <c r="U32" s="163">
        <v>0</v>
      </c>
      <c r="V32" s="163">
        <f t="shared" si="6"/>
        <v>0</v>
      </c>
      <c r="W32" s="163"/>
      <c r="X32" s="163" t="s">
        <v>431</v>
      </c>
      <c r="Y32" s="152"/>
      <c r="Z32" s="152"/>
      <c r="AA32" s="152"/>
      <c r="AB32" s="152"/>
      <c r="AC32" s="152"/>
      <c r="AD32" s="152"/>
      <c r="AE32" s="152"/>
      <c r="AF32" s="152"/>
      <c r="AG32" s="152" t="s">
        <v>2387</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33">
      <c r="A33" s="3"/>
      <c r="B33" s="4"/>
      <c r="C33" s="186"/>
      <c r="D33" s="6"/>
      <c r="E33" s="3"/>
      <c r="F33" s="3"/>
      <c r="G33" s="3"/>
      <c r="H33" s="3"/>
      <c r="I33" s="3"/>
      <c r="J33" s="3"/>
      <c r="K33" s="3"/>
      <c r="L33" s="3"/>
      <c r="M33" s="3"/>
      <c r="N33" s="3"/>
      <c r="O33" s="3"/>
      <c r="P33" s="3"/>
      <c r="Q33" s="3"/>
      <c r="R33" s="3"/>
      <c r="S33" s="3"/>
      <c r="T33" s="3"/>
      <c r="U33" s="3"/>
      <c r="V33" s="3"/>
      <c r="W33" s="3"/>
      <c r="X33" s="3"/>
      <c r="AE33">
        <v>15</v>
      </c>
      <c r="AF33">
        <v>21</v>
      </c>
      <c r="AG33" t="s">
        <v>353</v>
      </c>
    </row>
    <row r="34" spans="1:33">
      <c r="A34" s="155"/>
      <c r="B34" s="156" t="s">
        <v>29</v>
      </c>
      <c r="C34" s="187"/>
      <c r="D34" s="157"/>
      <c r="E34" s="158"/>
      <c r="F34" s="158"/>
      <c r="G34" s="183">
        <f>G8</f>
        <v>0</v>
      </c>
      <c r="H34" s="3"/>
      <c r="I34" s="3"/>
      <c r="J34" s="3"/>
      <c r="K34" s="3"/>
      <c r="L34" s="3"/>
      <c r="M34" s="3"/>
      <c r="N34" s="3"/>
      <c r="O34" s="3"/>
      <c r="P34" s="3"/>
      <c r="Q34" s="3"/>
      <c r="R34" s="3"/>
      <c r="S34" s="3"/>
      <c r="T34" s="3"/>
      <c r="U34" s="3"/>
      <c r="V34" s="3"/>
      <c r="W34" s="3"/>
      <c r="X34" s="3"/>
      <c r="AE34">
        <f>SUMIF(L7:L32,AE33,G7:G32)</f>
        <v>0</v>
      </c>
      <c r="AF34">
        <f>SUMIF(L7:L32,AF33,G7:G32)</f>
        <v>0</v>
      </c>
      <c r="AG34" t="s">
        <v>423</v>
      </c>
    </row>
    <row r="35" spans="1:33">
      <c r="C35" s="188"/>
      <c r="D35" s="10"/>
      <c r="AG35" t="s">
        <v>425</v>
      </c>
    </row>
    <row r="36" spans="1:33">
      <c r="D36" s="10"/>
    </row>
    <row r="37" spans="1:33">
      <c r="D37" s="10"/>
    </row>
    <row r="38" spans="1:33">
      <c r="D38" s="10"/>
    </row>
    <row r="39" spans="1:33">
      <c r="D39" s="10"/>
    </row>
    <row r="40" spans="1:33">
      <c r="D40" s="10"/>
    </row>
    <row r="41" spans="1:33">
      <c r="D41" s="10"/>
    </row>
    <row r="42" spans="1:33">
      <c r="D42" s="10"/>
    </row>
    <row r="43" spans="1:33">
      <c r="D43" s="10"/>
    </row>
    <row r="44" spans="1:33">
      <c r="D44" s="10"/>
    </row>
    <row r="45" spans="1:33">
      <c r="D45" s="10"/>
    </row>
    <row r="46" spans="1:33">
      <c r="D46" s="10"/>
    </row>
    <row r="47" spans="1:33">
      <c r="D47" s="10"/>
    </row>
    <row r="48" spans="1:33">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SUAkDyXmbbnYGw/oBytlcjgrsT4fu5sUllZrWfpIO0fl1aDs9S1DJe5QBVQx+UFonrcx6Q+vUDL/kEckB3RLDQ==" saltValue="5S+ZjUy0HJP8URGlp5EZ1w==" spinCount="100000" sheet="1"/>
  <mergeCells count="5">
    <mergeCell ref="A1:G1"/>
    <mergeCell ref="C2:G2"/>
    <mergeCell ref="C3:G3"/>
    <mergeCell ref="C4:G4"/>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75</v>
      </c>
      <c r="C3" s="265" t="s">
        <v>81</v>
      </c>
      <c r="D3" s="266"/>
      <c r="E3" s="266"/>
      <c r="F3" s="266"/>
      <c r="G3" s="267"/>
      <c r="AC3" s="126" t="s">
        <v>339</v>
      </c>
      <c r="AG3" t="s">
        <v>343</v>
      </c>
    </row>
    <row r="4" spans="1:60" ht="24.95" customHeight="1">
      <c r="A4" s="145" t="s">
        <v>9</v>
      </c>
      <c r="B4" s="146" t="s">
        <v>87</v>
      </c>
      <c r="C4" s="268" t="s">
        <v>88</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227</v>
      </c>
      <c r="C8" s="184" t="s">
        <v>228</v>
      </c>
      <c r="D8" s="171"/>
      <c r="E8" s="172"/>
      <c r="F8" s="173"/>
      <c r="G8" s="173">
        <f>SUMIF(AG9:AG10,"&lt;&gt;NOR",G9:G10)</f>
        <v>0</v>
      </c>
      <c r="H8" s="173"/>
      <c r="I8" s="173">
        <f>SUM(I9:I10)</f>
        <v>0</v>
      </c>
      <c r="J8" s="173"/>
      <c r="K8" s="173">
        <f>SUM(K9:K10)</f>
        <v>0</v>
      </c>
      <c r="L8" s="173"/>
      <c r="M8" s="173">
        <f>SUM(M9:M10)</f>
        <v>0</v>
      </c>
      <c r="N8" s="172"/>
      <c r="O8" s="172">
        <f>SUM(O9:O10)</f>
        <v>1.81</v>
      </c>
      <c r="P8" s="172"/>
      <c r="Q8" s="172">
        <f>SUM(Q9:Q10)</f>
        <v>0</v>
      </c>
      <c r="R8" s="173"/>
      <c r="S8" s="173"/>
      <c r="T8" s="174"/>
      <c r="U8" s="168"/>
      <c r="V8" s="168">
        <f>SUM(V9:V10)</f>
        <v>3.75</v>
      </c>
      <c r="W8" s="168"/>
      <c r="X8" s="168"/>
      <c r="AG8" t="s">
        <v>367</v>
      </c>
    </row>
    <row r="9" spans="1:60" ht="22.5" outlineLevel="1">
      <c r="A9" s="175">
        <v>1</v>
      </c>
      <c r="B9" s="176" t="s">
        <v>3605</v>
      </c>
      <c r="C9" s="185" t="s">
        <v>3606</v>
      </c>
      <c r="D9" s="177" t="s">
        <v>439</v>
      </c>
      <c r="E9" s="178">
        <v>10</v>
      </c>
      <c r="F9" s="179"/>
      <c r="G9" s="180">
        <f>ROUND(E9*F9,2)</f>
        <v>0</v>
      </c>
      <c r="H9" s="179"/>
      <c r="I9" s="180">
        <f>ROUND(E9*H9,2)</f>
        <v>0</v>
      </c>
      <c r="J9" s="179"/>
      <c r="K9" s="180">
        <f>ROUND(E9*J9,2)</f>
        <v>0</v>
      </c>
      <c r="L9" s="180">
        <v>21</v>
      </c>
      <c r="M9" s="180">
        <f>G9*(1+L9/100)</f>
        <v>0</v>
      </c>
      <c r="N9" s="178">
        <v>0.18107999999999999</v>
      </c>
      <c r="O9" s="178">
        <f>ROUND(E9*N9,2)</f>
        <v>1.81</v>
      </c>
      <c r="P9" s="178">
        <v>0</v>
      </c>
      <c r="Q9" s="178">
        <f>ROUND(E9*P9,2)</f>
        <v>0</v>
      </c>
      <c r="R9" s="180" t="s">
        <v>1746</v>
      </c>
      <c r="S9" s="180" t="s">
        <v>371</v>
      </c>
      <c r="T9" s="181" t="s">
        <v>2386</v>
      </c>
      <c r="U9" s="163">
        <v>0.375</v>
      </c>
      <c r="V9" s="163">
        <f>ROUND(E9*U9,2)</f>
        <v>3.75</v>
      </c>
      <c r="W9" s="163"/>
      <c r="X9" s="163" t="s">
        <v>431</v>
      </c>
      <c r="Y9" s="152"/>
      <c r="Z9" s="152"/>
      <c r="AA9" s="152"/>
      <c r="AB9" s="152"/>
      <c r="AC9" s="152"/>
      <c r="AD9" s="152"/>
      <c r="AE9" s="152"/>
      <c r="AF9" s="152"/>
      <c r="AG9" s="152" t="s">
        <v>2387</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2.5" outlineLevel="1">
      <c r="A10" s="159"/>
      <c r="B10" s="160"/>
      <c r="C10" s="273" t="s">
        <v>3607</v>
      </c>
      <c r="D10" s="274"/>
      <c r="E10" s="274"/>
      <c r="F10" s="274"/>
      <c r="G10" s="274"/>
      <c r="H10" s="163"/>
      <c r="I10" s="163"/>
      <c r="J10" s="163"/>
      <c r="K10" s="163"/>
      <c r="L10" s="163"/>
      <c r="M10" s="163"/>
      <c r="N10" s="162"/>
      <c r="O10" s="162"/>
      <c r="P10" s="162"/>
      <c r="Q10" s="162"/>
      <c r="R10" s="163"/>
      <c r="S10" s="163"/>
      <c r="T10" s="163"/>
      <c r="U10" s="163"/>
      <c r="V10" s="163"/>
      <c r="W10" s="163"/>
      <c r="X10" s="163"/>
      <c r="Y10" s="152"/>
      <c r="Z10" s="152"/>
      <c r="AA10" s="152"/>
      <c r="AB10" s="152"/>
      <c r="AC10" s="152"/>
      <c r="AD10" s="152"/>
      <c r="AE10" s="152"/>
      <c r="AF10" s="152"/>
      <c r="AG10" s="152" t="s">
        <v>444</v>
      </c>
      <c r="AH10" s="152"/>
      <c r="AI10" s="152"/>
      <c r="AJ10" s="152"/>
      <c r="AK10" s="152"/>
      <c r="AL10" s="152"/>
      <c r="AM10" s="152"/>
      <c r="AN10" s="152"/>
      <c r="AO10" s="152"/>
      <c r="AP10" s="152"/>
      <c r="AQ10" s="152"/>
      <c r="AR10" s="152"/>
      <c r="AS10" s="152"/>
      <c r="AT10" s="152"/>
      <c r="AU10" s="152"/>
      <c r="AV10" s="152"/>
      <c r="AW10" s="152"/>
      <c r="AX10" s="152"/>
      <c r="AY10" s="152"/>
      <c r="AZ10" s="152"/>
      <c r="BA10" s="182" t="str">
        <f>C10</f>
        <v>komunikací pro pěší do velikosti dlaždic 0,25 m2 s provedením lože do tl. 30 mm, s vyplněním spár a se smetením přebytečného materiálu na vzdálenost do 3 m</v>
      </c>
      <c r="BB10" s="152"/>
      <c r="BC10" s="152"/>
      <c r="BD10" s="152"/>
      <c r="BE10" s="152"/>
      <c r="BF10" s="152"/>
      <c r="BG10" s="152"/>
      <c r="BH10" s="152"/>
    </row>
    <row r="11" spans="1:60">
      <c r="A11" s="169" t="s">
        <v>366</v>
      </c>
      <c r="B11" s="170" t="s">
        <v>65</v>
      </c>
      <c r="C11" s="184" t="s">
        <v>246</v>
      </c>
      <c r="D11" s="171"/>
      <c r="E11" s="172"/>
      <c r="F11" s="173"/>
      <c r="G11" s="173">
        <f>SUMIF(AG12:AG13,"&lt;&gt;NOR",G12:G13)</f>
        <v>0</v>
      </c>
      <c r="H11" s="173"/>
      <c r="I11" s="173">
        <f>SUM(I12:I13)</f>
        <v>0</v>
      </c>
      <c r="J11" s="173"/>
      <c r="K11" s="173">
        <f>SUM(K12:K13)</f>
        <v>0</v>
      </c>
      <c r="L11" s="173"/>
      <c r="M11" s="173">
        <f>SUM(M12:M13)</f>
        <v>0</v>
      </c>
      <c r="N11" s="172"/>
      <c r="O11" s="172">
        <f>SUM(O12:O13)</f>
        <v>0</v>
      </c>
      <c r="P11" s="172"/>
      <c r="Q11" s="172">
        <f>SUM(Q12:Q13)</f>
        <v>0</v>
      </c>
      <c r="R11" s="173"/>
      <c r="S11" s="173"/>
      <c r="T11" s="174"/>
      <c r="U11" s="168"/>
      <c r="V11" s="168">
        <f>SUM(V12:V13)</f>
        <v>0</v>
      </c>
      <c r="W11" s="168"/>
      <c r="X11" s="168"/>
      <c r="AG11" t="s">
        <v>367</v>
      </c>
    </row>
    <row r="12" spans="1:60" outlineLevel="1">
      <c r="A12" s="189">
        <v>2</v>
      </c>
      <c r="B12" s="190" t="s">
        <v>3008</v>
      </c>
      <c r="C12" s="197" t="s">
        <v>3608</v>
      </c>
      <c r="D12" s="191" t="s">
        <v>2902</v>
      </c>
      <c r="E12" s="192">
        <v>1</v>
      </c>
      <c r="F12" s="193"/>
      <c r="G12" s="194">
        <f>ROUND(E12*F12,2)</f>
        <v>0</v>
      </c>
      <c r="H12" s="193"/>
      <c r="I12" s="194">
        <f>ROUND(E12*H12,2)</f>
        <v>0</v>
      </c>
      <c r="J12" s="193"/>
      <c r="K12" s="194">
        <f>ROUND(E12*J12,2)</f>
        <v>0</v>
      </c>
      <c r="L12" s="194">
        <v>21</v>
      </c>
      <c r="M12" s="194">
        <f>G12*(1+L12/100)</f>
        <v>0</v>
      </c>
      <c r="N12" s="192">
        <v>0</v>
      </c>
      <c r="O12" s="192">
        <f>ROUND(E12*N12,2)</f>
        <v>0</v>
      </c>
      <c r="P12" s="192">
        <v>0</v>
      </c>
      <c r="Q12" s="192">
        <f>ROUND(E12*P12,2)</f>
        <v>0</v>
      </c>
      <c r="R12" s="194"/>
      <c r="S12" s="194" t="s">
        <v>430</v>
      </c>
      <c r="T12" s="195" t="s">
        <v>372</v>
      </c>
      <c r="U12" s="163">
        <v>0</v>
      </c>
      <c r="V12" s="163">
        <f>ROUND(E12*U12,2)</f>
        <v>0</v>
      </c>
      <c r="W12" s="163"/>
      <c r="X12" s="163" t="s">
        <v>431</v>
      </c>
      <c r="Y12" s="152"/>
      <c r="Z12" s="152"/>
      <c r="AA12" s="152"/>
      <c r="AB12" s="152"/>
      <c r="AC12" s="152"/>
      <c r="AD12" s="152"/>
      <c r="AE12" s="152"/>
      <c r="AF12" s="152"/>
      <c r="AG12" s="152" t="s">
        <v>432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89">
        <v>3</v>
      </c>
      <c r="B13" s="190" t="s">
        <v>3609</v>
      </c>
      <c r="C13" s="197" t="s">
        <v>3610</v>
      </c>
      <c r="D13" s="191" t="s">
        <v>2902</v>
      </c>
      <c r="E13" s="192">
        <v>1</v>
      </c>
      <c r="F13" s="193"/>
      <c r="G13" s="194">
        <f>ROUND(E13*F13,2)</f>
        <v>0</v>
      </c>
      <c r="H13" s="193"/>
      <c r="I13" s="194">
        <f>ROUND(E13*H13,2)</f>
        <v>0</v>
      </c>
      <c r="J13" s="193"/>
      <c r="K13" s="194">
        <f>ROUND(E13*J13,2)</f>
        <v>0</v>
      </c>
      <c r="L13" s="194">
        <v>21</v>
      </c>
      <c r="M13" s="194">
        <f>G13*(1+L13/100)</f>
        <v>0</v>
      </c>
      <c r="N13" s="192">
        <v>0</v>
      </c>
      <c r="O13" s="192">
        <f>ROUND(E13*N13,2)</f>
        <v>0</v>
      </c>
      <c r="P13" s="192">
        <v>0</v>
      </c>
      <c r="Q13" s="192">
        <f>ROUND(E13*P13,2)</f>
        <v>0</v>
      </c>
      <c r="R13" s="194"/>
      <c r="S13" s="194" t="s">
        <v>430</v>
      </c>
      <c r="T13" s="195" t="s">
        <v>372</v>
      </c>
      <c r="U13" s="163">
        <v>0</v>
      </c>
      <c r="V13" s="163">
        <f>ROUND(E13*U13,2)</f>
        <v>0</v>
      </c>
      <c r="W13" s="163"/>
      <c r="X13" s="163" t="s">
        <v>431</v>
      </c>
      <c r="Y13" s="152"/>
      <c r="Z13" s="152"/>
      <c r="AA13" s="152"/>
      <c r="AB13" s="152"/>
      <c r="AC13" s="152"/>
      <c r="AD13" s="152"/>
      <c r="AE13" s="152"/>
      <c r="AF13" s="152"/>
      <c r="AG13" s="152" t="s">
        <v>432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c r="A14" s="169" t="s">
        <v>366</v>
      </c>
      <c r="B14" s="170" t="s">
        <v>267</v>
      </c>
      <c r="C14" s="184" t="s">
        <v>268</v>
      </c>
      <c r="D14" s="171"/>
      <c r="E14" s="172"/>
      <c r="F14" s="173"/>
      <c r="G14" s="173">
        <f>SUMIF(AG15:AG18,"&lt;&gt;NOR",G15:G18)</f>
        <v>0</v>
      </c>
      <c r="H14" s="173"/>
      <c r="I14" s="173">
        <f>SUM(I15:I18)</f>
        <v>0</v>
      </c>
      <c r="J14" s="173"/>
      <c r="K14" s="173">
        <f>SUM(K15:K18)</f>
        <v>0</v>
      </c>
      <c r="L14" s="173"/>
      <c r="M14" s="173">
        <f>SUM(M15:M18)</f>
        <v>0</v>
      </c>
      <c r="N14" s="172"/>
      <c r="O14" s="172">
        <f>SUM(O15:O18)</f>
        <v>0</v>
      </c>
      <c r="P14" s="172"/>
      <c r="Q14" s="172">
        <f>SUM(Q15:Q18)</f>
        <v>0</v>
      </c>
      <c r="R14" s="173"/>
      <c r="S14" s="173"/>
      <c r="T14" s="174"/>
      <c r="U14" s="168"/>
      <c r="V14" s="168">
        <f>SUM(V15:V18)</f>
        <v>0</v>
      </c>
      <c r="W14" s="168"/>
      <c r="X14" s="168"/>
      <c r="AG14" t="s">
        <v>367</v>
      </c>
    </row>
    <row r="15" spans="1:60" outlineLevel="1">
      <c r="A15" s="175">
        <v>4</v>
      </c>
      <c r="B15" s="176" t="s">
        <v>3611</v>
      </c>
      <c r="C15" s="185" t="s">
        <v>3612</v>
      </c>
      <c r="D15" s="177" t="s">
        <v>439</v>
      </c>
      <c r="E15" s="178">
        <v>241.0335</v>
      </c>
      <c r="F15" s="179"/>
      <c r="G15" s="180">
        <f>ROUND(E15*F15,2)</f>
        <v>0</v>
      </c>
      <c r="H15" s="179"/>
      <c r="I15" s="180">
        <f>ROUND(E15*H15,2)</f>
        <v>0</v>
      </c>
      <c r="J15" s="179"/>
      <c r="K15" s="180">
        <f>ROUND(E15*J15,2)</f>
        <v>0</v>
      </c>
      <c r="L15" s="180">
        <v>21</v>
      </c>
      <c r="M15" s="180">
        <f>G15*(1+L15/100)</f>
        <v>0</v>
      </c>
      <c r="N15" s="178">
        <v>0</v>
      </c>
      <c r="O15" s="178">
        <f>ROUND(E15*N15,2)</f>
        <v>0</v>
      </c>
      <c r="P15" s="178">
        <v>0</v>
      </c>
      <c r="Q15" s="178">
        <f>ROUND(E15*P15,2)</f>
        <v>0</v>
      </c>
      <c r="R15" s="180"/>
      <c r="S15" s="180" t="s">
        <v>430</v>
      </c>
      <c r="T15" s="181" t="s">
        <v>372</v>
      </c>
      <c r="U15" s="163">
        <v>0</v>
      </c>
      <c r="V15" s="163">
        <f>ROUND(E15*U15,2)</f>
        <v>0</v>
      </c>
      <c r="W15" s="163"/>
      <c r="X15" s="163" t="s">
        <v>431</v>
      </c>
      <c r="Y15" s="152"/>
      <c r="Z15" s="152"/>
      <c r="AA15" s="152"/>
      <c r="AB15" s="152"/>
      <c r="AC15" s="152"/>
      <c r="AD15" s="152"/>
      <c r="AE15" s="152"/>
      <c r="AF15" s="152"/>
      <c r="AG15" s="152" t="s">
        <v>432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59"/>
      <c r="B16" s="160"/>
      <c r="C16" s="203" t="s">
        <v>3613</v>
      </c>
      <c r="D16" s="199"/>
      <c r="E16" s="200">
        <v>178.5</v>
      </c>
      <c r="F16" s="163"/>
      <c r="G16" s="163"/>
      <c r="H16" s="163"/>
      <c r="I16" s="163"/>
      <c r="J16" s="163"/>
      <c r="K16" s="163"/>
      <c r="L16" s="163"/>
      <c r="M16" s="163"/>
      <c r="N16" s="162"/>
      <c r="O16" s="162"/>
      <c r="P16" s="162"/>
      <c r="Q16" s="162"/>
      <c r="R16" s="163"/>
      <c r="S16" s="163"/>
      <c r="T16" s="163"/>
      <c r="U16" s="163"/>
      <c r="V16" s="163"/>
      <c r="W16" s="163"/>
      <c r="X16" s="163"/>
      <c r="Y16" s="152"/>
      <c r="Z16" s="152"/>
      <c r="AA16" s="152"/>
      <c r="AB16" s="152"/>
      <c r="AC16" s="152"/>
      <c r="AD16" s="152"/>
      <c r="AE16" s="152"/>
      <c r="AF16" s="152"/>
      <c r="AG16" s="152" t="s">
        <v>2390</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59"/>
      <c r="B17" s="160"/>
      <c r="C17" s="203" t="s">
        <v>3614</v>
      </c>
      <c r="D17" s="199"/>
      <c r="E17" s="200">
        <v>19.9575</v>
      </c>
      <c r="F17" s="163"/>
      <c r="G17" s="163"/>
      <c r="H17" s="163"/>
      <c r="I17" s="163"/>
      <c r="J17" s="163"/>
      <c r="K17" s="163"/>
      <c r="L17" s="163"/>
      <c r="M17" s="163"/>
      <c r="N17" s="162"/>
      <c r="O17" s="162"/>
      <c r="P17" s="162"/>
      <c r="Q17" s="162"/>
      <c r="R17" s="163"/>
      <c r="S17" s="163"/>
      <c r="T17" s="163"/>
      <c r="U17" s="163"/>
      <c r="V17" s="163"/>
      <c r="W17" s="163"/>
      <c r="X17" s="163"/>
      <c r="Y17" s="152"/>
      <c r="Z17" s="152"/>
      <c r="AA17" s="152"/>
      <c r="AB17" s="152"/>
      <c r="AC17" s="152"/>
      <c r="AD17" s="152"/>
      <c r="AE17" s="152"/>
      <c r="AF17" s="152"/>
      <c r="AG17" s="152" t="s">
        <v>2390</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59"/>
      <c r="B18" s="160"/>
      <c r="C18" s="203" t="s">
        <v>3615</v>
      </c>
      <c r="D18" s="199"/>
      <c r="E18" s="200">
        <v>42.576000000000001</v>
      </c>
      <c r="F18" s="163"/>
      <c r="G18" s="163"/>
      <c r="H18" s="163"/>
      <c r="I18" s="163"/>
      <c r="J18" s="163"/>
      <c r="K18" s="163"/>
      <c r="L18" s="163"/>
      <c r="M18" s="163"/>
      <c r="N18" s="162"/>
      <c r="O18" s="162"/>
      <c r="P18" s="162"/>
      <c r="Q18" s="162"/>
      <c r="R18" s="163"/>
      <c r="S18" s="163"/>
      <c r="T18" s="163"/>
      <c r="U18" s="163"/>
      <c r="V18" s="163"/>
      <c r="W18" s="163"/>
      <c r="X18" s="163"/>
      <c r="Y18" s="152"/>
      <c r="Z18" s="152"/>
      <c r="AA18" s="152"/>
      <c r="AB18" s="152"/>
      <c r="AC18" s="152"/>
      <c r="AD18" s="152"/>
      <c r="AE18" s="152"/>
      <c r="AF18" s="152"/>
      <c r="AG18" s="152" t="s">
        <v>2390</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c r="A19" s="169" t="s">
        <v>366</v>
      </c>
      <c r="B19" s="170" t="s">
        <v>269</v>
      </c>
      <c r="C19" s="184" t="s">
        <v>270</v>
      </c>
      <c r="D19" s="171"/>
      <c r="E19" s="172"/>
      <c r="F19" s="173"/>
      <c r="G19" s="173">
        <f>SUMIF(AG20:AG26,"&lt;&gt;NOR",G20:G26)</f>
        <v>0</v>
      </c>
      <c r="H19" s="173"/>
      <c r="I19" s="173">
        <f>SUM(I20:I26)</f>
        <v>0</v>
      </c>
      <c r="J19" s="173"/>
      <c r="K19" s="173">
        <f>SUM(K20:K26)</f>
        <v>0</v>
      </c>
      <c r="L19" s="173"/>
      <c r="M19" s="173">
        <f>SUM(M20:M26)</f>
        <v>0</v>
      </c>
      <c r="N19" s="172"/>
      <c r="O19" s="172">
        <f>SUM(O20:O26)</f>
        <v>0</v>
      </c>
      <c r="P19" s="172"/>
      <c r="Q19" s="172">
        <f>SUM(Q20:Q26)</f>
        <v>0</v>
      </c>
      <c r="R19" s="173"/>
      <c r="S19" s="173"/>
      <c r="T19" s="174"/>
      <c r="U19" s="168"/>
      <c r="V19" s="168">
        <f>SUM(V20:V26)</f>
        <v>0</v>
      </c>
      <c r="W19" s="168"/>
      <c r="X19" s="168"/>
      <c r="AG19" t="s">
        <v>367</v>
      </c>
    </row>
    <row r="20" spans="1:60" outlineLevel="1">
      <c r="A20" s="175">
        <v>5</v>
      </c>
      <c r="B20" s="176" t="s">
        <v>3616</v>
      </c>
      <c r="C20" s="185" t="s">
        <v>3617</v>
      </c>
      <c r="D20" s="177" t="s">
        <v>439</v>
      </c>
      <c r="E20" s="178">
        <v>205.11</v>
      </c>
      <c r="F20" s="179"/>
      <c r="G20" s="180">
        <f>ROUND(E20*F20,2)</f>
        <v>0</v>
      </c>
      <c r="H20" s="179"/>
      <c r="I20" s="180">
        <f>ROUND(E20*H20,2)</f>
        <v>0</v>
      </c>
      <c r="J20" s="179"/>
      <c r="K20" s="180">
        <f>ROUND(E20*J20,2)</f>
        <v>0</v>
      </c>
      <c r="L20" s="180">
        <v>21</v>
      </c>
      <c r="M20" s="180">
        <f>G20*(1+L20/100)</f>
        <v>0</v>
      </c>
      <c r="N20" s="178">
        <v>0</v>
      </c>
      <c r="O20" s="178">
        <f>ROUND(E20*N20,2)</f>
        <v>0</v>
      </c>
      <c r="P20" s="178">
        <v>0</v>
      </c>
      <c r="Q20" s="178">
        <f>ROUND(E20*P20,2)</f>
        <v>0</v>
      </c>
      <c r="R20" s="180"/>
      <c r="S20" s="180" t="s">
        <v>430</v>
      </c>
      <c r="T20" s="181" t="s">
        <v>372</v>
      </c>
      <c r="U20" s="163">
        <v>0</v>
      </c>
      <c r="V20" s="163">
        <f>ROUND(E20*U20,2)</f>
        <v>0</v>
      </c>
      <c r="W20" s="163"/>
      <c r="X20" s="163" t="s">
        <v>431</v>
      </c>
      <c r="Y20" s="152"/>
      <c r="Z20" s="152"/>
      <c r="AA20" s="152"/>
      <c r="AB20" s="152"/>
      <c r="AC20" s="152"/>
      <c r="AD20" s="152"/>
      <c r="AE20" s="152"/>
      <c r="AF20" s="152"/>
      <c r="AG20" s="152" t="s">
        <v>2387</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c r="A21" s="159"/>
      <c r="B21" s="160"/>
      <c r="C21" s="203" t="s">
        <v>3613</v>
      </c>
      <c r="D21" s="199"/>
      <c r="E21" s="200">
        <v>178.5</v>
      </c>
      <c r="F21" s="163"/>
      <c r="G21" s="163"/>
      <c r="H21" s="163"/>
      <c r="I21" s="163"/>
      <c r="J21" s="163"/>
      <c r="K21" s="163"/>
      <c r="L21" s="163"/>
      <c r="M21" s="163"/>
      <c r="N21" s="162"/>
      <c r="O21" s="162"/>
      <c r="P21" s="162"/>
      <c r="Q21" s="162"/>
      <c r="R21" s="163"/>
      <c r="S21" s="163"/>
      <c r="T21" s="163"/>
      <c r="U21" s="163"/>
      <c r="V21" s="163"/>
      <c r="W21" s="163"/>
      <c r="X21" s="163"/>
      <c r="Y21" s="152"/>
      <c r="Z21" s="152"/>
      <c r="AA21" s="152"/>
      <c r="AB21" s="152"/>
      <c r="AC21" s="152"/>
      <c r="AD21" s="152"/>
      <c r="AE21" s="152"/>
      <c r="AF21" s="152"/>
      <c r="AG21" s="152" t="s">
        <v>2390</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c r="A22" s="159"/>
      <c r="B22" s="160"/>
      <c r="C22" s="203" t="s">
        <v>3618</v>
      </c>
      <c r="D22" s="199"/>
      <c r="E22" s="200">
        <v>26.61</v>
      </c>
      <c r="F22" s="163"/>
      <c r="G22" s="163"/>
      <c r="H22" s="163"/>
      <c r="I22" s="163"/>
      <c r="J22" s="163"/>
      <c r="K22" s="163"/>
      <c r="L22" s="163"/>
      <c r="M22" s="163"/>
      <c r="N22" s="162"/>
      <c r="O22" s="162"/>
      <c r="P22" s="162"/>
      <c r="Q22" s="162"/>
      <c r="R22" s="163"/>
      <c r="S22" s="163"/>
      <c r="T22" s="163"/>
      <c r="U22" s="163"/>
      <c r="V22" s="163"/>
      <c r="W22" s="163"/>
      <c r="X22" s="163"/>
      <c r="Y22" s="152"/>
      <c r="Z22" s="152"/>
      <c r="AA22" s="152"/>
      <c r="AB22" s="152"/>
      <c r="AC22" s="152"/>
      <c r="AD22" s="152"/>
      <c r="AE22" s="152"/>
      <c r="AF22" s="152"/>
      <c r="AG22" s="152" t="s">
        <v>2390</v>
      </c>
      <c r="AH22" s="152">
        <v>0</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75">
        <v>6</v>
      </c>
      <c r="B23" s="176" t="s">
        <v>3619</v>
      </c>
      <c r="C23" s="185" t="s">
        <v>3620</v>
      </c>
      <c r="D23" s="177" t="s">
        <v>439</v>
      </c>
      <c r="E23" s="178">
        <v>205.11</v>
      </c>
      <c r="F23" s="179"/>
      <c r="G23" s="180">
        <f>ROUND(E23*F23,2)</f>
        <v>0</v>
      </c>
      <c r="H23" s="179"/>
      <c r="I23" s="180">
        <f>ROUND(E23*H23,2)</f>
        <v>0</v>
      </c>
      <c r="J23" s="179"/>
      <c r="K23" s="180">
        <f>ROUND(E23*J23,2)</f>
        <v>0</v>
      </c>
      <c r="L23" s="180">
        <v>21</v>
      </c>
      <c r="M23" s="180">
        <f>G23*(1+L23/100)</f>
        <v>0</v>
      </c>
      <c r="N23" s="178">
        <v>0</v>
      </c>
      <c r="O23" s="178">
        <f>ROUND(E23*N23,2)</f>
        <v>0</v>
      </c>
      <c r="P23" s="178">
        <v>0</v>
      </c>
      <c r="Q23" s="178">
        <f>ROUND(E23*P23,2)</f>
        <v>0</v>
      </c>
      <c r="R23" s="180"/>
      <c r="S23" s="180" t="s">
        <v>430</v>
      </c>
      <c r="T23" s="181" t="s">
        <v>372</v>
      </c>
      <c r="U23" s="163">
        <v>0</v>
      </c>
      <c r="V23" s="163">
        <f>ROUND(E23*U23,2)</f>
        <v>0</v>
      </c>
      <c r="W23" s="163"/>
      <c r="X23" s="163" t="s">
        <v>431</v>
      </c>
      <c r="Y23" s="152"/>
      <c r="Z23" s="152"/>
      <c r="AA23" s="152"/>
      <c r="AB23" s="152"/>
      <c r="AC23" s="152"/>
      <c r="AD23" s="152"/>
      <c r="AE23" s="152"/>
      <c r="AF23" s="152"/>
      <c r="AG23" s="152" t="s">
        <v>2387</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59"/>
      <c r="B24" s="160"/>
      <c r="C24" s="203" t="s">
        <v>3621</v>
      </c>
      <c r="D24" s="199"/>
      <c r="E24" s="200">
        <v>205.11</v>
      </c>
      <c r="F24" s="163"/>
      <c r="G24" s="163"/>
      <c r="H24" s="163"/>
      <c r="I24" s="163"/>
      <c r="J24" s="163"/>
      <c r="K24" s="163"/>
      <c r="L24" s="163"/>
      <c r="M24" s="163"/>
      <c r="N24" s="162"/>
      <c r="O24" s="162"/>
      <c r="P24" s="162"/>
      <c r="Q24" s="162"/>
      <c r="R24" s="163"/>
      <c r="S24" s="163"/>
      <c r="T24" s="163"/>
      <c r="U24" s="163"/>
      <c r="V24" s="163"/>
      <c r="W24" s="163"/>
      <c r="X24" s="163"/>
      <c r="Y24" s="152"/>
      <c r="Z24" s="152"/>
      <c r="AA24" s="152"/>
      <c r="AB24" s="152"/>
      <c r="AC24" s="152"/>
      <c r="AD24" s="152"/>
      <c r="AE24" s="152"/>
      <c r="AF24" s="152"/>
      <c r="AG24" s="152" t="s">
        <v>2390</v>
      </c>
      <c r="AH24" s="152">
        <v>5</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75">
        <v>7</v>
      </c>
      <c r="B25" s="176" t="s">
        <v>3622</v>
      </c>
      <c r="C25" s="185" t="s">
        <v>3623</v>
      </c>
      <c r="D25" s="177" t="s">
        <v>439</v>
      </c>
      <c r="E25" s="178">
        <v>205.11</v>
      </c>
      <c r="F25" s="179"/>
      <c r="G25" s="180">
        <f>ROUND(E25*F25,2)</f>
        <v>0</v>
      </c>
      <c r="H25" s="179"/>
      <c r="I25" s="180">
        <f>ROUND(E25*H25,2)</f>
        <v>0</v>
      </c>
      <c r="J25" s="179"/>
      <c r="K25" s="180">
        <f>ROUND(E25*J25,2)</f>
        <v>0</v>
      </c>
      <c r="L25" s="180">
        <v>21</v>
      </c>
      <c r="M25" s="180">
        <f>G25*(1+L25/100)</f>
        <v>0</v>
      </c>
      <c r="N25" s="178">
        <v>0</v>
      </c>
      <c r="O25" s="178">
        <f>ROUND(E25*N25,2)</f>
        <v>0</v>
      </c>
      <c r="P25" s="178">
        <v>0</v>
      </c>
      <c r="Q25" s="178">
        <f>ROUND(E25*P25,2)</f>
        <v>0</v>
      </c>
      <c r="R25" s="180"/>
      <c r="S25" s="180" t="s">
        <v>430</v>
      </c>
      <c r="T25" s="181" t="s">
        <v>372</v>
      </c>
      <c r="U25" s="163">
        <v>0</v>
      </c>
      <c r="V25" s="163">
        <f>ROUND(E25*U25,2)</f>
        <v>0</v>
      </c>
      <c r="W25" s="163"/>
      <c r="X25" s="163" t="s">
        <v>431</v>
      </c>
      <c r="Y25" s="152"/>
      <c r="Z25" s="152"/>
      <c r="AA25" s="152"/>
      <c r="AB25" s="152"/>
      <c r="AC25" s="152"/>
      <c r="AD25" s="152"/>
      <c r="AE25" s="152"/>
      <c r="AF25" s="152"/>
      <c r="AG25" s="152" t="s">
        <v>432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59"/>
      <c r="B26" s="160"/>
      <c r="C26" s="203" t="s">
        <v>3621</v>
      </c>
      <c r="D26" s="199"/>
      <c r="E26" s="200">
        <v>205.11</v>
      </c>
      <c r="F26" s="163"/>
      <c r="G26" s="163"/>
      <c r="H26" s="163"/>
      <c r="I26" s="163"/>
      <c r="J26" s="163"/>
      <c r="K26" s="163"/>
      <c r="L26" s="163"/>
      <c r="M26" s="163"/>
      <c r="N26" s="162"/>
      <c r="O26" s="162"/>
      <c r="P26" s="162"/>
      <c r="Q26" s="162"/>
      <c r="R26" s="163"/>
      <c r="S26" s="163"/>
      <c r="T26" s="163"/>
      <c r="U26" s="163"/>
      <c r="V26" s="163"/>
      <c r="W26" s="163"/>
      <c r="X26" s="163"/>
      <c r="Y26" s="152"/>
      <c r="Z26" s="152"/>
      <c r="AA26" s="152"/>
      <c r="AB26" s="152"/>
      <c r="AC26" s="152"/>
      <c r="AD26" s="152"/>
      <c r="AE26" s="152"/>
      <c r="AF26" s="152"/>
      <c r="AG26" s="152" t="s">
        <v>2390</v>
      </c>
      <c r="AH26" s="152">
        <v>5</v>
      </c>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c r="A27" s="169" t="s">
        <v>366</v>
      </c>
      <c r="B27" s="170" t="s">
        <v>271</v>
      </c>
      <c r="C27" s="184" t="s">
        <v>272</v>
      </c>
      <c r="D27" s="171"/>
      <c r="E27" s="172"/>
      <c r="F27" s="173"/>
      <c r="G27" s="173">
        <f>SUMIF(AG28:AG32,"&lt;&gt;NOR",G28:G32)</f>
        <v>0</v>
      </c>
      <c r="H27" s="173"/>
      <c r="I27" s="173">
        <f>SUM(I28:I32)</f>
        <v>0</v>
      </c>
      <c r="J27" s="173"/>
      <c r="K27" s="173">
        <f>SUM(K28:K32)</f>
        <v>0</v>
      </c>
      <c r="L27" s="173"/>
      <c r="M27" s="173">
        <f>SUM(M28:M32)</f>
        <v>0</v>
      </c>
      <c r="N27" s="172"/>
      <c r="O27" s="172">
        <f>SUM(O28:O32)</f>
        <v>0</v>
      </c>
      <c r="P27" s="172"/>
      <c r="Q27" s="172">
        <f>SUM(Q28:Q32)</f>
        <v>0</v>
      </c>
      <c r="R27" s="173"/>
      <c r="S27" s="173"/>
      <c r="T27" s="174"/>
      <c r="U27" s="168"/>
      <c r="V27" s="168">
        <f>SUM(V28:V32)</f>
        <v>0</v>
      </c>
      <c r="W27" s="168"/>
      <c r="X27" s="168"/>
      <c r="AG27" t="s">
        <v>367</v>
      </c>
    </row>
    <row r="28" spans="1:60" outlineLevel="1">
      <c r="A28" s="175">
        <v>8</v>
      </c>
      <c r="B28" s="176" t="s">
        <v>3624</v>
      </c>
      <c r="C28" s="185" t="s">
        <v>3625</v>
      </c>
      <c r="D28" s="177" t="s">
        <v>429</v>
      </c>
      <c r="E28" s="178">
        <v>65.97</v>
      </c>
      <c r="F28" s="179"/>
      <c r="G28" s="180">
        <f>ROUND(E28*F28,2)</f>
        <v>0</v>
      </c>
      <c r="H28" s="179"/>
      <c r="I28" s="180">
        <f>ROUND(E28*H28,2)</f>
        <v>0</v>
      </c>
      <c r="J28" s="179"/>
      <c r="K28" s="180">
        <f>ROUND(E28*J28,2)</f>
        <v>0</v>
      </c>
      <c r="L28" s="180">
        <v>21</v>
      </c>
      <c r="M28" s="180">
        <f>G28*(1+L28/100)</f>
        <v>0</v>
      </c>
      <c r="N28" s="178">
        <v>0</v>
      </c>
      <c r="O28" s="178">
        <f>ROUND(E28*N28,2)</f>
        <v>0</v>
      </c>
      <c r="P28" s="178">
        <v>0</v>
      </c>
      <c r="Q28" s="178">
        <f>ROUND(E28*P28,2)</f>
        <v>0</v>
      </c>
      <c r="R28" s="180"/>
      <c r="S28" s="180" t="s">
        <v>430</v>
      </c>
      <c r="T28" s="181" t="s">
        <v>372</v>
      </c>
      <c r="U28" s="163">
        <v>0</v>
      </c>
      <c r="V28" s="163">
        <f>ROUND(E28*U28,2)</f>
        <v>0</v>
      </c>
      <c r="W28" s="163"/>
      <c r="X28" s="163" t="s">
        <v>431</v>
      </c>
      <c r="Y28" s="152"/>
      <c r="Z28" s="152"/>
      <c r="AA28" s="152"/>
      <c r="AB28" s="152"/>
      <c r="AC28" s="152"/>
      <c r="AD28" s="152"/>
      <c r="AE28" s="152"/>
      <c r="AF28" s="152"/>
      <c r="AG28" s="152" t="s">
        <v>432</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59"/>
      <c r="B29" s="160"/>
      <c r="C29" s="203" t="s">
        <v>3626</v>
      </c>
      <c r="D29" s="199"/>
      <c r="E29" s="200">
        <v>65.97</v>
      </c>
      <c r="F29" s="163"/>
      <c r="G29" s="163"/>
      <c r="H29" s="163"/>
      <c r="I29" s="163"/>
      <c r="J29" s="163"/>
      <c r="K29" s="163"/>
      <c r="L29" s="163"/>
      <c r="M29" s="163"/>
      <c r="N29" s="162"/>
      <c r="O29" s="162"/>
      <c r="P29" s="162"/>
      <c r="Q29" s="162"/>
      <c r="R29" s="163"/>
      <c r="S29" s="163"/>
      <c r="T29" s="163"/>
      <c r="U29" s="163"/>
      <c r="V29" s="163"/>
      <c r="W29" s="163"/>
      <c r="X29" s="163"/>
      <c r="Y29" s="152"/>
      <c r="Z29" s="152"/>
      <c r="AA29" s="152"/>
      <c r="AB29" s="152"/>
      <c r="AC29" s="152"/>
      <c r="AD29" s="152"/>
      <c r="AE29" s="152"/>
      <c r="AF29" s="152"/>
      <c r="AG29" s="152" t="s">
        <v>2390</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c r="A30" s="189">
        <v>9</v>
      </c>
      <c r="B30" s="190" t="s">
        <v>3627</v>
      </c>
      <c r="C30" s="197" t="s">
        <v>3628</v>
      </c>
      <c r="D30" s="191" t="s">
        <v>2902</v>
      </c>
      <c r="E30" s="192">
        <v>1</v>
      </c>
      <c r="F30" s="193"/>
      <c r="G30" s="194">
        <f>ROUND(E30*F30,2)</f>
        <v>0</v>
      </c>
      <c r="H30" s="193"/>
      <c r="I30" s="194">
        <f>ROUND(E30*H30,2)</f>
        <v>0</v>
      </c>
      <c r="J30" s="193"/>
      <c r="K30" s="194">
        <f>ROUND(E30*J30,2)</f>
        <v>0</v>
      </c>
      <c r="L30" s="194">
        <v>21</v>
      </c>
      <c r="M30" s="194">
        <f>G30*(1+L30/100)</f>
        <v>0</v>
      </c>
      <c r="N30" s="192">
        <v>0</v>
      </c>
      <c r="O30" s="192">
        <f>ROUND(E30*N30,2)</f>
        <v>0</v>
      </c>
      <c r="P30" s="192">
        <v>0</v>
      </c>
      <c r="Q30" s="192">
        <f>ROUND(E30*P30,2)</f>
        <v>0</v>
      </c>
      <c r="R30" s="194"/>
      <c r="S30" s="194" t="s">
        <v>430</v>
      </c>
      <c r="T30" s="195" t="s">
        <v>372</v>
      </c>
      <c r="U30" s="163">
        <v>0</v>
      </c>
      <c r="V30" s="163">
        <f>ROUND(E30*U30,2)</f>
        <v>0</v>
      </c>
      <c r="W30" s="163"/>
      <c r="X30" s="163" t="s">
        <v>431</v>
      </c>
      <c r="Y30" s="152"/>
      <c r="Z30" s="152"/>
      <c r="AA30" s="152"/>
      <c r="AB30" s="152"/>
      <c r="AC30" s="152"/>
      <c r="AD30" s="152"/>
      <c r="AE30" s="152"/>
      <c r="AF30" s="152"/>
      <c r="AG30" s="152" t="s">
        <v>432</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75">
        <v>10</v>
      </c>
      <c r="B31" s="176" t="s">
        <v>3629</v>
      </c>
      <c r="C31" s="185" t="s">
        <v>3630</v>
      </c>
      <c r="D31" s="177" t="s">
        <v>429</v>
      </c>
      <c r="E31" s="178">
        <v>5.0559000000000003</v>
      </c>
      <c r="F31" s="179"/>
      <c r="G31" s="180">
        <f>ROUND(E31*F31,2)</f>
        <v>0</v>
      </c>
      <c r="H31" s="179"/>
      <c r="I31" s="180">
        <f>ROUND(E31*H31,2)</f>
        <v>0</v>
      </c>
      <c r="J31" s="179"/>
      <c r="K31" s="180">
        <f>ROUND(E31*J31,2)</f>
        <v>0</v>
      </c>
      <c r="L31" s="180">
        <v>21</v>
      </c>
      <c r="M31" s="180">
        <f>G31*(1+L31/100)</f>
        <v>0</v>
      </c>
      <c r="N31" s="178">
        <v>0</v>
      </c>
      <c r="O31" s="178">
        <f>ROUND(E31*N31,2)</f>
        <v>0</v>
      </c>
      <c r="P31" s="178">
        <v>0</v>
      </c>
      <c r="Q31" s="178">
        <f>ROUND(E31*P31,2)</f>
        <v>0</v>
      </c>
      <c r="R31" s="180"/>
      <c r="S31" s="180" t="s">
        <v>430</v>
      </c>
      <c r="T31" s="181" t="s">
        <v>372</v>
      </c>
      <c r="U31" s="163">
        <v>0</v>
      </c>
      <c r="V31" s="163">
        <f>ROUND(E31*U31,2)</f>
        <v>0</v>
      </c>
      <c r="W31" s="163"/>
      <c r="X31" s="163" t="s">
        <v>431</v>
      </c>
      <c r="Y31" s="152"/>
      <c r="Z31" s="152"/>
      <c r="AA31" s="152"/>
      <c r="AB31" s="152"/>
      <c r="AC31" s="152"/>
      <c r="AD31" s="152"/>
      <c r="AE31" s="152"/>
      <c r="AF31" s="152"/>
      <c r="AG31" s="152" t="s">
        <v>432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59"/>
      <c r="B32" s="160"/>
      <c r="C32" s="203" t="s">
        <v>3631</v>
      </c>
      <c r="D32" s="199"/>
      <c r="E32" s="200">
        <v>5.0559000000000003</v>
      </c>
      <c r="F32" s="163"/>
      <c r="G32" s="163"/>
      <c r="H32" s="163"/>
      <c r="I32" s="163"/>
      <c r="J32" s="163"/>
      <c r="K32" s="163"/>
      <c r="L32" s="163"/>
      <c r="M32" s="163"/>
      <c r="N32" s="162"/>
      <c r="O32" s="162"/>
      <c r="P32" s="162"/>
      <c r="Q32" s="162"/>
      <c r="R32" s="163"/>
      <c r="S32" s="163"/>
      <c r="T32" s="163"/>
      <c r="U32" s="163"/>
      <c r="V32" s="163"/>
      <c r="W32" s="163"/>
      <c r="X32" s="163"/>
      <c r="Y32" s="152"/>
      <c r="Z32" s="152"/>
      <c r="AA32" s="152"/>
      <c r="AB32" s="152"/>
      <c r="AC32" s="152"/>
      <c r="AD32" s="152"/>
      <c r="AE32" s="152"/>
      <c r="AF32" s="152"/>
      <c r="AG32" s="152" t="s">
        <v>2390</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c r="A33" s="169" t="s">
        <v>366</v>
      </c>
      <c r="B33" s="170" t="s">
        <v>273</v>
      </c>
      <c r="C33" s="184" t="s">
        <v>274</v>
      </c>
      <c r="D33" s="171"/>
      <c r="E33" s="172"/>
      <c r="F33" s="173"/>
      <c r="G33" s="173">
        <f>SUMIF(AG34:AG35,"&lt;&gt;NOR",G34:G35)</f>
        <v>0</v>
      </c>
      <c r="H33" s="173"/>
      <c r="I33" s="173">
        <f>SUM(I34:I35)</f>
        <v>0</v>
      </c>
      <c r="J33" s="173"/>
      <c r="K33" s="173">
        <f>SUM(K34:K35)</f>
        <v>0</v>
      </c>
      <c r="L33" s="173"/>
      <c r="M33" s="173">
        <f>SUM(M34:M35)</f>
        <v>0</v>
      </c>
      <c r="N33" s="172"/>
      <c r="O33" s="172">
        <f>SUM(O34:O35)</f>
        <v>0</v>
      </c>
      <c r="P33" s="172"/>
      <c r="Q33" s="172">
        <f>SUM(Q34:Q35)</f>
        <v>0</v>
      </c>
      <c r="R33" s="173"/>
      <c r="S33" s="173"/>
      <c r="T33" s="174"/>
      <c r="U33" s="168"/>
      <c r="V33" s="168">
        <f>SUM(V34:V35)</f>
        <v>0</v>
      </c>
      <c r="W33" s="168"/>
      <c r="X33" s="168"/>
      <c r="AG33" t="s">
        <v>367</v>
      </c>
    </row>
    <row r="34" spans="1:60" outlineLevel="1">
      <c r="A34" s="189">
        <v>11</v>
      </c>
      <c r="B34" s="190" t="s">
        <v>3632</v>
      </c>
      <c r="C34" s="197" t="s">
        <v>3633</v>
      </c>
      <c r="D34" s="191" t="s">
        <v>815</v>
      </c>
      <c r="E34" s="192">
        <v>4</v>
      </c>
      <c r="F34" s="193"/>
      <c r="G34" s="194">
        <f>ROUND(E34*F34,2)</f>
        <v>0</v>
      </c>
      <c r="H34" s="193"/>
      <c r="I34" s="194">
        <f>ROUND(E34*H34,2)</f>
        <v>0</v>
      </c>
      <c r="J34" s="193"/>
      <c r="K34" s="194">
        <f>ROUND(E34*J34,2)</f>
        <v>0</v>
      </c>
      <c r="L34" s="194">
        <v>21</v>
      </c>
      <c r="M34" s="194">
        <f>G34*(1+L34/100)</f>
        <v>0</v>
      </c>
      <c r="N34" s="192">
        <v>0</v>
      </c>
      <c r="O34" s="192">
        <f>ROUND(E34*N34,2)</f>
        <v>0</v>
      </c>
      <c r="P34" s="192">
        <v>0</v>
      </c>
      <c r="Q34" s="192">
        <f>ROUND(E34*P34,2)</f>
        <v>0</v>
      </c>
      <c r="R34" s="194"/>
      <c r="S34" s="194" t="s">
        <v>430</v>
      </c>
      <c r="T34" s="195" t="s">
        <v>372</v>
      </c>
      <c r="U34" s="163">
        <v>0</v>
      </c>
      <c r="V34" s="163">
        <f>ROUND(E34*U34,2)</f>
        <v>0</v>
      </c>
      <c r="W34" s="163"/>
      <c r="X34" s="163" t="s">
        <v>431</v>
      </c>
      <c r="Y34" s="152"/>
      <c r="Z34" s="152"/>
      <c r="AA34" s="152"/>
      <c r="AB34" s="152"/>
      <c r="AC34" s="152"/>
      <c r="AD34" s="152"/>
      <c r="AE34" s="152"/>
      <c r="AF34" s="152"/>
      <c r="AG34" s="152" t="s">
        <v>432</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89">
        <v>12</v>
      </c>
      <c r="B35" s="190" t="s">
        <v>3634</v>
      </c>
      <c r="C35" s="197" t="s">
        <v>3635</v>
      </c>
      <c r="D35" s="191" t="s">
        <v>815</v>
      </c>
      <c r="E35" s="192">
        <v>2</v>
      </c>
      <c r="F35" s="193"/>
      <c r="G35" s="194">
        <f>ROUND(E35*F35,2)</f>
        <v>0</v>
      </c>
      <c r="H35" s="193"/>
      <c r="I35" s="194">
        <f>ROUND(E35*H35,2)</f>
        <v>0</v>
      </c>
      <c r="J35" s="193"/>
      <c r="K35" s="194">
        <f>ROUND(E35*J35,2)</f>
        <v>0</v>
      </c>
      <c r="L35" s="194">
        <v>21</v>
      </c>
      <c r="M35" s="194">
        <f>G35*(1+L35/100)</f>
        <v>0</v>
      </c>
      <c r="N35" s="192">
        <v>0</v>
      </c>
      <c r="O35" s="192">
        <f>ROUND(E35*N35,2)</f>
        <v>0</v>
      </c>
      <c r="P35" s="192">
        <v>0</v>
      </c>
      <c r="Q35" s="192">
        <f>ROUND(E35*P35,2)</f>
        <v>0</v>
      </c>
      <c r="R35" s="194"/>
      <c r="S35" s="194" t="s">
        <v>430</v>
      </c>
      <c r="T35" s="195" t="s">
        <v>372</v>
      </c>
      <c r="U35" s="163">
        <v>0</v>
      </c>
      <c r="V35" s="163">
        <f>ROUND(E35*U35,2)</f>
        <v>0</v>
      </c>
      <c r="W35" s="163"/>
      <c r="X35" s="163" t="s">
        <v>431</v>
      </c>
      <c r="Y35" s="152"/>
      <c r="Z35" s="152"/>
      <c r="AA35" s="152"/>
      <c r="AB35" s="152"/>
      <c r="AC35" s="152"/>
      <c r="AD35" s="152"/>
      <c r="AE35" s="152"/>
      <c r="AF35" s="152"/>
      <c r="AG35" s="152" t="s">
        <v>432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c r="A36" s="169" t="s">
        <v>366</v>
      </c>
      <c r="B36" s="170" t="s">
        <v>298</v>
      </c>
      <c r="C36" s="184" t="s">
        <v>299</v>
      </c>
      <c r="D36" s="171"/>
      <c r="E36" s="172"/>
      <c r="F36" s="173"/>
      <c r="G36" s="173">
        <f>SUMIF(AG37:AG37,"&lt;&gt;NOR",G37:G37)</f>
        <v>0</v>
      </c>
      <c r="H36" s="173"/>
      <c r="I36" s="173">
        <f>SUM(I37:I37)</f>
        <v>0</v>
      </c>
      <c r="J36" s="173"/>
      <c r="K36" s="173">
        <f>SUM(K37:K37)</f>
        <v>0</v>
      </c>
      <c r="L36" s="173"/>
      <c r="M36" s="173">
        <f>SUM(M37:M37)</f>
        <v>0</v>
      </c>
      <c r="N36" s="172"/>
      <c r="O36" s="172">
        <f>SUM(O37:O37)</f>
        <v>0</v>
      </c>
      <c r="P36" s="172"/>
      <c r="Q36" s="172">
        <f>SUM(Q37:Q37)</f>
        <v>0</v>
      </c>
      <c r="R36" s="173"/>
      <c r="S36" s="173"/>
      <c r="T36" s="174"/>
      <c r="U36" s="168"/>
      <c r="V36" s="168">
        <f>SUM(V37:V37)</f>
        <v>0</v>
      </c>
      <c r="W36" s="168"/>
      <c r="X36" s="168"/>
      <c r="AG36" t="s">
        <v>367</v>
      </c>
    </row>
    <row r="37" spans="1:60" outlineLevel="1">
      <c r="A37" s="189">
        <v>13</v>
      </c>
      <c r="B37" s="190" t="s">
        <v>3636</v>
      </c>
      <c r="C37" s="197" t="s">
        <v>3637</v>
      </c>
      <c r="D37" s="191" t="s">
        <v>524</v>
      </c>
      <c r="E37" s="192">
        <v>27</v>
      </c>
      <c r="F37" s="193"/>
      <c r="G37" s="194">
        <f>ROUND(E37*F37,2)</f>
        <v>0</v>
      </c>
      <c r="H37" s="193"/>
      <c r="I37" s="194">
        <f>ROUND(E37*H37,2)</f>
        <v>0</v>
      </c>
      <c r="J37" s="193"/>
      <c r="K37" s="194">
        <f>ROUND(E37*J37,2)</f>
        <v>0</v>
      </c>
      <c r="L37" s="194">
        <v>21</v>
      </c>
      <c r="M37" s="194">
        <f>G37*(1+L37/100)</f>
        <v>0</v>
      </c>
      <c r="N37" s="192">
        <v>0</v>
      </c>
      <c r="O37" s="192">
        <f>ROUND(E37*N37,2)</f>
        <v>0</v>
      </c>
      <c r="P37" s="192">
        <v>0</v>
      </c>
      <c r="Q37" s="192">
        <f>ROUND(E37*P37,2)</f>
        <v>0</v>
      </c>
      <c r="R37" s="194"/>
      <c r="S37" s="194" t="s">
        <v>430</v>
      </c>
      <c r="T37" s="195" t="s">
        <v>372</v>
      </c>
      <c r="U37" s="163">
        <v>0</v>
      </c>
      <c r="V37" s="163">
        <f>ROUND(E37*U37,2)</f>
        <v>0</v>
      </c>
      <c r="W37" s="163"/>
      <c r="X37" s="163" t="s">
        <v>431</v>
      </c>
      <c r="Y37" s="152"/>
      <c r="Z37" s="152"/>
      <c r="AA37" s="152"/>
      <c r="AB37" s="152"/>
      <c r="AC37" s="152"/>
      <c r="AD37" s="152"/>
      <c r="AE37" s="152"/>
      <c r="AF37" s="152"/>
      <c r="AG37" s="152" t="s">
        <v>432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c r="A38" s="169" t="s">
        <v>366</v>
      </c>
      <c r="B38" s="170" t="s">
        <v>301</v>
      </c>
      <c r="C38" s="184" t="s">
        <v>302</v>
      </c>
      <c r="D38" s="171"/>
      <c r="E38" s="172"/>
      <c r="F38" s="173"/>
      <c r="G38" s="173">
        <f>SUMIF(AG39:AG40,"&lt;&gt;NOR",G39:G40)</f>
        <v>0</v>
      </c>
      <c r="H38" s="173"/>
      <c r="I38" s="173">
        <f>SUM(I39:I40)</f>
        <v>0</v>
      </c>
      <c r="J38" s="173"/>
      <c r="K38" s="173">
        <f>SUM(K39:K40)</f>
        <v>0</v>
      </c>
      <c r="L38" s="173"/>
      <c r="M38" s="173">
        <f>SUM(M39:M40)</f>
        <v>0</v>
      </c>
      <c r="N38" s="172"/>
      <c r="O38" s="172">
        <f>SUM(O39:O40)</f>
        <v>0</v>
      </c>
      <c r="P38" s="172"/>
      <c r="Q38" s="172">
        <f>SUM(Q39:Q40)</f>
        <v>0</v>
      </c>
      <c r="R38" s="173"/>
      <c r="S38" s="173"/>
      <c r="T38" s="174"/>
      <c r="U38" s="168"/>
      <c r="V38" s="168">
        <f>SUM(V39:V40)</f>
        <v>0</v>
      </c>
      <c r="W38" s="168"/>
      <c r="X38" s="168"/>
      <c r="AG38" t="s">
        <v>367</v>
      </c>
    </row>
    <row r="39" spans="1:60" outlineLevel="1">
      <c r="A39" s="189">
        <v>14</v>
      </c>
      <c r="B39" s="190" t="s">
        <v>3638</v>
      </c>
      <c r="C39" s="197" t="s">
        <v>3639</v>
      </c>
      <c r="D39" s="191" t="s">
        <v>524</v>
      </c>
      <c r="E39" s="192">
        <v>27</v>
      </c>
      <c r="F39" s="193"/>
      <c r="G39" s="194">
        <f>ROUND(E39*F39,2)</f>
        <v>0</v>
      </c>
      <c r="H39" s="193"/>
      <c r="I39" s="194">
        <f>ROUND(E39*H39,2)</f>
        <v>0</v>
      </c>
      <c r="J39" s="193"/>
      <c r="K39" s="194">
        <f>ROUND(E39*J39,2)</f>
        <v>0</v>
      </c>
      <c r="L39" s="194">
        <v>21</v>
      </c>
      <c r="M39" s="194">
        <f>G39*(1+L39/100)</f>
        <v>0</v>
      </c>
      <c r="N39" s="192">
        <v>0</v>
      </c>
      <c r="O39" s="192">
        <f>ROUND(E39*N39,2)</f>
        <v>0</v>
      </c>
      <c r="P39" s="192">
        <v>0</v>
      </c>
      <c r="Q39" s="192">
        <f>ROUND(E39*P39,2)</f>
        <v>0</v>
      </c>
      <c r="R39" s="194"/>
      <c r="S39" s="194" t="s">
        <v>430</v>
      </c>
      <c r="T39" s="195" t="s">
        <v>372</v>
      </c>
      <c r="U39" s="163">
        <v>0</v>
      </c>
      <c r="V39" s="163">
        <f>ROUND(E39*U39,2)</f>
        <v>0</v>
      </c>
      <c r="W39" s="163"/>
      <c r="X39" s="163" t="s">
        <v>431</v>
      </c>
      <c r="Y39" s="152"/>
      <c r="Z39" s="152"/>
      <c r="AA39" s="152"/>
      <c r="AB39" s="152"/>
      <c r="AC39" s="152"/>
      <c r="AD39" s="152"/>
      <c r="AE39" s="152"/>
      <c r="AF39" s="152"/>
      <c r="AG39" s="152" t="s">
        <v>2387</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c r="A40" s="189">
        <v>15</v>
      </c>
      <c r="B40" s="190" t="s">
        <v>3640</v>
      </c>
      <c r="C40" s="197" t="s">
        <v>3641</v>
      </c>
      <c r="D40" s="191" t="s">
        <v>524</v>
      </c>
      <c r="E40" s="192">
        <v>27</v>
      </c>
      <c r="F40" s="193"/>
      <c r="G40" s="194">
        <f>ROUND(E40*F40,2)</f>
        <v>0</v>
      </c>
      <c r="H40" s="193"/>
      <c r="I40" s="194">
        <f>ROUND(E40*H40,2)</f>
        <v>0</v>
      </c>
      <c r="J40" s="193"/>
      <c r="K40" s="194">
        <f>ROUND(E40*J40,2)</f>
        <v>0</v>
      </c>
      <c r="L40" s="194">
        <v>21</v>
      </c>
      <c r="M40" s="194">
        <f>G40*(1+L40/100)</f>
        <v>0</v>
      </c>
      <c r="N40" s="192">
        <v>0</v>
      </c>
      <c r="O40" s="192">
        <f>ROUND(E40*N40,2)</f>
        <v>0</v>
      </c>
      <c r="P40" s="192">
        <v>0</v>
      </c>
      <c r="Q40" s="192">
        <f>ROUND(E40*P40,2)</f>
        <v>0</v>
      </c>
      <c r="R40" s="194"/>
      <c r="S40" s="194" t="s">
        <v>430</v>
      </c>
      <c r="T40" s="195" t="s">
        <v>372</v>
      </c>
      <c r="U40" s="163">
        <v>0</v>
      </c>
      <c r="V40" s="163">
        <f>ROUND(E40*U40,2)</f>
        <v>0</v>
      </c>
      <c r="W40" s="163"/>
      <c r="X40" s="163" t="s">
        <v>431</v>
      </c>
      <c r="Y40" s="152"/>
      <c r="Z40" s="152"/>
      <c r="AA40" s="152"/>
      <c r="AB40" s="152"/>
      <c r="AC40" s="152"/>
      <c r="AD40" s="152"/>
      <c r="AE40" s="152"/>
      <c r="AF40" s="152"/>
      <c r="AG40" s="152" t="s">
        <v>2387</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c r="A41" s="169" t="s">
        <v>366</v>
      </c>
      <c r="B41" s="170" t="s">
        <v>324</v>
      </c>
      <c r="C41" s="184" t="s">
        <v>325</v>
      </c>
      <c r="D41" s="171"/>
      <c r="E41" s="172"/>
      <c r="F41" s="173"/>
      <c r="G41" s="173">
        <f>SUMIF(AG42:AG43,"&lt;&gt;NOR",G42:G43)</f>
        <v>0</v>
      </c>
      <c r="H41" s="173"/>
      <c r="I41" s="173">
        <f>SUM(I42:I43)</f>
        <v>0</v>
      </c>
      <c r="J41" s="173"/>
      <c r="K41" s="173">
        <f>SUM(K42:K43)</f>
        <v>0</v>
      </c>
      <c r="L41" s="173"/>
      <c r="M41" s="173">
        <f>SUM(M42:M43)</f>
        <v>0</v>
      </c>
      <c r="N41" s="172"/>
      <c r="O41" s="172">
        <f>SUM(O42:O43)</f>
        <v>0</v>
      </c>
      <c r="P41" s="172"/>
      <c r="Q41" s="172">
        <f>SUM(Q42:Q43)</f>
        <v>0</v>
      </c>
      <c r="R41" s="173"/>
      <c r="S41" s="173"/>
      <c r="T41" s="174"/>
      <c r="U41" s="168"/>
      <c r="V41" s="168">
        <f>SUM(V42:V43)</f>
        <v>0</v>
      </c>
      <c r="W41" s="168"/>
      <c r="X41" s="168"/>
      <c r="AG41" t="s">
        <v>367</v>
      </c>
    </row>
    <row r="42" spans="1:60" outlineLevel="1">
      <c r="A42" s="189">
        <v>16</v>
      </c>
      <c r="B42" s="190" t="s">
        <v>3642</v>
      </c>
      <c r="C42" s="197" t="s">
        <v>3643</v>
      </c>
      <c r="D42" s="191" t="s">
        <v>815</v>
      </c>
      <c r="E42" s="192">
        <v>1</v>
      </c>
      <c r="F42" s="193"/>
      <c r="G42" s="194">
        <f>ROUND(E42*F42,2)</f>
        <v>0</v>
      </c>
      <c r="H42" s="193"/>
      <c r="I42" s="194">
        <f>ROUND(E42*H42,2)</f>
        <v>0</v>
      </c>
      <c r="J42" s="193"/>
      <c r="K42" s="194">
        <f>ROUND(E42*J42,2)</f>
        <v>0</v>
      </c>
      <c r="L42" s="194">
        <v>21</v>
      </c>
      <c r="M42" s="194">
        <f>G42*(1+L42/100)</f>
        <v>0</v>
      </c>
      <c r="N42" s="192">
        <v>0</v>
      </c>
      <c r="O42" s="192">
        <f>ROUND(E42*N42,2)</f>
        <v>0</v>
      </c>
      <c r="P42" s="192">
        <v>0</v>
      </c>
      <c r="Q42" s="192">
        <f>ROUND(E42*P42,2)</f>
        <v>0</v>
      </c>
      <c r="R42" s="194"/>
      <c r="S42" s="194" t="s">
        <v>430</v>
      </c>
      <c r="T42" s="195" t="s">
        <v>372</v>
      </c>
      <c r="U42" s="163">
        <v>0</v>
      </c>
      <c r="V42" s="163">
        <f>ROUND(E42*U42,2)</f>
        <v>0</v>
      </c>
      <c r="W42" s="163"/>
      <c r="X42" s="163" t="s">
        <v>431</v>
      </c>
      <c r="Y42" s="152"/>
      <c r="Z42" s="152"/>
      <c r="AA42" s="152"/>
      <c r="AB42" s="152"/>
      <c r="AC42" s="152"/>
      <c r="AD42" s="152"/>
      <c r="AE42" s="152"/>
      <c r="AF42" s="152"/>
      <c r="AG42" s="152" t="s">
        <v>432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c r="A43" s="175">
        <v>17</v>
      </c>
      <c r="B43" s="176" t="s">
        <v>3644</v>
      </c>
      <c r="C43" s="185" t="s">
        <v>3645</v>
      </c>
      <c r="D43" s="177" t="s">
        <v>815</v>
      </c>
      <c r="E43" s="178">
        <v>1</v>
      </c>
      <c r="F43" s="179"/>
      <c r="G43" s="180">
        <f>ROUND(E43*F43,2)</f>
        <v>0</v>
      </c>
      <c r="H43" s="179"/>
      <c r="I43" s="180">
        <f>ROUND(E43*H43,2)</f>
        <v>0</v>
      </c>
      <c r="J43" s="179"/>
      <c r="K43" s="180">
        <f>ROUND(E43*J43,2)</f>
        <v>0</v>
      </c>
      <c r="L43" s="180">
        <v>21</v>
      </c>
      <c r="M43" s="180">
        <f>G43*(1+L43/100)</f>
        <v>0</v>
      </c>
      <c r="N43" s="178">
        <v>0</v>
      </c>
      <c r="O43" s="178">
        <f>ROUND(E43*N43,2)</f>
        <v>0</v>
      </c>
      <c r="P43" s="178">
        <v>0</v>
      </c>
      <c r="Q43" s="178">
        <f>ROUND(E43*P43,2)</f>
        <v>0</v>
      </c>
      <c r="R43" s="180"/>
      <c r="S43" s="180" t="s">
        <v>430</v>
      </c>
      <c r="T43" s="181" t="s">
        <v>372</v>
      </c>
      <c r="U43" s="163">
        <v>0</v>
      </c>
      <c r="V43" s="163">
        <f>ROUND(E43*U43,2)</f>
        <v>0</v>
      </c>
      <c r="W43" s="163"/>
      <c r="X43" s="163" t="s">
        <v>431</v>
      </c>
      <c r="Y43" s="152"/>
      <c r="Z43" s="152"/>
      <c r="AA43" s="152"/>
      <c r="AB43" s="152"/>
      <c r="AC43" s="152"/>
      <c r="AD43" s="152"/>
      <c r="AE43" s="152"/>
      <c r="AF43" s="152"/>
      <c r="AG43" s="152" t="s">
        <v>432</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c r="A44" s="3"/>
      <c r="B44" s="4"/>
      <c r="C44" s="186"/>
      <c r="D44" s="6"/>
      <c r="E44" s="3"/>
      <c r="F44" s="3"/>
      <c r="G44" s="3"/>
      <c r="H44" s="3"/>
      <c r="I44" s="3"/>
      <c r="J44" s="3"/>
      <c r="K44" s="3"/>
      <c r="L44" s="3"/>
      <c r="M44" s="3"/>
      <c r="N44" s="3"/>
      <c r="O44" s="3"/>
      <c r="P44" s="3"/>
      <c r="Q44" s="3"/>
      <c r="R44" s="3"/>
      <c r="S44" s="3"/>
      <c r="T44" s="3"/>
      <c r="U44" s="3"/>
      <c r="V44" s="3"/>
      <c r="W44" s="3"/>
      <c r="X44" s="3"/>
      <c r="AE44">
        <v>15</v>
      </c>
      <c r="AF44">
        <v>21</v>
      </c>
      <c r="AG44" t="s">
        <v>353</v>
      </c>
    </row>
    <row r="45" spans="1:60">
      <c r="A45" s="155"/>
      <c r="B45" s="156" t="s">
        <v>29</v>
      </c>
      <c r="C45" s="187"/>
      <c r="D45" s="157"/>
      <c r="E45" s="158"/>
      <c r="F45" s="158"/>
      <c r="G45" s="183">
        <f>G8+G11+G14+G19+G27+G33+G36+G38+G41</f>
        <v>0</v>
      </c>
      <c r="H45" s="3"/>
      <c r="I45" s="3"/>
      <c r="J45" s="3"/>
      <c r="K45" s="3"/>
      <c r="L45" s="3"/>
      <c r="M45" s="3"/>
      <c r="N45" s="3"/>
      <c r="O45" s="3"/>
      <c r="P45" s="3"/>
      <c r="Q45" s="3"/>
      <c r="R45" s="3"/>
      <c r="S45" s="3"/>
      <c r="T45" s="3"/>
      <c r="U45" s="3"/>
      <c r="V45" s="3"/>
      <c r="W45" s="3"/>
      <c r="X45" s="3"/>
      <c r="AE45">
        <f>SUMIF(L7:L43,AE44,G7:G43)</f>
        <v>0</v>
      </c>
      <c r="AF45">
        <f>SUMIF(L7:L43,AF44,G7:G43)</f>
        <v>0</v>
      </c>
      <c r="AG45" t="s">
        <v>423</v>
      </c>
    </row>
    <row r="46" spans="1:60">
      <c r="C46" s="188"/>
      <c r="D46" s="10"/>
      <c r="AG46" t="s">
        <v>425</v>
      </c>
    </row>
    <row r="47" spans="1:60">
      <c r="D47" s="10"/>
    </row>
    <row r="48" spans="1:60">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NNLGDoVgKns08q5Ad23WEFCImnaKEGOX6Uh4mwgptcYyTe7Lj8b2ohOCRMt3hL14R2zHdaK2oMEWI74O4L6KYA==" saltValue="VSSijcbnaMpI4dPeqLkx+A==" spinCount="100000"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77</v>
      </c>
      <c r="C3" s="265" t="s">
        <v>89</v>
      </c>
      <c r="D3" s="266"/>
      <c r="E3" s="266"/>
      <c r="F3" s="266"/>
      <c r="G3" s="267"/>
      <c r="AC3" s="126" t="s">
        <v>339</v>
      </c>
      <c r="AG3" t="s">
        <v>343</v>
      </c>
    </row>
    <row r="4" spans="1:60" ht="24.95" customHeight="1">
      <c r="A4" s="145" t="s">
        <v>9</v>
      </c>
      <c r="B4" s="146" t="s">
        <v>47</v>
      </c>
      <c r="C4" s="268" t="s">
        <v>90</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65</v>
      </c>
      <c r="C8" s="184" t="s">
        <v>246</v>
      </c>
      <c r="D8" s="171"/>
      <c r="E8" s="172"/>
      <c r="F8" s="173"/>
      <c r="G8" s="173">
        <f>SUMIF(AG9:AG11,"&lt;&gt;NOR",G9:G11)</f>
        <v>0</v>
      </c>
      <c r="H8" s="173"/>
      <c r="I8" s="173">
        <f>SUM(I9:I11)</f>
        <v>0</v>
      </c>
      <c r="J8" s="173"/>
      <c r="K8" s="173">
        <f>SUM(K9:K11)</f>
        <v>0</v>
      </c>
      <c r="L8" s="173"/>
      <c r="M8" s="173">
        <f>SUM(M9:M11)</f>
        <v>0</v>
      </c>
      <c r="N8" s="172"/>
      <c r="O8" s="172">
        <f>SUM(O9:O11)</f>
        <v>0</v>
      </c>
      <c r="P8" s="172"/>
      <c r="Q8" s="172">
        <f>SUM(Q9:Q11)</f>
        <v>0</v>
      </c>
      <c r="R8" s="173"/>
      <c r="S8" s="173"/>
      <c r="T8" s="174"/>
      <c r="U8" s="168"/>
      <c r="V8" s="168">
        <f>SUM(V9:V11)</f>
        <v>1.26</v>
      </c>
      <c r="W8" s="168"/>
      <c r="X8" s="168"/>
      <c r="AG8" t="s">
        <v>367</v>
      </c>
    </row>
    <row r="9" spans="1:60" ht="22.5" outlineLevel="1">
      <c r="A9" s="175">
        <v>1</v>
      </c>
      <c r="B9" s="176" t="s">
        <v>3646</v>
      </c>
      <c r="C9" s="185" t="s">
        <v>3647</v>
      </c>
      <c r="D9" s="177" t="s">
        <v>508</v>
      </c>
      <c r="E9" s="178">
        <v>8</v>
      </c>
      <c r="F9" s="179"/>
      <c r="G9" s="180">
        <f>ROUND(E9*F9,2)</f>
        <v>0</v>
      </c>
      <c r="H9" s="179"/>
      <c r="I9" s="180">
        <f>ROUND(E9*H9,2)</f>
        <v>0</v>
      </c>
      <c r="J9" s="179"/>
      <c r="K9" s="180">
        <f>ROUND(E9*J9,2)</f>
        <v>0</v>
      </c>
      <c r="L9" s="180">
        <v>21</v>
      </c>
      <c r="M9" s="180">
        <f>G9*(1+L9/100)</f>
        <v>0</v>
      </c>
      <c r="N9" s="178">
        <v>0</v>
      </c>
      <c r="O9" s="178">
        <f>ROUND(E9*N9,2)</f>
        <v>0</v>
      </c>
      <c r="P9" s="178">
        <v>0</v>
      </c>
      <c r="Q9" s="178">
        <f>ROUND(E9*P9,2)</f>
        <v>0</v>
      </c>
      <c r="R9" s="180" t="s">
        <v>479</v>
      </c>
      <c r="S9" s="180" t="s">
        <v>371</v>
      </c>
      <c r="T9" s="181" t="s">
        <v>2386</v>
      </c>
      <c r="U9" s="163">
        <v>0.158</v>
      </c>
      <c r="V9" s="163">
        <f>ROUND(E9*U9,2)</f>
        <v>1.26</v>
      </c>
      <c r="W9" s="163"/>
      <c r="X9" s="163" t="s">
        <v>431</v>
      </c>
      <c r="Y9" s="152"/>
      <c r="Z9" s="152"/>
      <c r="AA9" s="152"/>
      <c r="AB9" s="152"/>
      <c r="AC9" s="152"/>
      <c r="AD9" s="152"/>
      <c r="AE9" s="152"/>
      <c r="AF9" s="152"/>
      <c r="AG9" s="152" t="s">
        <v>2387</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59"/>
      <c r="B10" s="160"/>
      <c r="C10" s="203" t="s">
        <v>3648</v>
      </c>
      <c r="D10" s="199"/>
      <c r="E10" s="200">
        <v>4</v>
      </c>
      <c r="F10" s="163"/>
      <c r="G10" s="163"/>
      <c r="H10" s="163"/>
      <c r="I10" s="163"/>
      <c r="J10" s="163"/>
      <c r="K10" s="163"/>
      <c r="L10" s="163"/>
      <c r="M10" s="163"/>
      <c r="N10" s="162"/>
      <c r="O10" s="162"/>
      <c r="P10" s="162"/>
      <c r="Q10" s="162"/>
      <c r="R10" s="163"/>
      <c r="S10" s="163"/>
      <c r="T10" s="163"/>
      <c r="U10" s="163"/>
      <c r="V10" s="163"/>
      <c r="W10" s="163"/>
      <c r="X10" s="163"/>
      <c r="Y10" s="152"/>
      <c r="Z10" s="152"/>
      <c r="AA10" s="152"/>
      <c r="AB10" s="152"/>
      <c r="AC10" s="152"/>
      <c r="AD10" s="152"/>
      <c r="AE10" s="152"/>
      <c r="AF10" s="152"/>
      <c r="AG10" s="152" t="s">
        <v>2390</v>
      </c>
      <c r="AH10" s="152">
        <v>0</v>
      </c>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59"/>
      <c r="B11" s="160"/>
      <c r="C11" s="203" t="s">
        <v>3649</v>
      </c>
      <c r="D11" s="199"/>
      <c r="E11" s="200">
        <v>4</v>
      </c>
      <c r="F11" s="163"/>
      <c r="G11" s="163"/>
      <c r="H11" s="163"/>
      <c r="I11" s="163"/>
      <c r="J11" s="163"/>
      <c r="K11" s="163"/>
      <c r="L11" s="163"/>
      <c r="M11" s="163"/>
      <c r="N11" s="162"/>
      <c r="O11" s="162"/>
      <c r="P11" s="162"/>
      <c r="Q11" s="162"/>
      <c r="R11" s="163"/>
      <c r="S11" s="163"/>
      <c r="T11" s="163"/>
      <c r="U11" s="163"/>
      <c r="V11" s="163"/>
      <c r="W11" s="163"/>
      <c r="X11" s="163"/>
      <c r="Y11" s="152"/>
      <c r="Z11" s="152"/>
      <c r="AA11" s="152"/>
      <c r="AB11" s="152"/>
      <c r="AC11" s="152"/>
      <c r="AD11" s="152"/>
      <c r="AE11" s="152"/>
      <c r="AF11" s="152"/>
      <c r="AG11" s="152" t="s">
        <v>2390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c r="A12" s="169" t="s">
        <v>366</v>
      </c>
      <c r="B12" s="170" t="s">
        <v>307</v>
      </c>
      <c r="C12" s="184" t="s">
        <v>308</v>
      </c>
      <c r="D12" s="171"/>
      <c r="E12" s="172"/>
      <c r="F12" s="173"/>
      <c r="G12" s="173">
        <f>SUMIF(AG13:AG63,"&lt;&gt;NOR",G13:G63)</f>
        <v>0</v>
      </c>
      <c r="H12" s="173"/>
      <c r="I12" s="173">
        <f>SUM(I13:I63)</f>
        <v>0</v>
      </c>
      <c r="J12" s="173"/>
      <c r="K12" s="173">
        <f>SUM(K13:K63)</f>
        <v>0</v>
      </c>
      <c r="L12" s="173"/>
      <c r="M12" s="173">
        <f>SUM(M13:M63)</f>
        <v>0</v>
      </c>
      <c r="N12" s="172"/>
      <c r="O12" s="172">
        <f>SUM(O13:O63)</f>
        <v>0.46</v>
      </c>
      <c r="P12" s="172"/>
      <c r="Q12" s="172">
        <f>SUM(Q13:Q63)</f>
        <v>0</v>
      </c>
      <c r="R12" s="173"/>
      <c r="S12" s="173"/>
      <c r="T12" s="174"/>
      <c r="U12" s="168"/>
      <c r="V12" s="168">
        <f>SUM(V13:V63)</f>
        <v>62.519999999999996</v>
      </c>
      <c r="W12" s="168"/>
      <c r="X12" s="168"/>
      <c r="AG12" t="s">
        <v>367</v>
      </c>
    </row>
    <row r="13" spans="1:60" outlineLevel="1">
      <c r="A13" s="175">
        <v>2</v>
      </c>
      <c r="B13" s="176" t="s">
        <v>3650</v>
      </c>
      <c r="C13" s="185" t="s">
        <v>3651</v>
      </c>
      <c r="D13" s="177" t="s">
        <v>1775</v>
      </c>
      <c r="E13" s="178">
        <v>41.390599999999999</v>
      </c>
      <c r="F13" s="179"/>
      <c r="G13" s="180">
        <f>ROUND(E13*F13,2)</f>
        <v>0</v>
      </c>
      <c r="H13" s="179"/>
      <c r="I13" s="180">
        <f>ROUND(E13*H13,2)</f>
        <v>0</v>
      </c>
      <c r="J13" s="179"/>
      <c r="K13" s="180">
        <f>ROUND(E13*J13,2)</f>
        <v>0</v>
      </c>
      <c r="L13" s="180">
        <v>21</v>
      </c>
      <c r="M13" s="180">
        <f>G13*(1+L13/100)</f>
        <v>0</v>
      </c>
      <c r="N13" s="178">
        <v>6.0000000000000002E-5</v>
      </c>
      <c r="O13" s="178">
        <f>ROUND(E13*N13,2)</f>
        <v>0</v>
      </c>
      <c r="P13" s="178">
        <v>0</v>
      </c>
      <c r="Q13" s="178">
        <f>ROUND(E13*P13,2)</f>
        <v>0</v>
      </c>
      <c r="R13" s="180" t="s">
        <v>1647</v>
      </c>
      <c r="S13" s="180" t="s">
        <v>371</v>
      </c>
      <c r="T13" s="181" t="s">
        <v>2386</v>
      </c>
      <c r="U13" s="163">
        <v>0.42599999999999999</v>
      </c>
      <c r="V13" s="163">
        <f>ROUND(E13*U13,2)</f>
        <v>17.63</v>
      </c>
      <c r="W13" s="163"/>
      <c r="X13" s="163" t="s">
        <v>431</v>
      </c>
      <c r="Y13" s="152"/>
      <c r="Z13" s="152"/>
      <c r="AA13" s="152"/>
      <c r="AB13" s="152"/>
      <c r="AC13" s="152"/>
      <c r="AD13" s="152"/>
      <c r="AE13" s="152"/>
      <c r="AF13" s="152"/>
      <c r="AG13" s="152" t="s">
        <v>2387</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59"/>
      <c r="B14" s="160"/>
      <c r="C14" s="203" t="s">
        <v>3652</v>
      </c>
      <c r="D14" s="199"/>
      <c r="E14" s="200">
        <v>8.9600000000000009</v>
      </c>
      <c r="F14" s="163"/>
      <c r="G14" s="163"/>
      <c r="H14" s="163"/>
      <c r="I14" s="163"/>
      <c r="J14" s="163"/>
      <c r="K14" s="163"/>
      <c r="L14" s="163"/>
      <c r="M14" s="163"/>
      <c r="N14" s="162"/>
      <c r="O14" s="162"/>
      <c r="P14" s="162"/>
      <c r="Q14" s="162"/>
      <c r="R14" s="163"/>
      <c r="S14" s="163"/>
      <c r="T14" s="163"/>
      <c r="U14" s="163"/>
      <c r="V14" s="163"/>
      <c r="W14" s="163"/>
      <c r="X14" s="163"/>
      <c r="Y14" s="152"/>
      <c r="Z14" s="152"/>
      <c r="AA14" s="152"/>
      <c r="AB14" s="152"/>
      <c r="AC14" s="152"/>
      <c r="AD14" s="152"/>
      <c r="AE14" s="152"/>
      <c r="AF14" s="152"/>
      <c r="AG14" s="152" t="s">
        <v>2390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59"/>
      <c r="B15" s="160"/>
      <c r="C15" s="203" t="s">
        <v>3653</v>
      </c>
      <c r="D15" s="199"/>
      <c r="E15" s="200">
        <v>14.4</v>
      </c>
      <c r="F15" s="163"/>
      <c r="G15" s="163"/>
      <c r="H15" s="163"/>
      <c r="I15" s="163"/>
      <c r="J15" s="163"/>
      <c r="K15" s="163"/>
      <c r="L15" s="163"/>
      <c r="M15" s="163"/>
      <c r="N15" s="162"/>
      <c r="O15" s="162"/>
      <c r="P15" s="162"/>
      <c r="Q15" s="162"/>
      <c r="R15" s="163"/>
      <c r="S15" s="163"/>
      <c r="T15" s="163"/>
      <c r="U15" s="163"/>
      <c r="V15" s="163"/>
      <c r="W15" s="163"/>
      <c r="X15" s="163"/>
      <c r="Y15" s="152"/>
      <c r="Z15" s="152"/>
      <c r="AA15" s="152"/>
      <c r="AB15" s="152"/>
      <c r="AC15" s="152"/>
      <c r="AD15" s="152"/>
      <c r="AE15" s="152"/>
      <c r="AF15" s="152"/>
      <c r="AG15" s="152" t="s">
        <v>2390</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59"/>
      <c r="B16" s="160"/>
      <c r="C16" s="203" t="s">
        <v>3654</v>
      </c>
      <c r="D16" s="199"/>
      <c r="E16" s="200">
        <v>3.3439999999999999</v>
      </c>
      <c r="F16" s="163"/>
      <c r="G16" s="163"/>
      <c r="H16" s="163"/>
      <c r="I16" s="163"/>
      <c r="J16" s="163"/>
      <c r="K16" s="163"/>
      <c r="L16" s="163"/>
      <c r="M16" s="163"/>
      <c r="N16" s="162"/>
      <c r="O16" s="162"/>
      <c r="P16" s="162"/>
      <c r="Q16" s="162"/>
      <c r="R16" s="163"/>
      <c r="S16" s="163"/>
      <c r="T16" s="163"/>
      <c r="U16" s="163"/>
      <c r="V16" s="163"/>
      <c r="W16" s="163"/>
      <c r="X16" s="163"/>
      <c r="Y16" s="152"/>
      <c r="Z16" s="152"/>
      <c r="AA16" s="152"/>
      <c r="AB16" s="152"/>
      <c r="AC16" s="152"/>
      <c r="AD16" s="152"/>
      <c r="AE16" s="152"/>
      <c r="AF16" s="152"/>
      <c r="AG16" s="152" t="s">
        <v>2390</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59"/>
      <c r="B17" s="160"/>
      <c r="C17" s="203" t="s">
        <v>3655</v>
      </c>
      <c r="D17" s="199"/>
      <c r="E17" s="200">
        <v>5.28</v>
      </c>
      <c r="F17" s="163"/>
      <c r="G17" s="163"/>
      <c r="H17" s="163"/>
      <c r="I17" s="163"/>
      <c r="J17" s="163"/>
      <c r="K17" s="163"/>
      <c r="L17" s="163"/>
      <c r="M17" s="163"/>
      <c r="N17" s="162"/>
      <c r="O17" s="162"/>
      <c r="P17" s="162"/>
      <c r="Q17" s="162"/>
      <c r="R17" s="163"/>
      <c r="S17" s="163"/>
      <c r="T17" s="163"/>
      <c r="U17" s="163"/>
      <c r="V17" s="163"/>
      <c r="W17" s="163"/>
      <c r="X17" s="163"/>
      <c r="Y17" s="152"/>
      <c r="Z17" s="152"/>
      <c r="AA17" s="152"/>
      <c r="AB17" s="152"/>
      <c r="AC17" s="152"/>
      <c r="AD17" s="152"/>
      <c r="AE17" s="152"/>
      <c r="AF17" s="152"/>
      <c r="AG17" s="152" t="s">
        <v>2390</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59"/>
      <c r="B18" s="160"/>
      <c r="C18" s="203" t="s">
        <v>3656</v>
      </c>
      <c r="D18" s="199"/>
      <c r="E18" s="200">
        <v>3.04</v>
      </c>
      <c r="F18" s="163"/>
      <c r="G18" s="163"/>
      <c r="H18" s="163"/>
      <c r="I18" s="163"/>
      <c r="J18" s="163"/>
      <c r="K18" s="163"/>
      <c r="L18" s="163"/>
      <c r="M18" s="163"/>
      <c r="N18" s="162"/>
      <c r="O18" s="162"/>
      <c r="P18" s="162"/>
      <c r="Q18" s="162"/>
      <c r="R18" s="163"/>
      <c r="S18" s="163"/>
      <c r="T18" s="163"/>
      <c r="U18" s="163"/>
      <c r="V18" s="163"/>
      <c r="W18" s="163"/>
      <c r="X18" s="163"/>
      <c r="Y18" s="152"/>
      <c r="Z18" s="152"/>
      <c r="AA18" s="152"/>
      <c r="AB18" s="152"/>
      <c r="AC18" s="152"/>
      <c r="AD18" s="152"/>
      <c r="AE18" s="152"/>
      <c r="AF18" s="152"/>
      <c r="AG18" s="152" t="s">
        <v>2390</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c r="A19" s="159"/>
      <c r="B19" s="160"/>
      <c r="C19" s="203" t="s">
        <v>3657</v>
      </c>
      <c r="D19" s="199"/>
      <c r="E19" s="200">
        <v>3.024</v>
      </c>
      <c r="F19" s="163"/>
      <c r="G19" s="163"/>
      <c r="H19" s="163"/>
      <c r="I19" s="163"/>
      <c r="J19" s="163"/>
      <c r="K19" s="163"/>
      <c r="L19" s="163"/>
      <c r="M19" s="163"/>
      <c r="N19" s="162"/>
      <c r="O19" s="162"/>
      <c r="P19" s="162"/>
      <c r="Q19" s="162"/>
      <c r="R19" s="163"/>
      <c r="S19" s="163"/>
      <c r="T19" s="163"/>
      <c r="U19" s="163"/>
      <c r="V19" s="163"/>
      <c r="W19" s="163"/>
      <c r="X19" s="163"/>
      <c r="Y19" s="152"/>
      <c r="Z19" s="152"/>
      <c r="AA19" s="152"/>
      <c r="AB19" s="152"/>
      <c r="AC19" s="152"/>
      <c r="AD19" s="152"/>
      <c r="AE19" s="152"/>
      <c r="AF19" s="152"/>
      <c r="AG19" s="152" t="s">
        <v>2390</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c r="A20" s="159"/>
      <c r="B20" s="160"/>
      <c r="C20" s="203" t="s">
        <v>3658</v>
      </c>
      <c r="D20" s="199"/>
      <c r="E20" s="200">
        <v>1.68</v>
      </c>
      <c r="F20" s="163"/>
      <c r="G20" s="163"/>
      <c r="H20" s="163"/>
      <c r="I20" s="163"/>
      <c r="J20" s="163"/>
      <c r="K20" s="163"/>
      <c r="L20" s="163"/>
      <c r="M20" s="163"/>
      <c r="N20" s="162"/>
      <c r="O20" s="162"/>
      <c r="P20" s="162"/>
      <c r="Q20" s="162"/>
      <c r="R20" s="163"/>
      <c r="S20" s="163"/>
      <c r="T20" s="163"/>
      <c r="U20" s="163"/>
      <c r="V20" s="163"/>
      <c r="W20" s="163"/>
      <c r="X20" s="163"/>
      <c r="Y20" s="152"/>
      <c r="Z20" s="152"/>
      <c r="AA20" s="152"/>
      <c r="AB20" s="152"/>
      <c r="AC20" s="152"/>
      <c r="AD20" s="152"/>
      <c r="AE20" s="152"/>
      <c r="AF20" s="152"/>
      <c r="AG20" s="152" t="s">
        <v>2390</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c r="A21" s="159"/>
      <c r="B21" s="160"/>
      <c r="C21" s="203" t="s">
        <v>3659</v>
      </c>
      <c r="D21" s="199"/>
      <c r="E21" s="200">
        <v>1.6626000000000001</v>
      </c>
      <c r="F21" s="163"/>
      <c r="G21" s="163"/>
      <c r="H21" s="163"/>
      <c r="I21" s="163"/>
      <c r="J21" s="163"/>
      <c r="K21" s="163"/>
      <c r="L21" s="163"/>
      <c r="M21" s="163"/>
      <c r="N21" s="162"/>
      <c r="O21" s="162"/>
      <c r="P21" s="162"/>
      <c r="Q21" s="162"/>
      <c r="R21" s="163"/>
      <c r="S21" s="163"/>
      <c r="T21" s="163"/>
      <c r="U21" s="163"/>
      <c r="V21" s="163"/>
      <c r="W21" s="163"/>
      <c r="X21" s="163"/>
      <c r="Y21" s="152"/>
      <c r="Z21" s="152"/>
      <c r="AA21" s="152"/>
      <c r="AB21" s="152"/>
      <c r="AC21" s="152"/>
      <c r="AD21" s="152"/>
      <c r="AE21" s="152"/>
      <c r="AF21" s="152"/>
      <c r="AG21" s="152" t="s">
        <v>2390</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c r="A22" s="175">
        <v>3</v>
      </c>
      <c r="B22" s="176" t="s">
        <v>3660</v>
      </c>
      <c r="C22" s="185" t="s">
        <v>3661</v>
      </c>
      <c r="D22" s="177" t="s">
        <v>1775</v>
      </c>
      <c r="E22" s="178">
        <v>22.72</v>
      </c>
      <c r="F22" s="179"/>
      <c r="G22" s="180">
        <f>ROUND(E22*F22,2)</f>
        <v>0</v>
      </c>
      <c r="H22" s="179"/>
      <c r="I22" s="180">
        <f>ROUND(E22*H22,2)</f>
        <v>0</v>
      </c>
      <c r="J22" s="179"/>
      <c r="K22" s="180">
        <f>ROUND(E22*J22,2)</f>
        <v>0</v>
      </c>
      <c r="L22" s="180">
        <v>21</v>
      </c>
      <c r="M22" s="180">
        <f>G22*(1+L22/100)</f>
        <v>0</v>
      </c>
      <c r="N22" s="178">
        <v>6.0000000000000002E-5</v>
      </c>
      <c r="O22" s="178">
        <f>ROUND(E22*N22,2)</f>
        <v>0</v>
      </c>
      <c r="P22" s="178">
        <v>0</v>
      </c>
      <c r="Q22" s="178">
        <f>ROUND(E22*P22,2)</f>
        <v>0</v>
      </c>
      <c r="R22" s="180" t="s">
        <v>1647</v>
      </c>
      <c r="S22" s="180" t="s">
        <v>371</v>
      </c>
      <c r="T22" s="181" t="s">
        <v>2386</v>
      </c>
      <c r="U22" s="163">
        <v>0.30399999999999999</v>
      </c>
      <c r="V22" s="163">
        <f>ROUND(E22*U22,2)</f>
        <v>6.91</v>
      </c>
      <c r="W22" s="163"/>
      <c r="X22" s="163" t="s">
        <v>431</v>
      </c>
      <c r="Y22" s="152"/>
      <c r="Z22" s="152"/>
      <c r="AA22" s="152"/>
      <c r="AB22" s="152"/>
      <c r="AC22" s="152"/>
      <c r="AD22" s="152"/>
      <c r="AE22" s="152"/>
      <c r="AF22" s="152"/>
      <c r="AG22" s="152" t="s">
        <v>2387</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59"/>
      <c r="B23" s="160"/>
      <c r="C23" s="203" t="s">
        <v>3662</v>
      </c>
      <c r="D23" s="199"/>
      <c r="E23" s="200">
        <v>22.72</v>
      </c>
      <c r="F23" s="163"/>
      <c r="G23" s="163"/>
      <c r="H23" s="163"/>
      <c r="I23" s="163"/>
      <c r="J23" s="163"/>
      <c r="K23" s="163"/>
      <c r="L23" s="163"/>
      <c r="M23" s="163"/>
      <c r="N23" s="162"/>
      <c r="O23" s="162"/>
      <c r="P23" s="162"/>
      <c r="Q23" s="162"/>
      <c r="R23" s="163"/>
      <c r="S23" s="163"/>
      <c r="T23" s="163"/>
      <c r="U23" s="163"/>
      <c r="V23" s="163"/>
      <c r="W23" s="163"/>
      <c r="X23" s="163"/>
      <c r="Y23" s="152"/>
      <c r="Z23" s="152"/>
      <c r="AA23" s="152"/>
      <c r="AB23" s="152"/>
      <c r="AC23" s="152"/>
      <c r="AD23" s="152"/>
      <c r="AE23" s="152"/>
      <c r="AF23" s="152"/>
      <c r="AG23" s="152" t="s">
        <v>2390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75">
        <v>4</v>
      </c>
      <c r="B24" s="176" t="s">
        <v>3663</v>
      </c>
      <c r="C24" s="185" t="s">
        <v>3664</v>
      </c>
      <c r="D24" s="177" t="s">
        <v>1775</v>
      </c>
      <c r="E24" s="178">
        <v>11.450749999999999</v>
      </c>
      <c r="F24" s="179"/>
      <c r="G24" s="180">
        <f>ROUND(E24*F24,2)</f>
        <v>0</v>
      </c>
      <c r="H24" s="179"/>
      <c r="I24" s="180">
        <f>ROUND(E24*H24,2)</f>
        <v>0</v>
      </c>
      <c r="J24" s="179"/>
      <c r="K24" s="180">
        <f>ROUND(E24*J24,2)</f>
        <v>0</v>
      </c>
      <c r="L24" s="180">
        <v>21</v>
      </c>
      <c r="M24" s="180">
        <f>G24*(1+L24/100)</f>
        <v>0</v>
      </c>
      <c r="N24" s="178">
        <v>6.0000000000000002E-5</v>
      </c>
      <c r="O24" s="178">
        <f>ROUND(E24*N24,2)</f>
        <v>0</v>
      </c>
      <c r="P24" s="178">
        <v>0</v>
      </c>
      <c r="Q24" s="178">
        <f>ROUND(E24*P24,2)</f>
        <v>0</v>
      </c>
      <c r="R24" s="180" t="s">
        <v>1647</v>
      </c>
      <c r="S24" s="180" t="s">
        <v>371</v>
      </c>
      <c r="T24" s="181" t="s">
        <v>2386</v>
      </c>
      <c r="U24" s="163">
        <v>0.221</v>
      </c>
      <c r="V24" s="163">
        <f>ROUND(E24*U24,2)</f>
        <v>2.5299999999999998</v>
      </c>
      <c r="W24" s="163"/>
      <c r="X24" s="163" t="s">
        <v>431</v>
      </c>
      <c r="Y24" s="152"/>
      <c r="Z24" s="152"/>
      <c r="AA24" s="152"/>
      <c r="AB24" s="152"/>
      <c r="AC24" s="152"/>
      <c r="AD24" s="152"/>
      <c r="AE24" s="152"/>
      <c r="AF24" s="152"/>
      <c r="AG24" s="152" t="s">
        <v>2387</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59"/>
      <c r="B25" s="160"/>
      <c r="C25" s="203" t="s">
        <v>3665</v>
      </c>
      <c r="D25" s="199"/>
      <c r="E25" s="200">
        <v>11.450749999999999</v>
      </c>
      <c r="F25" s="163"/>
      <c r="G25" s="163"/>
      <c r="H25" s="163"/>
      <c r="I25" s="163"/>
      <c r="J25" s="163"/>
      <c r="K25" s="163"/>
      <c r="L25" s="163"/>
      <c r="M25" s="163"/>
      <c r="N25" s="162"/>
      <c r="O25" s="162"/>
      <c r="P25" s="162"/>
      <c r="Q25" s="162"/>
      <c r="R25" s="163"/>
      <c r="S25" s="163"/>
      <c r="T25" s="163"/>
      <c r="U25" s="163"/>
      <c r="V25" s="163"/>
      <c r="W25" s="163"/>
      <c r="X25" s="163"/>
      <c r="Y25" s="152"/>
      <c r="Z25" s="152"/>
      <c r="AA25" s="152"/>
      <c r="AB25" s="152"/>
      <c r="AC25" s="152"/>
      <c r="AD25" s="152"/>
      <c r="AE25" s="152"/>
      <c r="AF25" s="152"/>
      <c r="AG25" s="152" t="s">
        <v>2390</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75">
        <v>5</v>
      </c>
      <c r="B26" s="176" t="s">
        <v>3666</v>
      </c>
      <c r="C26" s="185" t="s">
        <v>3667</v>
      </c>
      <c r="D26" s="177" t="s">
        <v>1775</v>
      </c>
      <c r="E26" s="178">
        <v>159.81639999999999</v>
      </c>
      <c r="F26" s="179"/>
      <c r="G26" s="180">
        <f>ROUND(E26*F26,2)</f>
        <v>0</v>
      </c>
      <c r="H26" s="179"/>
      <c r="I26" s="180">
        <f>ROUND(E26*H26,2)</f>
        <v>0</v>
      </c>
      <c r="J26" s="179"/>
      <c r="K26" s="180">
        <f>ROUND(E26*J26,2)</f>
        <v>0</v>
      </c>
      <c r="L26" s="180">
        <v>21</v>
      </c>
      <c r="M26" s="180">
        <f>G26*(1+L26/100)</f>
        <v>0</v>
      </c>
      <c r="N26" s="178">
        <v>5.0000000000000002E-5</v>
      </c>
      <c r="O26" s="178">
        <f>ROUND(E26*N26,2)</f>
        <v>0.01</v>
      </c>
      <c r="P26" s="178">
        <v>0</v>
      </c>
      <c r="Q26" s="178">
        <f>ROUND(E26*P26,2)</f>
        <v>0</v>
      </c>
      <c r="R26" s="180" t="s">
        <v>1647</v>
      </c>
      <c r="S26" s="180" t="s">
        <v>371</v>
      </c>
      <c r="T26" s="181" t="s">
        <v>2386</v>
      </c>
      <c r="U26" s="163">
        <v>0.1</v>
      </c>
      <c r="V26" s="163">
        <f>ROUND(E26*U26,2)</f>
        <v>15.98</v>
      </c>
      <c r="W26" s="163"/>
      <c r="X26" s="163" t="s">
        <v>431</v>
      </c>
      <c r="Y26" s="152"/>
      <c r="Z26" s="152"/>
      <c r="AA26" s="152"/>
      <c r="AB26" s="152"/>
      <c r="AC26" s="152"/>
      <c r="AD26" s="152"/>
      <c r="AE26" s="152"/>
      <c r="AF26" s="152"/>
      <c r="AG26" s="152" t="s">
        <v>2387</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59"/>
      <c r="B27" s="160"/>
      <c r="C27" s="203" t="s">
        <v>3668</v>
      </c>
      <c r="D27" s="199"/>
      <c r="E27" s="200">
        <v>111.07</v>
      </c>
      <c r="F27" s="163"/>
      <c r="G27" s="163"/>
      <c r="H27" s="163"/>
      <c r="I27" s="163"/>
      <c r="J27" s="163"/>
      <c r="K27" s="163"/>
      <c r="L27" s="163"/>
      <c r="M27" s="163"/>
      <c r="N27" s="162"/>
      <c r="O27" s="162"/>
      <c r="P27" s="162"/>
      <c r="Q27" s="162"/>
      <c r="R27" s="163"/>
      <c r="S27" s="163"/>
      <c r="T27" s="163"/>
      <c r="U27" s="163"/>
      <c r="V27" s="163"/>
      <c r="W27" s="163"/>
      <c r="X27" s="163"/>
      <c r="Y27" s="152"/>
      <c r="Z27" s="152"/>
      <c r="AA27" s="152"/>
      <c r="AB27" s="152"/>
      <c r="AC27" s="152"/>
      <c r="AD27" s="152"/>
      <c r="AE27" s="152"/>
      <c r="AF27" s="152"/>
      <c r="AG27" s="152" t="s">
        <v>2390</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59"/>
      <c r="B28" s="160"/>
      <c r="C28" s="203" t="s">
        <v>3669</v>
      </c>
      <c r="D28" s="199"/>
      <c r="E28" s="200">
        <v>48.746400000000001</v>
      </c>
      <c r="F28" s="163"/>
      <c r="G28" s="163"/>
      <c r="H28" s="163"/>
      <c r="I28" s="163"/>
      <c r="J28" s="163"/>
      <c r="K28" s="163"/>
      <c r="L28" s="163"/>
      <c r="M28" s="163"/>
      <c r="N28" s="162"/>
      <c r="O28" s="162"/>
      <c r="P28" s="162"/>
      <c r="Q28" s="162"/>
      <c r="R28" s="163"/>
      <c r="S28" s="163"/>
      <c r="T28" s="163"/>
      <c r="U28" s="163"/>
      <c r="V28" s="163"/>
      <c r="W28" s="163"/>
      <c r="X28" s="163"/>
      <c r="Y28" s="152"/>
      <c r="Z28" s="152"/>
      <c r="AA28" s="152"/>
      <c r="AB28" s="152"/>
      <c r="AC28" s="152"/>
      <c r="AD28" s="152"/>
      <c r="AE28" s="152"/>
      <c r="AF28" s="152"/>
      <c r="AG28" s="152" t="s">
        <v>2390</v>
      </c>
      <c r="AH28" s="152">
        <v>0</v>
      </c>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75">
        <v>6</v>
      </c>
      <c r="B29" s="176" t="s">
        <v>3670</v>
      </c>
      <c r="C29" s="185" t="s">
        <v>3671</v>
      </c>
      <c r="D29" s="177" t="s">
        <v>1775</v>
      </c>
      <c r="E29" s="178">
        <v>213.04320000000001</v>
      </c>
      <c r="F29" s="179"/>
      <c r="G29" s="180">
        <f>ROUND(E29*F29,2)</f>
        <v>0</v>
      </c>
      <c r="H29" s="179"/>
      <c r="I29" s="180">
        <f>ROUND(E29*H29,2)</f>
        <v>0</v>
      </c>
      <c r="J29" s="179"/>
      <c r="K29" s="180">
        <f>ROUND(E29*J29,2)</f>
        <v>0</v>
      </c>
      <c r="L29" s="180">
        <v>21</v>
      </c>
      <c r="M29" s="180">
        <f>G29*(1+L29/100)</f>
        <v>0</v>
      </c>
      <c r="N29" s="178">
        <v>5.0000000000000002E-5</v>
      </c>
      <c r="O29" s="178">
        <f>ROUND(E29*N29,2)</f>
        <v>0.01</v>
      </c>
      <c r="P29" s="178">
        <v>0</v>
      </c>
      <c r="Q29" s="178">
        <f>ROUND(E29*P29,2)</f>
        <v>0</v>
      </c>
      <c r="R29" s="180" t="s">
        <v>1647</v>
      </c>
      <c r="S29" s="180" t="s">
        <v>371</v>
      </c>
      <c r="T29" s="181" t="s">
        <v>3672</v>
      </c>
      <c r="U29" s="163">
        <v>8.4000000000000005E-2</v>
      </c>
      <c r="V29" s="163">
        <f>ROUND(E29*U29,2)</f>
        <v>17.899999999999999</v>
      </c>
      <c r="W29" s="163"/>
      <c r="X29" s="163" t="s">
        <v>431</v>
      </c>
      <c r="Y29" s="152"/>
      <c r="Z29" s="152"/>
      <c r="AA29" s="152"/>
      <c r="AB29" s="152"/>
      <c r="AC29" s="152"/>
      <c r="AD29" s="152"/>
      <c r="AE29" s="152"/>
      <c r="AF29" s="152"/>
      <c r="AG29" s="152" t="s">
        <v>2387</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c r="A30" s="159"/>
      <c r="B30" s="160"/>
      <c r="C30" s="203" t="s">
        <v>3673</v>
      </c>
      <c r="D30" s="199"/>
      <c r="E30" s="200">
        <v>80.415599999999998</v>
      </c>
      <c r="F30" s="163"/>
      <c r="G30" s="163"/>
      <c r="H30" s="163"/>
      <c r="I30" s="163"/>
      <c r="J30" s="163"/>
      <c r="K30" s="163"/>
      <c r="L30" s="163"/>
      <c r="M30" s="163"/>
      <c r="N30" s="162"/>
      <c r="O30" s="162"/>
      <c r="P30" s="162"/>
      <c r="Q30" s="162"/>
      <c r="R30" s="163"/>
      <c r="S30" s="163"/>
      <c r="T30" s="163"/>
      <c r="U30" s="163"/>
      <c r="V30" s="163"/>
      <c r="W30" s="163"/>
      <c r="X30" s="163"/>
      <c r="Y30" s="152"/>
      <c r="Z30" s="152"/>
      <c r="AA30" s="152"/>
      <c r="AB30" s="152"/>
      <c r="AC30" s="152"/>
      <c r="AD30" s="152"/>
      <c r="AE30" s="152"/>
      <c r="AF30" s="152"/>
      <c r="AG30" s="152" t="s">
        <v>2390</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59"/>
      <c r="B31" s="160"/>
      <c r="C31" s="203" t="s">
        <v>3674</v>
      </c>
      <c r="D31" s="199"/>
      <c r="E31" s="200">
        <v>82.171199999999999</v>
      </c>
      <c r="F31" s="163"/>
      <c r="G31" s="163"/>
      <c r="H31" s="163"/>
      <c r="I31" s="163"/>
      <c r="J31" s="163"/>
      <c r="K31" s="163"/>
      <c r="L31" s="163"/>
      <c r="M31" s="163"/>
      <c r="N31" s="162"/>
      <c r="O31" s="162"/>
      <c r="P31" s="162"/>
      <c r="Q31" s="162"/>
      <c r="R31" s="163"/>
      <c r="S31" s="163"/>
      <c r="T31" s="163"/>
      <c r="U31" s="163"/>
      <c r="V31" s="163"/>
      <c r="W31" s="163"/>
      <c r="X31" s="163"/>
      <c r="Y31" s="152"/>
      <c r="Z31" s="152"/>
      <c r="AA31" s="152"/>
      <c r="AB31" s="152"/>
      <c r="AC31" s="152"/>
      <c r="AD31" s="152"/>
      <c r="AE31" s="152"/>
      <c r="AF31" s="152"/>
      <c r="AG31" s="152" t="s">
        <v>2390</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59"/>
      <c r="B32" s="160"/>
      <c r="C32" s="203" t="s">
        <v>3675</v>
      </c>
      <c r="D32" s="199"/>
      <c r="E32" s="200">
        <v>50.456400000000002</v>
      </c>
      <c r="F32" s="163"/>
      <c r="G32" s="163"/>
      <c r="H32" s="163"/>
      <c r="I32" s="163"/>
      <c r="J32" s="163"/>
      <c r="K32" s="163"/>
      <c r="L32" s="163"/>
      <c r="M32" s="163"/>
      <c r="N32" s="162"/>
      <c r="O32" s="162"/>
      <c r="P32" s="162"/>
      <c r="Q32" s="162"/>
      <c r="R32" s="163"/>
      <c r="S32" s="163"/>
      <c r="T32" s="163"/>
      <c r="U32" s="163"/>
      <c r="V32" s="163"/>
      <c r="W32" s="163"/>
      <c r="X32" s="163"/>
      <c r="Y32" s="152"/>
      <c r="Z32" s="152"/>
      <c r="AA32" s="152"/>
      <c r="AB32" s="152"/>
      <c r="AC32" s="152"/>
      <c r="AD32" s="152"/>
      <c r="AE32" s="152"/>
      <c r="AF32" s="152"/>
      <c r="AG32" s="152" t="s">
        <v>2390</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75">
        <v>7</v>
      </c>
      <c r="B33" s="176" t="s">
        <v>3676</v>
      </c>
      <c r="C33" s="185" t="s">
        <v>3677</v>
      </c>
      <c r="D33" s="177" t="s">
        <v>2902</v>
      </c>
      <c r="E33" s="178">
        <v>1</v>
      </c>
      <c r="F33" s="179"/>
      <c r="G33" s="180">
        <f>ROUND(E33*F33,2)</f>
        <v>0</v>
      </c>
      <c r="H33" s="179"/>
      <c r="I33" s="180">
        <f>ROUND(E33*H33,2)</f>
        <v>0</v>
      </c>
      <c r="J33" s="179"/>
      <c r="K33" s="180">
        <f>ROUND(E33*J33,2)</f>
        <v>0</v>
      </c>
      <c r="L33" s="180">
        <v>21</v>
      </c>
      <c r="M33" s="180">
        <f>G33*(1+L33/100)</f>
        <v>0</v>
      </c>
      <c r="N33" s="178">
        <v>0</v>
      </c>
      <c r="O33" s="178">
        <f>ROUND(E33*N33,2)</f>
        <v>0</v>
      </c>
      <c r="P33" s="178">
        <v>0</v>
      </c>
      <c r="Q33" s="178">
        <f>ROUND(E33*P33,2)</f>
        <v>0</v>
      </c>
      <c r="R33" s="180"/>
      <c r="S33" s="180" t="s">
        <v>430</v>
      </c>
      <c r="T33" s="181" t="s">
        <v>372</v>
      </c>
      <c r="U33" s="163">
        <v>0</v>
      </c>
      <c r="V33" s="163">
        <f>ROUND(E33*U33,2)</f>
        <v>0</v>
      </c>
      <c r="W33" s="163"/>
      <c r="X33" s="163" t="s">
        <v>431</v>
      </c>
      <c r="Y33" s="152"/>
      <c r="Z33" s="152"/>
      <c r="AA33" s="152"/>
      <c r="AB33" s="152"/>
      <c r="AC33" s="152"/>
      <c r="AD33" s="152"/>
      <c r="AE33" s="152"/>
      <c r="AF33" s="152"/>
      <c r="AG33" s="152" t="s">
        <v>432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59"/>
      <c r="B34" s="160"/>
      <c r="C34" s="262" t="s">
        <v>3678</v>
      </c>
      <c r="D34" s="263"/>
      <c r="E34" s="263"/>
      <c r="F34" s="263"/>
      <c r="G34" s="263"/>
      <c r="H34" s="163"/>
      <c r="I34" s="163"/>
      <c r="J34" s="163"/>
      <c r="K34" s="163"/>
      <c r="L34" s="163"/>
      <c r="M34" s="163"/>
      <c r="N34" s="162"/>
      <c r="O34" s="162"/>
      <c r="P34" s="162"/>
      <c r="Q34" s="162"/>
      <c r="R34" s="163"/>
      <c r="S34" s="163"/>
      <c r="T34" s="163"/>
      <c r="U34" s="163"/>
      <c r="V34" s="163"/>
      <c r="W34" s="163"/>
      <c r="X34" s="163"/>
      <c r="Y34" s="152"/>
      <c r="Z34" s="152"/>
      <c r="AA34" s="152"/>
      <c r="AB34" s="152"/>
      <c r="AC34" s="152"/>
      <c r="AD34" s="152"/>
      <c r="AE34" s="152"/>
      <c r="AF34" s="152"/>
      <c r="AG34" s="152" t="s">
        <v>375</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59"/>
      <c r="B35" s="160"/>
      <c r="C35" s="271" t="s">
        <v>3679</v>
      </c>
      <c r="D35" s="272"/>
      <c r="E35" s="272"/>
      <c r="F35" s="272"/>
      <c r="G35" s="272"/>
      <c r="H35" s="163"/>
      <c r="I35" s="163"/>
      <c r="J35" s="163"/>
      <c r="K35" s="163"/>
      <c r="L35" s="163"/>
      <c r="M35" s="163"/>
      <c r="N35" s="162"/>
      <c r="O35" s="162"/>
      <c r="P35" s="162"/>
      <c r="Q35" s="162"/>
      <c r="R35" s="163"/>
      <c r="S35" s="163"/>
      <c r="T35" s="163"/>
      <c r="U35" s="163"/>
      <c r="V35" s="163"/>
      <c r="W35" s="163"/>
      <c r="X35" s="163"/>
      <c r="Y35" s="152"/>
      <c r="Z35" s="152"/>
      <c r="AA35" s="152"/>
      <c r="AB35" s="152"/>
      <c r="AC35" s="152"/>
      <c r="AD35" s="152"/>
      <c r="AE35" s="152"/>
      <c r="AF35" s="152"/>
      <c r="AG35" s="152" t="s">
        <v>375</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ht="22.5" outlineLevel="1">
      <c r="A36" s="175">
        <v>8</v>
      </c>
      <c r="B36" s="176" t="s">
        <v>3680</v>
      </c>
      <c r="C36" s="185" t="s">
        <v>3681</v>
      </c>
      <c r="D36" s="177" t="s">
        <v>459</v>
      </c>
      <c r="E36" s="178">
        <v>0.11107</v>
      </c>
      <c r="F36" s="179"/>
      <c r="G36" s="180">
        <f>ROUND(E36*F36,2)</f>
        <v>0</v>
      </c>
      <c r="H36" s="179"/>
      <c r="I36" s="180">
        <f>ROUND(E36*H36,2)</f>
        <v>0</v>
      </c>
      <c r="J36" s="179"/>
      <c r="K36" s="180">
        <f>ROUND(E36*J36,2)</f>
        <v>0</v>
      </c>
      <c r="L36" s="180">
        <v>21</v>
      </c>
      <c r="M36" s="180">
        <f>G36*(1+L36/100)</f>
        <v>0</v>
      </c>
      <c r="N36" s="178">
        <v>1</v>
      </c>
      <c r="O36" s="178">
        <f>ROUND(E36*N36,2)</f>
        <v>0.11</v>
      </c>
      <c r="P36" s="178">
        <v>0</v>
      </c>
      <c r="Q36" s="178">
        <f>ROUND(E36*P36,2)</f>
        <v>0</v>
      </c>
      <c r="R36" s="180" t="s">
        <v>731</v>
      </c>
      <c r="S36" s="180" t="s">
        <v>371</v>
      </c>
      <c r="T36" s="181" t="s">
        <v>371</v>
      </c>
      <c r="U36" s="163">
        <v>0</v>
      </c>
      <c r="V36" s="163">
        <f>ROUND(E36*U36,2)</f>
        <v>0</v>
      </c>
      <c r="W36" s="163"/>
      <c r="X36" s="163" t="s">
        <v>464</v>
      </c>
      <c r="Y36" s="152"/>
      <c r="Z36" s="152"/>
      <c r="AA36" s="152"/>
      <c r="AB36" s="152"/>
      <c r="AC36" s="152"/>
      <c r="AD36" s="152"/>
      <c r="AE36" s="152"/>
      <c r="AF36" s="152"/>
      <c r="AG36" s="152" t="s">
        <v>2465</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c r="A37" s="159"/>
      <c r="B37" s="160"/>
      <c r="C37" s="262" t="s">
        <v>3682</v>
      </c>
      <c r="D37" s="263"/>
      <c r="E37" s="263"/>
      <c r="F37" s="263"/>
      <c r="G37" s="263"/>
      <c r="H37" s="163"/>
      <c r="I37" s="163"/>
      <c r="J37" s="163"/>
      <c r="K37" s="163"/>
      <c r="L37" s="163"/>
      <c r="M37" s="163"/>
      <c r="N37" s="162"/>
      <c r="O37" s="162"/>
      <c r="P37" s="162"/>
      <c r="Q37" s="162"/>
      <c r="R37" s="163"/>
      <c r="S37" s="163"/>
      <c r="T37" s="163"/>
      <c r="U37" s="163"/>
      <c r="V37" s="163"/>
      <c r="W37" s="163"/>
      <c r="X37" s="163"/>
      <c r="Y37" s="152"/>
      <c r="Z37" s="152"/>
      <c r="AA37" s="152"/>
      <c r="AB37" s="152"/>
      <c r="AC37" s="152"/>
      <c r="AD37" s="152"/>
      <c r="AE37" s="152"/>
      <c r="AF37" s="152"/>
      <c r="AG37" s="152" t="s">
        <v>375</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c r="A38" s="159"/>
      <c r="B38" s="160"/>
      <c r="C38" s="271" t="s">
        <v>3683</v>
      </c>
      <c r="D38" s="272"/>
      <c r="E38" s="272"/>
      <c r="F38" s="272"/>
      <c r="G38" s="272"/>
      <c r="H38" s="163"/>
      <c r="I38" s="163"/>
      <c r="J38" s="163"/>
      <c r="K38" s="163"/>
      <c r="L38" s="163"/>
      <c r="M38" s="163"/>
      <c r="N38" s="162"/>
      <c r="O38" s="162"/>
      <c r="P38" s="162"/>
      <c r="Q38" s="162"/>
      <c r="R38" s="163"/>
      <c r="S38" s="163"/>
      <c r="T38" s="163"/>
      <c r="U38" s="163"/>
      <c r="V38" s="163"/>
      <c r="W38" s="163"/>
      <c r="X38" s="163"/>
      <c r="Y38" s="152"/>
      <c r="Z38" s="152"/>
      <c r="AA38" s="152"/>
      <c r="AB38" s="152"/>
      <c r="AC38" s="152"/>
      <c r="AD38" s="152"/>
      <c r="AE38" s="152"/>
      <c r="AF38" s="152"/>
      <c r="AG38" s="152" t="s">
        <v>375</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c r="A39" s="159"/>
      <c r="B39" s="160"/>
      <c r="C39" s="203" t="s">
        <v>3684</v>
      </c>
      <c r="D39" s="199"/>
      <c r="E39" s="200">
        <v>0.11107</v>
      </c>
      <c r="F39" s="163"/>
      <c r="G39" s="163"/>
      <c r="H39" s="163"/>
      <c r="I39" s="163"/>
      <c r="J39" s="163"/>
      <c r="K39" s="163"/>
      <c r="L39" s="163"/>
      <c r="M39" s="163"/>
      <c r="N39" s="162"/>
      <c r="O39" s="162"/>
      <c r="P39" s="162"/>
      <c r="Q39" s="162"/>
      <c r="R39" s="163"/>
      <c r="S39" s="163"/>
      <c r="T39" s="163"/>
      <c r="U39" s="163"/>
      <c r="V39" s="163"/>
      <c r="W39" s="163"/>
      <c r="X39" s="163"/>
      <c r="Y39" s="152"/>
      <c r="Z39" s="152"/>
      <c r="AA39" s="152"/>
      <c r="AB39" s="152"/>
      <c r="AC39" s="152"/>
      <c r="AD39" s="152"/>
      <c r="AE39" s="152"/>
      <c r="AF39" s="152"/>
      <c r="AG39" s="152" t="s">
        <v>2390</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c r="A40" s="175">
        <v>9</v>
      </c>
      <c r="B40" s="176" t="s">
        <v>3685</v>
      </c>
      <c r="C40" s="185" t="s">
        <v>3686</v>
      </c>
      <c r="D40" s="177" t="s">
        <v>459</v>
      </c>
      <c r="E40" s="178">
        <v>0.26179000000000002</v>
      </c>
      <c r="F40" s="179"/>
      <c r="G40" s="180">
        <f>ROUND(E40*F40,2)</f>
        <v>0</v>
      </c>
      <c r="H40" s="179"/>
      <c r="I40" s="180">
        <f>ROUND(E40*H40,2)</f>
        <v>0</v>
      </c>
      <c r="J40" s="179"/>
      <c r="K40" s="180">
        <f>ROUND(E40*J40,2)</f>
        <v>0</v>
      </c>
      <c r="L40" s="180">
        <v>21</v>
      </c>
      <c r="M40" s="180">
        <f>G40*(1+L40/100)</f>
        <v>0</v>
      </c>
      <c r="N40" s="178">
        <v>1</v>
      </c>
      <c r="O40" s="178">
        <f>ROUND(E40*N40,2)</f>
        <v>0.26</v>
      </c>
      <c r="P40" s="178">
        <v>0</v>
      </c>
      <c r="Q40" s="178">
        <f>ROUND(E40*P40,2)</f>
        <v>0</v>
      </c>
      <c r="R40" s="180" t="s">
        <v>731</v>
      </c>
      <c r="S40" s="180" t="s">
        <v>371</v>
      </c>
      <c r="T40" s="181" t="s">
        <v>2386</v>
      </c>
      <c r="U40" s="163">
        <v>0</v>
      </c>
      <c r="V40" s="163">
        <f>ROUND(E40*U40,2)</f>
        <v>0</v>
      </c>
      <c r="W40" s="163"/>
      <c r="X40" s="163" t="s">
        <v>464</v>
      </c>
      <c r="Y40" s="152"/>
      <c r="Z40" s="152"/>
      <c r="AA40" s="152"/>
      <c r="AB40" s="152"/>
      <c r="AC40" s="152"/>
      <c r="AD40" s="152"/>
      <c r="AE40" s="152"/>
      <c r="AF40" s="152"/>
      <c r="AG40" s="152" t="s">
        <v>2465</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c r="A41" s="159"/>
      <c r="B41" s="160"/>
      <c r="C41" s="262" t="s">
        <v>3687</v>
      </c>
      <c r="D41" s="263"/>
      <c r="E41" s="263"/>
      <c r="F41" s="263"/>
      <c r="G41" s="263"/>
      <c r="H41" s="163"/>
      <c r="I41" s="163"/>
      <c r="J41" s="163"/>
      <c r="K41" s="163"/>
      <c r="L41" s="163"/>
      <c r="M41" s="163"/>
      <c r="N41" s="162"/>
      <c r="O41" s="162"/>
      <c r="P41" s="162"/>
      <c r="Q41" s="162"/>
      <c r="R41" s="163"/>
      <c r="S41" s="163"/>
      <c r="T41" s="163"/>
      <c r="U41" s="163"/>
      <c r="V41" s="163"/>
      <c r="W41" s="163"/>
      <c r="X41" s="163"/>
      <c r="Y41" s="152"/>
      <c r="Z41" s="152"/>
      <c r="AA41" s="152"/>
      <c r="AB41" s="152"/>
      <c r="AC41" s="152"/>
      <c r="AD41" s="152"/>
      <c r="AE41" s="152"/>
      <c r="AF41" s="152"/>
      <c r="AG41" s="152" t="s">
        <v>375</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c r="A42" s="159"/>
      <c r="B42" s="160"/>
      <c r="C42" s="271" t="s">
        <v>3688</v>
      </c>
      <c r="D42" s="272"/>
      <c r="E42" s="272"/>
      <c r="F42" s="272"/>
      <c r="G42" s="272"/>
      <c r="H42" s="163"/>
      <c r="I42" s="163"/>
      <c r="J42" s="163"/>
      <c r="K42" s="163"/>
      <c r="L42" s="163"/>
      <c r="M42" s="163"/>
      <c r="N42" s="162"/>
      <c r="O42" s="162"/>
      <c r="P42" s="162"/>
      <c r="Q42" s="162"/>
      <c r="R42" s="163"/>
      <c r="S42" s="163"/>
      <c r="T42" s="163"/>
      <c r="U42" s="163"/>
      <c r="V42" s="163"/>
      <c r="W42" s="163"/>
      <c r="X42" s="163"/>
      <c r="Y42" s="152"/>
      <c r="Z42" s="152"/>
      <c r="AA42" s="152"/>
      <c r="AB42" s="152"/>
      <c r="AC42" s="152"/>
      <c r="AD42" s="152"/>
      <c r="AE42" s="152"/>
      <c r="AF42" s="152"/>
      <c r="AG42" s="152" t="s">
        <v>375</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c r="A43" s="159"/>
      <c r="B43" s="160"/>
      <c r="C43" s="203" t="s">
        <v>3689</v>
      </c>
      <c r="D43" s="199"/>
      <c r="E43" s="200">
        <v>8.0420000000000005E-2</v>
      </c>
      <c r="F43" s="163"/>
      <c r="G43" s="163"/>
      <c r="H43" s="163"/>
      <c r="I43" s="163"/>
      <c r="J43" s="163"/>
      <c r="K43" s="163"/>
      <c r="L43" s="163"/>
      <c r="M43" s="163"/>
      <c r="N43" s="162"/>
      <c r="O43" s="162"/>
      <c r="P43" s="162"/>
      <c r="Q43" s="162"/>
      <c r="R43" s="163"/>
      <c r="S43" s="163"/>
      <c r="T43" s="163"/>
      <c r="U43" s="163"/>
      <c r="V43" s="163"/>
      <c r="W43" s="163"/>
      <c r="X43" s="163"/>
      <c r="Y43" s="152"/>
      <c r="Z43" s="152"/>
      <c r="AA43" s="152"/>
      <c r="AB43" s="152"/>
      <c r="AC43" s="152"/>
      <c r="AD43" s="152"/>
      <c r="AE43" s="152"/>
      <c r="AF43" s="152"/>
      <c r="AG43" s="152" t="s">
        <v>2390</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c r="A44" s="159"/>
      <c r="B44" s="160"/>
      <c r="C44" s="203" t="s">
        <v>3690</v>
      </c>
      <c r="D44" s="199"/>
      <c r="E44" s="200">
        <v>8.2170000000000007E-2</v>
      </c>
      <c r="F44" s="163"/>
      <c r="G44" s="163"/>
      <c r="H44" s="163"/>
      <c r="I44" s="163"/>
      <c r="J44" s="163"/>
      <c r="K44" s="163"/>
      <c r="L44" s="163"/>
      <c r="M44" s="163"/>
      <c r="N44" s="162"/>
      <c r="O44" s="162"/>
      <c r="P44" s="162"/>
      <c r="Q44" s="162"/>
      <c r="R44" s="163"/>
      <c r="S44" s="163"/>
      <c r="T44" s="163"/>
      <c r="U44" s="163"/>
      <c r="V44" s="163"/>
      <c r="W44" s="163"/>
      <c r="X44" s="163"/>
      <c r="Y44" s="152"/>
      <c r="Z44" s="152"/>
      <c r="AA44" s="152"/>
      <c r="AB44" s="152"/>
      <c r="AC44" s="152"/>
      <c r="AD44" s="152"/>
      <c r="AE44" s="152"/>
      <c r="AF44" s="152"/>
      <c r="AG44" s="152" t="s">
        <v>2390</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c r="A45" s="159"/>
      <c r="B45" s="160"/>
      <c r="C45" s="203" t="s">
        <v>3691</v>
      </c>
      <c r="D45" s="199"/>
      <c r="E45" s="200">
        <v>5.0459999999999998E-2</v>
      </c>
      <c r="F45" s="163"/>
      <c r="G45" s="163"/>
      <c r="H45" s="163"/>
      <c r="I45" s="163"/>
      <c r="J45" s="163"/>
      <c r="K45" s="163"/>
      <c r="L45" s="163"/>
      <c r="M45" s="163"/>
      <c r="N45" s="162"/>
      <c r="O45" s="162"/>
      <c r="P45" s="162"/>
      <c r="Q45" s="162"/>
      <c r="R45" s="163"/>
      <c r="S45" s="163"/>
      <c r="T45" s="163"/>
      <c r="U45" s="163"/>
      <c r="V45" s="163"/>
      <c r="W45" s="163"/>
      <c r="X45" s="163"/>
      <c r="Y45" s="152"/>
      <c r="Z45" s="152"/>
      <c r="AA45" s="152"/>
      <c r="AB45" s="152"/>
      <c r="AC45" s="152"/>
      <c r="AD45" s="152"/>
      <c r="AE45" s="152"/>
      <c r="AF45" s="152"/>
      <c r="AG45" s="152" t="s">
        <v>2390</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c r="A46" s="159"/>
      <c r="B46" s="160"/>
      <c r="C46" s="203" t="s">
        <v>3692</v>
      </c>
      <c r="D46" s="199"/>
      <c r="E46" s="200">
        <v>4.8750000000000002E-2</v>
      </c>
      <c r="F46" s="163"/>
      <c r="G46" s="163"/>
      <c r="H46" s="163"/>
      <c r="I46" s="163"/>
      <c r="J46" s="163"/>
      <c r="K46" s="163"/>
      <c r="L46" s="163"/>
      <c r="M46" s="163"/>
      <c r="N46" s="162"/>
      <c r="O46" s="162"/>
      <c r="P46" s="162"/>
      <c r="Q46" s="162"/>
      <c r="R46" s="163"/>
      <c r="S46" s="163"/>
      <c r="T46" s="163"/>
      <c r="U46" s="163"/>
      <c r="V46" s="163"/>
      <c r="W46" s="163"/>
      <c r="X46" s="163"/>
      <c r="Y46" s="152"/>
      <c r="Z46" s="152"/>
      <c r="AA46" s="152"/>
      <c r="AB46" s="152"/>
      <c r="AC46" s="152"/>
      <c r="AD46" s="152"/>
      <c r="AE46" s="152"/>
      <c r="AF46" s="152"/>
      <c r="AG46" s="152" t="s">
        <v>2390</v>
      </c>
      <c r="AH46" s="152">
        <v>0</v>
      </c>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c r="A47" s="175">
        <v>10</v>
      </c>
      <c r="B47" s="176" t="s">
        <v>3693</v>
      </c>
      <c r="C47" s="185" t="s">
        <v>3694</v>
      </c>
      <c r="D47" s="177" t="s">
        <v>459</v>
      </c>
      <c r="E47" s="178">
        <v>6.2449999999999999E-2</v>
      </c>
      <c r="F47" s="179"/>
      <c r="G47" s="180">
        <f>ROUND(E47*F47,2)</f>
        <v>0</v>
      </c>
      <c r="H47" s="179"/>
      <c r="I47" s="180">
        <f>ROUND(E47*H47,2)</f>
        <v>0</v>
      </c>
      <c r="J47" s="179"/>
      <c r="K47" s="180">
        <f>ROUND(E47*J47,2)</f>
        <v>0</v>
      </c>
      <c r="L47" s="180">
        <v>21</v>
      </c>
      <c r="M47" s="180">
        <f>G47*(1+L47/100)</f>
        <v>0</v>
      </c>
      <c r="N47" s="178">
        <v>1</v>
      </c>
      <c r="O47" s="178">
        <f>ROUND(E47*N47,2)</f>
        <v>0.06</v>
      </c>
      <c r="P47" s="178">
        <v>0</v>
      </c>
      <c r="Q47" s="178">
        <f>ROUND(E47*P47,2)</f>
        <v>0</v>
      </c>
      <c r="R47" s="180" t="s">
        <v>731</v>
      </c>
      <c r="S47" s="180" t="s">
        <v>371</v>
      </c>
      <c r="T47" s="181" t="s">
        <v>2386</v>
      </c>
      <c r="U47" s="163">
        <v>0</v>
      </c>
      <c r="V47" s="163">
        <f>ROUND(E47*U47,2)</f>
        <v>0</v>
      </c>
      <c r="W47" s="163"/>
      <c r="X47" s="163" t="s">
        <v>464</v>
      </c>
      <c r="Y47" s="152"/>
      <c r="Z47" s="152"/>
      <c r="AA47" s="152"/>
      <c r="AB47" s="152"/>
      <c r="AC47" s="152"/>
      <c r="AD47" s="152"/>
      <c r="AE47" s="152"/>
      <c r="AF47" s="152"/>
      <c r="AG47" s="152" t="s">
        <v>2465</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c r="A48" s="159"/>
      <c r="B48" s="160"/>
      <c r="C48" s="203" t="s">
        <v>3695</v>
      </c>
      <c r="D48" s="199"/>
      <c r="E48" s="200">
        <v>8.9599999999999992E-3</v>
      </c>
      <c r="F48" s="163"/>
      <c r="G48" s="163"/>
      <c r="H48" s="163"/>
      <c r="I48" s="163"/>
      <c r="J48" s="163"/>
      <c r="K48" s="163"/>
      <c r="L48" s="163"/>
      <c r="M48" s="163"/>
      <c r="N48" s="162"/>
      <c r="O48" s="162"/>
      <c r="P48" s="162"/>
      <c r="Q48" s="162"/>
      <c r="R48" s="163"/>
      <c r="S48" s="163"/>
      <c r="T48" s="163"/>
      <c r="U48" s="163"/>
      <c r="V48" s="163"/>
      <c r="W48" s="163"/>
      <c r="X48" s="163"/>
      <c r="Y48" s="152"/>
      <c r="Z48" s="152"/>
      <c r="AA48" s="152"/>
      <c r="AB48" s="152"/>
      <c r="AC48" s="152"/>
      <c r="AD48" s="152"/>
      <c r="AE48" s="152"/>
      <c r="AF48" s="152"/>
      <c r="AG48" s="152" t="s">
        <v>2390</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c r="A49" s="159"/>
      <c r="B49" s="160"/>
      <c r="C49" s="203" t="s">
        <v>3696</v>
      </c>
      <c r="D49" s="199"/>
      <c r="E49" s="200">
        <v>1.44E-2</v>
      </c>
      <c r="F49" s="163"/>
      <c r="G49" s="163"/>
      <c r="H49" s="163"/>
      <c r="I49" s="163"/>
      <c r="J49" s="163"/>
      <c r="K49" s="163"/>
      <c r="L49" s="163"/>
      <c r="M49" s="163"/>
      <c r="N49" s="162"/>
      <c r="O49" s="162"/>
      <c r="P49" s="162"/>
      <c r="Q49" s="162"/>
      <c r="R49" s="163"/>
      <c r="S49" s="163"/>
      <c r="T49" s="163"/>
      <c r="U49" s="163"/>
      <c r="V49" s="163"/>
      <c r="W49" s="163"/>
      <c r="X49" s="163"/>
      <c r="Y49" s="152"/>
      <c r="Z49" s="152"/>
      <c r="AA49" s="152"/>
      <c r="AB49" s="152"/>
      <c r="AC49" s="152"/>
      <c r="AD49" s="152"/>
      <c r="AE49" s="152"/>
      <c r="AF49" s="152"/>
      <c r="AG49" s="152" t="s">
        <v>2390</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c r="A50" s="159"/>
      <c r="B50" s="160"/>
      <c r="C50" s="203" t="s">
        <v>3697</v>
      </c>
      <c r="D50" s="199"/>
      <c r="E50" s="200">
        <v>3.3400000000000001E-3</v>
      </c>
      <c r="F50" s="163"/>
      <c r="G50" s="163"/>
      <c r="H50" s="163"/>
      <c r="I50" s="163"/>
      <c r="J50" s="163"/>
      <c r="K50" s="163"/>
      <c r="L50" s="163"/>
      <c r="M50" s="163"/>
      <c r="N50" s="162"/>
      <c r="O50" s="162"/>
      <c r="P50" s="162"/>
      <c r="Q50" s="162"/>
      <c r="R50" s="163"/>
      <c r="S50" s="163"/>
      <c r="T50" s="163"/>
      <c r="U50" s="163"/>
      <c r="V50" s="163"/>
      <c r="W50" s="163"/>
      <c r="X50" s="163"/>
      <c r="Y50" s="152"/>
      <c r="Z50" s="152"/>
      <c r="AA50" s="152"/>
      <c r="AB50" s="152"/>
      <c r="AC50" s="152"/>
      <c r="AD50" s="152"/>
      <c r="AE50" s="152"/>
      <c r="AF50" s="152"/>
      <c r="AG50" s="152" t="s">
        <v>2390</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c r="A51" s="159"/>
      <c r="B51" s="160"/>
      <c r="C51" s="203" t="s">
        <v>3698</v>
      </c>
      <c r="D51" s="199"/>
      <c r="E51" s="200">
        <v>5.28E-3</v>
      </c>
      <c r="F51" s="163"/>
      <c r="G51" s="163"/>
      <c r="H51" s="163"/>
      <c r="I51" s="163"/>
      <c r="J51" s="163"/>
      <c r="K51" s="163"/>
      <c r="L51" s="163"/>
      <c r="M51" s="163"/>
      <c r="N51" s="162"/>
      <c r="O51" s="162"/>
      <c r="P51" s="162"/>
      <c r="Q51" s="162"/>
      <c r="R51" s="163"/>
      <c r="S51" s="163"/>
      <c r="T51" s="163"/>
      <c r="U51" s="163"/>
      <c r="V51" s="163"/>
      <c r="W51" s="163"/>
      <c r="X51" s="163"/>
      <c r="Y51" s="152"/>
      <c r="Z51" s="152"/>
      <c r="AA51" s="152"/>
      <c r="AB51" s="152"/>
      <c r="AC51" s="152"/>
      <c r="AD51" s="152"/>
      <c r="AE51" s="152"/>
      <c r="AF51" s="152"/>
      <c r="AG51" s="152" t="s">
        <v>2390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c r="A52" s="159"/>
      <c r="B52" s="160"/>
      <c r="C52" s="203" t="s">
        <v>3699</v>
      </c>
      <c r="D52" s="199"/>
      <c r="E52" s="200">
        <v>3.0400000000000002E-3</v>
      </c>
      <c r="F52" s="163"/>
      <c r="G52" s="163"/>
      <c r="H52" s="163"/>
      <c r="I52" s="163"/>
      <c r="J52" s="163"/>
      <c r="K52" s="163"/>
      <c r="L52" s="163"/>
      <c r="M52" s="163"/>
      <c r="N52" s="162"/>
      <c r="O52" s="162"/>
      <c r="P52" s="162"/>
      <c r="Q52" s="162"/>
      <c r="R52" s="163"/>
      <c r="S52" s="163"/>
      <c r="T52" s="163"/>
      <c r="U52" s="163"/>
      <c r="V52" s="163"/>
      <c r="W52" s="163"/>
      <c r="X52" s="163"/>
      <c r="Y52" s="152"/>
      <c r="Z52" s="152"/>
      <c r="AA52" s="152"/>
      <c r="AB52" s="152"/>
      <c r="AC52" s="152"/>
      <c r="AD52" s="152"/>
      <c r="AE52" s="152"/>
      <c r="AF52" s="152"/>
      <c r="AG52" s="152" t="s">
        <v>2390</v>
      </c>
      <c r="AH52" s="152">
        <v>0</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c r="A53" s="159"/>
      <c r="B53" s="160"/>
      <c r="C53" s="203" t="s">
        <v>3700</v>
      </c>
      <c r="D53" s="199"/>
      <c r="E53" s="200">
        <v>2.2720000000000001E-2</v>
      </c>
      <c r="F53" s="163"/>
      <c r="G53" s="163"/>
      <c r="H53" s="163"/>
      <c r="I53" s="163"/>
      <c r="J53" s="163"/>
      <c r="K53" s="163"/>
      <c r="L53" s="163"/>
      <c r="M53" s="163"/>
      <c r="N53" s="162"/>
      <c r="O53" s="162"/>
      <c r="P53" s="162"/>
      <c r="Q53" s="162"/>
      <c r="R53" s="163"/>
      <c r="S53" s="163"/>
      <c r="T53" s="163"/>
      <c r="U53" s="163"/>
      <c r="V53" s="163"/>
      <c r="W53" s="163"/>
      <c r="X53" s="163"/>
      <c r="Y53" s="152"/>
      <c r="Z53" s="152"/>
      <c r="AA53" s="152"/>
      <c r="AB53" s="152"/>
      <c r="AC53" s="152"/>
      <c r="AD53" s="152"/>
      <c r="AE53" s="152"/>
      <c r="AF53" s="152"/>
      <c r="AG53" s="152" t="s">
        <v>2390</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c r="A54" s="159"/>
      <c r="B54" s="160"/>
      <c r="C54" s="203" t="s">
        <v>3701</v>
      </c>
      <c r="D54" s="199"/>
      <c r="E54" s="200">
        <v>3.0200000000000001E-3</v>
      </c>
      <c r="F54" s="163"/>
      <c r="G54" s="163"/>
      <c r="H54" s="163"/>
      <c r="I54" s="163"/>
      <c r="J54" s="163"/>
      <c r="K54" s="163"/>
      <c r="L54" s="163"/>
      <c r="M54" s="163"/>
      <c r="N54" s="162"/>
      <c r="O54" s="162"/>
      <c r="P54" s="162"/>
      <c r="Q54" s="162"/>
      <c r="R54" s="163"/>
      <c r="S54" s="163"/>
      <c r="T54" s="163"/>
      <c r="U54" s="163"/>
      <c r="V54" s="163"/>
      <c r="W54" s="163"/>
      <c r="X54" s="163"/>
      <c r="Y54" s="152"/>
      <c r="Z54" s="152"/>
      <c r="AA54" s="152"/>
      <c r="AB54" s="152"/>
      <c r="AC54" s="152"/>
      <c r="AD54" s="152"/>
      <c r="AE54" s="152"/>
      <c r="AF54" s="152"/>
      <c r="AG54" s="152" t="s">
        <v>2390</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c r="A55" s="159"/>
      <c r="B55" s="160"/>
      <c r="C55" s="203" t="s">
        <v>3702</v>
      </c>
      <c r="D55" s="199"/>
      <c r="E55" s="200">
        <v>1.6800000000000001E-3</v>
      </c>
      <c r="F55" s="163"/>
      <c r="G55" s="163"/>
      <c r="H55" s="163"/>
      <c r="I55" s="163"/>
      <c r="J55" s="163"/>
      <c r="K55" s="163"/>
      <c r="L55" s="163"/>
      <c r="M55" s="163"/>
      <c r="N55" s="162"/>
      <c r="O55" s="162"/>
      <c r="P55" s="162"/>
      <c r="Q55" s="162"/>
      <c r="R55" s="163"/>
      <c r="S55" s="163"/>
      <c r="T55" s="163"/>
      <c r="U55" s="163"/>
      <c r="V55" s="163"/>
      <c r="W55" s="163"/>
      <c r="X55" s="163"/>
      <c r="Y55" s="152"/>
      <c r="Z55" s="152"/>
      <c r="AA55" s="152"/>
      <c r="AB55" s="152"/>
      <c r="AC55" s="152"/>
      <c r="AD55" s="152"/>
      <c r="AE55" s="152"/>
      <c r="AF55" s="152"/>
      <c r="AG55" s="152" t="s">
        <v>2390</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c r="A56" s="175">
        <v>11</v>
      </c>
      <c r="B56" s="176" t="s">
        <v>3703</v>
      </c>
      <c r="C56" s="185" t="s">
        <v>3704</v>
      </c>
      <c r="D56" s="177" t="s">
        <v>459</v>
      </c>
      <c r="E56" s="178">
        <v>1.311E-2</v>
      </c>
      <c r="F56" s="179"/>
      <c r="G56" s="180">
        <f>ROUND(E56*F56,2)</f>
        <v>0</v>
      </c>
      <c r="H56" s="179"/>
      <c r="I56" s="180">
        <f>ROUND(E56*H56,2)</f>
        <v>0</v>
      </c>
      <c r="J56" s="179"/>
      <c r="K56" s="180">
        <f>ROUND(E56*J56,2)</f>
        <v>0</v>
      </c>
      <c r="L56" s="180">
        <v>21</v>
      </c>
      <c r="M56" s="180">
        <f>G56*(1+L56/100)</f>
        <v>0</v>
      </c>
      <c r="N56" s="178">
        <v>1</v>
      </c>
      <c r="O56" s="178">
        <f>ROUND(E56*N56,2)</f>
        <v>0.01</v>
      </c>
      <c r="P56" s="178">
        <v>0</v>
      </c>
      <c r="Q56" s="178">
        <f>ROUND(E56*P56,2)</f>
        <v>0</v>
      </c>
      <c r="R56" s="180"/>
      <c r="S56" s="180" t="s">
        <v>430</v>
      </c>
      <c r="T56" s="181" t="s">
        <v>372</v>
      </c>
      <c r="U56" s="163">
        <v>0</v>
      </c>
      <c r="V56" s="163">
        <f>ROUND(E56*U56,2)</f>
        <v>0</v>
      </c>
      <c r="W56" s="163"/>
      <c r="X56" s="163" t="s">
        <v>464</v>
      </c>
      <c r="Y56" s="152"/>
      <c r="Z56" s="152"/>
      <c r="AA56" s="152"/>
      <c r="AB56" s="152"/>
      <c r="AC56" s="152"/>
      <c r="AD56" s="152"/>
      <c r="AE56" s="152"/>
      <c r="AF56" s="152"/>
      <c r="AG56" s="152" t="s">
        <v>2465</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c r="A57" s="159"/>
      <c r="B57" s="160"/>
      <c r="C57" s="262" t="s">
        <v>2697</v>
      </c>
      <c r="D57" s="263"/>
      <c r="E57" s="263"/>
      <c r="F57" s="263"/>
      <c r="G57" s="263"/>
      <c r="H57" s="163"/>
      <c r="I57" s="163"/>
      <c r="J57" s="163"/>
      <c r="K57" s="163"/>
      <c r="L57" s="163"/>
      <c r="M57" s="163"/>
      <c r="N57" s="162"/>
      <c r="O57" s="162"/>
      <c r="P57" s="162"/>
      <c r="Q57" s="162"/>
      <c r="R57" s="163"/>
      <c r="S57" s="163"/>
      <c r="T57" s="163"/>
      <c r="U57" s="163"/>
      <c r="V57" s="163"/>
      <c r="W57" s="163"/>
      <c r="X57" s="163"/>
      <c r="Y57" s="152"/>
      <c r="Z57" s="152"/>
      <c r="AA57" s="152"/>
      <c r="AB57" s="152"/>
      <c r="AC57" s="152"/>
      <c r="AD57" s="152"/>
      <c r="AE57" s="152"/>
      <c r="AF57" s="152"/>
      <c r="AG57" s="152" t="s">
        <v>375</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c r="A58" s="159"/>
      <c r="B58" s="160"/>
      <c r="C58" s="271" t="s">
        <v>3705</v>
      </c>
      <c r="D58" s="272"/>
      <c r="E58" s="272"/>
      <c r="F58" s="272"/>
      <c r="G58" s="272"/>
      <c r="H58" s="163"/>
      <c r="I58" s="163"/>
      <c r="J58" s="163"/>
      <c r="K58" s="163"/>
      <c r="L58" s="163"/>
      <c r="M58" s="163"/>
      <c r="N58" s="162"/>
      <c r="O58" s="162"/>
      <c r="P58" s="162"/>
      <c r="Q58" s="162"/>
      <c r="R58" s="163"/>
      <c r="S58" s="163"/>
      <c r="T58" s="163"/>
      <c r="U58" s="163"/>
      <c r="V58" s="163"/>
      <c r="W58" s="163"/>
      <c r="X58" s="163"/>
      <c r="Y58" s="152"/>
      <c r="Z58" s="152"/>
      <c r="AA58" s="152"/>
      <c r="AB58" s="152"/>
      <c r="AC58" s="152"/>
      <c r="AD58" s="152"/>
      <c r="AE58" s="152"/>
      <c r="AF58" s="152"/>
      <c r="AG58" s="152" t="s">
        <v>375</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c r="A59" s="159"/>
      <c r="B59" s="160"/>
      <c r="C59" s="271" t="s">
        <v>3706</v>
      </c>
      <c r="D59" s="272"/>
      <c r="E59" s="272"/>
      <c r="F59" s="272"/>
      <c r="G59" s="272"/>
      <c r="H59" s="163"/>
      <c r="I59" s="163"/>
      <c r="J59" s="163"/>
      <c r="K59" s="163"/>
      <c r="L59" s="163"/>
      <c r="M59" s="163"/>
      <c r="N59" s="162"/>
      <c r="O59" s="162"/>
      <c r="P59" s="162"/>
      <c r="Q59" s="162"/>
      <c r="R59" s="163"/>
      <c r="S59" s="163"/>
      <c r="T59" s="163"/>
      <c r="U59" s="163"/>
      <c r="V59" s="163"/>
      <c r="W59" s="163"/>
      <c r="X59" s="163"/>
      <c r="Y59" s="152"/>
      <c r="Z59" s="152"/>
      <c r="AA59" s="152"/>
      <c r="AB59" s="152"/>
      <c r="AC59" s="152"/>
      <c r="AD59" s="152"/>
      <c r="AE59" s="152"/>
      <c r="AF59" s="152"/>
      <c r="AG59" s="152" t="s">
        <v>375</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c r="A60" s="159"/>
      <c r="B60" s="160"/>
      <c r="C60" s="203" t="s">
        <v>3707</v>
      </c>
      <c r="D60" s="199"/>
      <c r="E60" s="200">
        <v>1.145E-2</v>
      </c>
      <c r="F60" s="163"/>
      <c r="G60" s="163"/>
      <c r="H60" s="163"/>
      <c r="I60" s="163"/>
      <c r="J60" s="163"/>
      <c r="K60" s="163"/>
      <c r="L60" s="163"/>
      <c r="M60" s="163"/>
      <c r="N60" s="162"/>
      <c r="O60" s="162"/>
      <c r="P60" s="162"/>
      <c r="Q60" s="162"/>
      <c r="R60" s="163"/>
      <c r="S60" s="163"/>
      <c r="T60" s="163"/>
      <c r="U60" s="163"/>
      <c r="V60" s="163"/>
      <c r="W60" s="163"/>
      <c r="X60" s="163"/>
      <c r="Y60" s="152"/>
      <c r="Z60" s="152"/>
      <c r="AA60" s="152"/>
      <c r="AB60" s="152"/>
      <c r="AC60" s="152"/>
      <c r="AD60" s="152"/>
      <c r="AE60" s="152"/>
      <c r="AF60" s="152"/>
      <c r="AG60" s="152" t="s">
        <v>2390</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c r="A61" s="159"/>
      <c r="B61" s="160"/>
      <c r="C61" s="203" t="s">
        <v>3708</v>
      </c>
      <c r="D61" s="199"/>
      <c r="E61" s="200">
        <v>1.66E-3</v>
      </c>
      <c r="F61" s="163"/>
      <c r="G61" s="163"/>
      <c r="H61" s="163"/>
      <c r="I61" s="163"/>
      <c r="J61" s="163"/>
      <c r="K61" s="163"/>
      <c r="L61" s="163"/>
      <c r="M61" s="163"/>
      <c r="N61" s="162"/>
      <c r="O61" s="162"/>
      <c r="P61" s="162"/>
      <c r="Q61" s="162"/>
      <c r="R61" s="163"/>
      <c r="S61" s="163"/>
      <c r="T61" s="163"/>
      <c r="U61" s="163"/>
      <c r="V61" s="163"/>
      <c r="W61" s="163"/>
      <c r="X61" s="163"/>
      <c r="Y61" s="152"/>
      <c r="Z61" s="152"/>
      <c r="AA61" s="152"/>
      <c r="AB61" s="152"/>
      <c r="AC61" s="152"/>
      <c r="AD61" s="152"/>
      <c r="AE61" s="152"/>
      <c r="AF61" s="152"/>
      <c r="AG61" s="152" t="s">
        <v>2390</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c r="A62" s="175">
        <v>12</v>
      </c>
      <c r="B62" s="176" t="s">
        <v>2683</v>
      </c>
      <c r="C62" s="185" t="s">
        <v>2684</v>
      </c>
      <c r="D62" s="177" t="s">
        <v>459</v>
      </c>
      <c r="E62" s="178">
        <v>0.47160000000000002</v>
      </c>
      <c r="F62" s="179"/>
      <c r="G62" s="180">
        <f>ROUND(E62*F62,2)</f>
        <v>0</v>
      </c>
      <c r="H62" s="179"/>
      <c r="I62" s="180">
        <f>ROUND(E62*H62,2)</f>
        <v>0</v>
      </c>
      <c r="J62" s="179"/>
      <c r="K62" s="180">
        <f>ROUND(E62*J62,2)</f>
        <v>0</v>
      </c>
      <c r="L62" s="180">
        <v>21</v>
      </c>
      <c r="M62" s="180">
        <f>G62*(1+L62/100)</f>
        <v>0</v>
      </c>
      <c r="N62" s="178">
        <v>0</v>
      </c>
      <c r="O62" s="178">
        <f>ROUND(E62*N62,2)</f>
        <v>0</v>
      </c>
      <c r="P62" s="178">
        <v>0</v>
      </c>
      <c r="Q62" s="178">
        <f>ROUND(E62*P62,2)</f>
        <v>0</v>
      </c>
      <c r="R62" s="180" t="s">
        <v>1647</v>
      </c>
      <c r="S62" s="180" t="s">
        <v>371</v>
      </c>
      <c r="T62" s="181" t="s">
        <v>2386</v>
      </c>
      <c r="U62" s="163">
        <v>3.327</v>
      </c>
      <c r="V62" s="163">
        <f>ROUND(E62*U62,2)</f>
        <v>1.57</v>
      </c>
      <c r="W62" s="163"/>
      <c r="X62" s="163" t="s">
        <v>254</v>
      </c>
      <c r="Y62" s="152"/>
      <c r="Z62" s="152"/>
      <c r="AA62" s="152"/>
      <c r="AB62" s="152"/>
      <c r="AC62" s="152"/>
      <c r="AD62" s="152"/>
      <c r="AE62" s="152"/>
      <c r="AF62" s="152"/>
      <c r="AG62" s="152" t="s">
        <v>724</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c r="A63" s="159"/>
      <c r="B63" s="160"/>
      <c r="C63" s="273" t="s">
        <v>763</v>
      </c>
      <c r="D63" s="274"/>
      <c r="E63" s="274"/>
      <c r="F63" s="274"/>
      <c r="G63" s="274"/>
      <c r="H63" s="163"/>
      <c r="I63" s="163"/>
      <c r="J63" s="163"/>
      <c r="K63" s="163"/>
      <c r="L63" s="163"/>
      <c r="M63" s="163"/>
      <c r="N63" s="162"/>
      <c r="O63" s="162"/>
      <c r="P63" s="162"/>
      <c r="Q63" s="162"/>
      <c r="R63" s="163"/>
      <c r="S63" s="163"/>
      <c r="T63" s="163"/>
      <c r="U63" s="163"/>
      <c r="V63" s="163"/>
      <c r="W63" s="163"/>
      <c r="X63" s="163"/>
      <c r="Y63" s="152"/>
      <c r="Z63" s="152"/>
      <c r="AA63" s="152"/>
      <c r="AB63" s="152"/>
      <c r="AC63" s="152"/>
      <c r="AD63" s="152"/>
      <c r="AE63" s="152"/>
      <c r="AF63" s="152"/>
      <c r="AG63" s="152" t="s">
        <v>444</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c r="A64" s="169" t="s">
        <v>366</v>
      </c>
      <c r="B64" s="170" t="s">
        <v>315</v>
      </c>
      <c r="C64" s="184" t="s">
        <v>317</v>
      </c>
      <c r="D64" s="171"/>
      <c r="E64" s="172"/>
      <c r="F64" s="173"/>
      <c r="G64" s="173">
        <f>SUMIF(AG65:AG91,"&lt;&gt;NOR",G65:G91)</f>
        <v>0</v>
      </c>
      <c r="H64" s="173"/>
      <c r="I64" s="173">
        <f>SUM(I65:I91)</f>
        <v>0</v>
      </c>
      <c r="J64" s="173"/>
      <c r="K64" s="173">
        <f>SUM(K65:K91)</f>
        <v>0</v>
      </c>
      <c r="L64" s="173"/>
      <c r="M64" s="173">
        <f>SUM(M65:M91)</f>
        <v>0</v>
      </c>
      <c r="N64" s="172"/>
      <c r="O64" s="172">
        <f>SUM(O65:O91)</f>
        <v>0</v>
      </c>
      <c r="P64" s="172"/>
      <c r="Q64" s="172">
        <f>SUM(Q65:Q91)</f>
        <v>0</v>
      </c>
      <c r="R64" s="173"/>
      <c r="S64" s="173"/>
      <c r="T64" s="174"/>
      <c r="U64" s="168"/>
      <c r="V64" s="168">
        <f>SUM(V65:V91)</f>
        <v>6.6099999999999994</v>
      </c>
      <c r="W64" s="168"/>
      <c r="X64" s="168"/>
      <c r="AG64" t="s">
        <v>367</v>
      </c>
    </row>
    <row r="65" spans="1:60" outlineLevel="1">
      <c r="A65" s="175">
        <v>13</v>
      </c>
      <c r="B65" s="176" t="s">
        <v>2685</v>
      </c>
      <c r="C65" s="185" t="s">
        <v>2686</v>
      </c>
      <c r="D65" s="177" t="s">
        <v>439</v>
      </c>
      <c r="E65" s="178">
        <v>14.155049999999999</v>
      </c>
      <c r="F65" s="179"/>
      <c r="G65" s="180">
        <f>ROUND(E65*F65,2)</f>
        <v>0</v>
      </c>
      <c r="H65" s="179"/>
      <c r="I65" s="180">
        <f>ROUND(E65*H65,2)</f>
        <v>0</v>
      </c>
      <c r="J65" s="179"/>
      <c r="K65" s="180">
        <f>ROUND(E65*J65,2)</f>
        <v>0</v>
      </c>
      <c r="L65" s="180">
        <v>21</v>
      </c>
      <c r="M65" s="180">
        <f>G65*(1+L65/100)</f>
        <v>0</v>
      </c>
      <c r="N65" s="178">
        <v>2.7999999999999998E-4</v>
      </c>
      <c r="O65" s="178">
        <f>ROUND(E65*N65,2)</f>
        <v>0</v>
      </c>
      <c r="P65" s="178">
        <v>0</v>
      </c>
      <c r="Q65" s="178">
        <f>ROUND(E65*P65,2)</f>
        <v>0</v>
      </c>
      <c r="R65" s="180" t="s">
        <v>2687</v>
      </c>
      <c r="S65" s="180" t="s">
        <v>371</v>
      </c>
      <c r="T65" s="181" t="s">
        <v>2386</v>
      </c>
      <c r="U65" s="163">
        <v>0.307</v>
      </c>
      <c r="V65" s="163">
        <f>ROUND(E65*U65,2)</f>
        <v>4.3499999999999996</v>
      </c>
      <c r="W65" s="163"/>
      <c r="X65" s="163" t="s">
        <v>431</v>
      </c>
      <c r="Y65" s="152"/>
      <c r="Z65" s="152"/>
      <c r="AA65" s="152"/>
      <c r="AB65" s="152"/>
      <c r="AC65" s="152"/>
      <c r="AD65" s="152"/>
      <c r="AE65" s="152"/>
      <c r="AF65" s="152"/>
      <c r="AG65" s="152" t="s">
        <v>2387</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c r="A66" s="159"/>
      <c r="B66" s="160"/>
      <c r="C66" s="262" t="s">
        <v>2688</v>
      </c>
      <c r="D66" s="263"/>
      <c r="E66" s="263"/>
      <c r="F66" s="263"/>
      <c r="G66" s="263"/>
      <c r="H66" s="163"/>
      <c r="I66" s="163"/>
      <c r="J66" s="163"/>
      <c r="K66" s="163"/>
      <c r="L66" s="163"/>
      <c r="M66" s="163"/>
      <c r="N66" s="162"/>
      <c r="O66" s="162"/>
      <c r="P66" s="162"/>
      <c r="Q66" s="162"/>
      <c r="R66" s="163"/>
      <c r="S66" s="163"/>
      <c r="T66" s="163"/>
      <c r="U66" s="163"/>
      <c r="V66" s="163"/>
      <c r="W66" s="163"/>
      <c r="X66" s="163"/>
      <c r="Y66" s="152"/>
      <c r="Z66" s="152"/>
      <c r="AA66" s="152"/>
      <c r="AB66" s="152"/>
      <c r="AC66" s="152"/>
      <c r="AD66" s="152"/>
      <c r="AE66" s="152"/>
      <c r="AF66" s="152"/>
      <c r="AG66" s="152" t="s">
        <v>375</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c r="A67" s="159"/>
      <c r="B67" s="160"/>
      <c r="C67" s="203" t="s">
        <v>3709</v>
      </c>
      <c r="D67" s="199"/>
      <c r="E67" s="200">
        <v>14.155049999999999</v>
      </c>
      <c r="F67" s="163"/>
      <c r="G67" s="163"/>
      <c r="H67" s="163"/>
      <c r="I67" s="163"/>
      <c r="J67" s="163"/>
      <c r="K67" s="163"/>
      <c r="L67" s="163"/>
      <c r="M67" s="163"/>
      <c r="N67" s="162"/>
      <c r="O67" s="162"/>
      <c r="P67" s="162"/>
      <c r="Q67" s="162"/>
      <c r="R67" s="163"/>
      <c r="S67" s="163"/>
      <c r="T67" s="163"/>
      <c r="U67" s="163"/>
      <c r="V67" s="163"/>
      <c r="W67" s="163"/>
      <c r="X67" s="163"/>
      <c r="Y67" s="152"/>
      <c r="Z67" s="152"/>
      <c r="AA67" s="152"/>
      <c r="AB67" s="152"/>
      <c r="AC67" s="152"/>
      <c r="AD67" s="152"/>
      <c r="AE67" s="152"/>
      <c r="AF67" s="152"/>
      <c r="AG67" s="152" t="s">
        <v>2390</v>
      </c>
      <c r="AH67" s="152">
        <v>5</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c r="A68" s="175">
        <v>14</v>
      </c>
      <c r="B68" s="176" t="s">
        <v>2690</v>
      </c>
      <c r="C68" s="185" t="s">
        <v>2691</v>
      </c>
      <c r="D68" s="177" t="s">
        <v>439</v>
      </c>
      <c r="E68" s="178">
        <v>14.155049999999999</v>
      </c>
      <c r="F68" s="179"/>
      <c r="G68" s="180">
        <f>ROUND(E68*F68,2)</f>
        <v>0</v>
      </c>
      <c r="H68" s="179"/>
      <c r="I68" s="180">
        <f>ROUND(E68*H68,2)</f>
        <v>0</v>
      </c>
      <c r="J68" s="179"/>
      <c r="K68" s="180">
        <f>ROUND(E68*J68,2)</f>
        <v>0</v>
      </c>
      <c r="L68" s="180">
        <v>21</v>
      </c>
      <c r="M68" s="180">
        <f>G68*(1+L68/100)</f>
        <v>0</v>
      </c>
      <c r="N68" s="178">
        <v>8.0000000000000007E-5</v>
      </c>
      <c r="O68" s="178">
        <f>ROUND(E68*N68,2)</f>
        <v>0</v>
      </c>
      <c r="P68" s="178">
        <v>0</v>
      </c>
      <c r="Q68" s="178">
        <f>ROUND(E68*P68,2)</f>
        <v>0</v>
      </c>
      <c r="R68" s="180" t="s">
        <v>2687</v>
      </c>
      <c r="S68" s="180" t="s">
        <v>371</v>
      </c>
      <c r="T68" s="181" t="s">
        <v>2386</v>
      </c>
      <c r="U68" s="163">
        <v>0.16</v>
      </c>
      <c r="V68" s="163">
        <f>ROUND(E68*U68,2)</f>
        <v>2.2599999999999998</v>
      </c>
      <c r="W68" s="163"/>
      <c r="X68" s="163" t="s">
        <v>431</v>
      </c>
      <c r="Y68" s="152"/>
      <c r="Z68" s="152"/>
      <c r="AA68" s="152"/>
      <c r="AB68" s="152"/>
      <c r="AC68" s="152"/>
      <c r="AD68" s="152"/>
      <c r="AE68" s="152"/>
      <c r="AF68" s="152"/>
      <c r="AG68" s="152" t="s">
        <v>2387</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c r="A69" s="159"/>
      <c r="B69" s="160"/>
      <c r="C69" s="203" t="s">
        <v>3710</v>
      </c>
      <c r="D69" s="199"/>
      <c r="E69" s="200">
        <v>0.26800000000000002</v>
      </c>
      <c r="F69" s="163"/>
      <c r="G69" s="163"/>
      <c r="H69" s="163"/>
      <c r="I69" s="163"/>
      <c r="J69" s="163"/>
      <c r="K69" s="163"/>
      <c r="L69" s="163"/>
      <c r="M69" s="163"/>
      <c r="N69" s="162"/>
      <c r="O69" s="162"/>
      <c r="P69" s="162"/>
      <c r="Q69" s="162"/>
      <c r="R69" s="163"/>
      <c r="S69" s="163"/>
      <c r="T69" s="163"/>
      <c r="U69" s="163"/>
      <c r="V69" s="163"/>
      <c r="W69" s="163"/>
      <c r="X69" s="163"/>
      <c r="Y69" s="152"/>
      <c r="Z69" s="152"/>
      <c r="AA69" s="152"/>
      <c r="AB69" s="152"/>
      <c r="AC69" s="152"/>
      <c r="AD69" s="152"/>
      <c r="AE69" s="152"/>
      <c r="AF69" s="152"/>
      <c r="AG69" s="152" t="s">
        <v>2390</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c r="A70" s="159"/>
      <c r="B70" s="160"/>
      <c r="C70" s="203" t="s">
        <v>3711</v>
      </c>
      <c r="D70" s="199"/>
      <c r="E70" s="200">
        <v>0.41399999999999998</v>
      </c>
      <c r="F70" s="163"/>
      <c r="G70" s="163"/>
      <c r="H70" s="163"/>
      <c r="I70" s="163"/>
      <c r="J70" s="163"/>
      <c r="K70" s="163"/>
      <c r="L70" s="163"/>
      <c r="M70" s="163"/>
      <c r="N70" s="162"/>
      <c r="O70" s="162"/>
      <c r="P70" s="162"/>
      <c r="Q70" s="162"/>
      <c r="R70" s="163"/>
      <c r="S70" s="163"/>
      <c r="T70" s="163"/>
      <c r="U70" s="163"/>
      <c r="V70" s="163"/>
      <c r="W70" s="163"/>
      <c r="X70" s="163"/>
      <c r="Y70" s="152"/>
      <c r="Z70" s="152"/>
      <c r="AA70" s="152"/>
      <c r="AB70" s="152"/>
      <c r="AC70" s="152"/>
      <c r="AD70" s="152"/>
      <c r="AE70" s="152"/>
      <c r="AF70" s="152"/>
      <c r="AG70" s="152" t="s">
        <v>2390</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c r="A71" s="159"/>
      <c r="B71" s="160"/>
      <c r="C71" s="203" t="s">
        <v>3712</v>
      </c>
      <c r="D71" s="199"/>
      <c r="E71" s="200">
        <v>9.6199999999999994E-2</v>
      </c>
      <c r="F71" s="163"/>
      <c r="G71" s="163"/>
      <c r="H71" s="163"/>
      <c r="I71" s="163"/>
      <c r="J71" s="163"/>
      <c r="K71" s="163"/>
      <c r="L71" s="163"/>
      <c r="M71" s="163"/>
      <c r="N71" s="162"/>
      <c r="O71" s="162"/>
      <c r="P71" s="162"/>
      <c r="Q71" s="162"/>
      <c r="R71" s="163"/>
      <c r="S71" s="163"/>
      <c r="T71" s="163"/>
      <c r="U71" s="163"/>
      <c r="V71" s="163"/>
      <c r="W71" s="163"/>
      <c r="X71" s="163"/>
      <c r="Y71" s="152"/>
      <c r="Z71" s="152"/>
      <c r="AA71" s="152"/>
      <c r="AB71" s="152"/>
      <c r="AC71" s="152"/>
      <c r="AD71" s="152"/>
      <c r="AE71" s="152"/>
      <c r="AF71" s="152"/>
      <c r="AG71" s="152" t="s">
        <v>2390</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c r="A72" s="159"/>
      <c r="B72" s="160"/>
      <c r="C72" s="203" t="s">
        <v>3713</v>
      </c>
      <c r="D72" s="199"/>
      <c r="E72" s="200">
        <v>0.14680000000000001</v>
      </c>
      <c r="F72" s="163"/>
      <c r="G72" s="163"/>
      <c r="H72" s="163"/>
      <c r="I72" s="163"/>
      <c r="J72" s="163"/>
      <c r="K72" s="163"/>
      <c r="L72" s="163"/>
      <c r="M72" s="163"/>
      <c r="N72" s="162"/>
      <c r="O72" s="162"/>
      <c r="P72" s="162"/>
      <c r="Q72" s="162"/>
      <c r="R72" s="163"/>
      <c r="S72" s="163"/>
      <c r="T72" s="163"/>
      <c r="U72" s="163"/>
      <c r="V72" s="163"/>
      <c r="W72" s="163"/>
      <c r="X72" s="163"/>
      <c r="Y72" s="152"/>
      <c r="Z72" s="152"/>
      <c r="AA72" s="152"/>
      <c r="AB72" s="152"/>
      <c r="AC72" s="152"/>
      <c r="AD72" s="152"/>
      <c r="AE72" s="152"/>
      <c r="AF72" s="152"/>
      <c r="AG72" s="152" t="s">
        <v>2390</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c r="A73" s="159"/>
      <c r="B73" s="160"/>
      <c r="C73" s="203" t="s">
        <v>3714</v>
      </c>
      <c r="D73" s="199"/>
      <c r="E73" s="200">
        <v>8.3799999999999999E-2</v>
      </c>
      <c r="F73" s="163"/>
      <c r="G73" s="163"/>
      <c r="H73" s="163"/>
      <c r="I73" s="163"/>
      <c r="J73" s="163"/>
      <c r="K73" s="163"/>
      <c r="L73" s="163"/>
      <c r="M73" s="163"/>
      <c r="N73" s="162"/>
      <c r="O73" s="162"/>
      <c r="P73" s="162"/>
      <c r="Q73" s="162"/>
      <c r="R73" s="163"/>
      <c r="S73" s="163"/>
      <c r="T73" s="163"/>
      <c r="U73" s="163"/>
      <c r="V73" s="163"/>
      <c r="W73" s="163"/>
      <c r="X73" s="163"/>
      <c r="Y73" s="152"/>
      <c r="Z73" s="152"/>
      <c r="AA73" s="152"/>
      <c r="AB73" s="152"/>
      <c r="AC73" s="152"/>
      <c r="AD73" s="152"/>
      <c r="AE73" s="152"/>
      <c r="AF73" s="152"/>
      <c r="AG73" s="152" t="s">
        <v>2390</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c r="A74" s="159"/>
      <c r="B74" s="160"/>
      <c r="C74" s="203" t="s">
        <v>3715</v>
      </c>
      <c r="D74" s="199"/>
      <c r="E74" s="200">
        <v>0.59819999999999995</v>
      </c>
      <c r="F74" s="163"/>
      <c r="G74" s="163"/>
      <c r="H74" s="163"/>
      <c r="I74" s="163"/>
      <c r="J74" s="163"/>
      <c r="K74" s="163"/>
      <c r="L74" s="163"/>
      <c r="M74" s="163"/>
      <c r="N74" s="162"/>
      <c r="O74" s="162"/>
      <c r="P74" s="162"/>
      <c r="Q74" s="162"/>
      <c r="R74" s="163"/>
      <c r="S74" s="163"/>
      <c r="T74" s="163"/>
      <c r="U74" s="163"/>
      <c r="V74" s="163"/>
      <c r="W74" s="163"/>
      <c r="X74" s="163"/>
      <c r="Y74" s="152"/>
      <c r="Z74" s="152"/>
      <c r="AA74" s="152"/>
      <c r="AB74" s="152"/>
      <c r="AC74" s="152"/>
      <c r="AD74" s="152"/>
      <c r="AE74" s="152"/>
      <c r="AF74" s="152"/>
      <c r="AG74" s="152" t="s">
        <v>2390</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c r="A75" s="159"/>
      <c r="B75" s="160"/>
      <c r="C75" s="203" t="s">
        <v>3716</v>
      </c>
      <c r="D75" s="199"/>
      <c r="E75" s="200">
        <v>8.3799999999999999E-2</v>
      </c>
      <c r="F75" s="163"/>
      <c r="G75" s="163"/>
      <c r="H75" s="163"/>
      <c r="I75" s="163"/>
      <c r="J75" s="163"/>
      <c r="K75" s="163"/>
      <c r="L75" s="163"/>
      <c r="M75" s="163"/>
      <c r="N75" s="162"/>
      <c r="O75" s="162"/>
      <c r="P75" s="162"/>
      <c r="Q75" s="162"/>
      <c r="R75" s="163"/>
      <c r="S75" s="163"/>
      <c r="T75" s="163"/>
      <c r="U75" s="163"/>
      <c r="V75" s="163"/>
      <c r="W75" s="163"/>
      <c r="X75" s="163"/>
      <c r="Y75" s="152"/>
      <c r="Z75" s="152"/>
      <c r="AA75" s="152"/>
      <c r="AB75" s="152"/>
      <c r="AC75" s="152"/>
      <c r="AD75" s="152"/>
      <c r="AE75" s="152"/>
      <c r="AF75" s="152"/>
      <c r="AG75" s="152" t="s">
        <v>2390</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c r="A76" s="159"/>
      <c r="B76" s="160"/>
      <c r="C76" s="203" t="s">
        <v>3717</v>
      </c>
      <c r="D76" s="199"/>
      <c r="E76" s="200">
        <v>4.7800000000000002E-2</v>
      </c>
      <c r="F76" s="163"/>
      <c r="G76" s="163"/>
      <c r="H76" s="163"/>
      <c r="I76" s="163"/>
      <c r="J76" s="163"/>
      <c r="K76" s="163"/>
      <c r="L76" s="163"/>
      <c r="M76" s="163"/>
      <c r="N76" s="162"/>
      <c r="O76" s="162"/>
      <c r="P76" s="162"/>
      <c r="Q76" s="162"/>
      <c r="R76" s="163"/>
      <c r="S76" s="163"/>
      <c r="T76" s="163"/>
      <c r="U76" s="163"/>
      <c r="V76" s="163"/>
      <c r="W76" s="163"/>
      <c r="X76" s="163"/>
      <c r="Y76" s="152"/>
      <c r="Z76" s="152"/>
      <c r="AA76" s="152"/>
      <c r="AB76" s="152"/>
      <c r="AC76" s="152"/>
      <c r="AD76" s="152"/>
      <c r="AE76" s="152"/>
      <c r="AF76" s="152"/>
      <c r="AG76" s="152" t="s">
        <v>2390</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c r="A77" s="159"/>
      <c r="B77" s="160"/>
      <c r="C77" s="203" t="s">
        <v>3718</v>
      </c>
      <c r="D77" s="199"/>
      <c r="E77" s="200">
        <v>0.37935000000000002</v>
      </c>
      <c r="F77" s="163"/>
      <c r="G77" s="163"/>
      <c r="H77" s="163"/>
      <c r="I77" s="163"/>
      <c r="J77" s="163"/>
      <c r="K77" s="163"/>
      <c r="L77" s="163"/>
      <c r="M77" s="163"/>
      <c r="N77" s="162"/>
      <c r="O77" s="162"/>
      <c r="P77" s="162"/>
      <c r="Q77" s="162"/>
      <c r="R77" s="163"/>
      <c r="S77" s="163"/>
      <c r="T77" s="163"/>
      <c r="U77" s="163"/>
      <c r="V77" s="163"/>
      <c r="W77" s="163"/>
      <c r="X77" s="163"/>
      <c r="Y77" s="152"/>
      <c r="Z77" s="152"/>
      <c r="AA77" s="152"/>
      <c r="AB77" s="152"/>
      <c r="AC77" s="152"/>
      <c r="AD77" s="152"/>
      <c r="AE77" s="152"/>
      <c r="AF77" s="152"/>
      <c r="AG77" s="152" t="s">
        <v>2390</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c r="A78" s="159"/>
      <c r="B78" s="160"/>
      <c r="C78" s="203" t="s">
        <v>3719</v>
      </c>
      <c r="D78" s="199"/>
      <c r="E78" s="200">
        <v>5.5079999999999997E-2</v>
      </c>
      <c r="F78" s="163"/>
      <c r="G78" s="163"/>
      <c r="H78" s="163"/>
      <c r="I78" s="163"/>
      <c r="J78" s="163"/>
      <c r="K78" s="163"/>
      <c r="L78" s="163"/>
      <c r="M78" s="163"/>
      <c r="N78" s="162"/>
      <c r="O78" s="162"/>
      <c r="P78" s="162"/>
      <c r="Q78" s="162"/>
      <c r="R78" s="163"/>
      <c r="S78" s="163"/>
      <c r="T78" s="163"/>
      <c r="U78" s="163"/>
      <c r="V78" s="163"/>
      <c r="W78" s="163"/>
      <c r="X78" s="163"/>
      <c r="Y78" s="152"/>
      <c r="Z78" s="152"/>
      <c r="AA78" s="152"/>
      <c r="AB78" s="152"/>
      <c r="AC78" s="152"/>
      <c r="AD78" s="152"/>
      <c r="AE78" s="152"/>
      <c r="AF78" s="152"/>
      <c r="AG78" s="152" t="s">
        <v>2390</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c r="A79" s="159"/>
      <c r="B79" s="160"/>
      <c r="C79" s="203" t="s">
        <v>3720</v>
      </c>
      <c r="D79" s="199"/>
      <c r="E79" s="200">
        <v>3.9809000000000001</v>
      </c>
      <c r="F79" s="163"/>
      <c r="G79" s="163"/>
      <c r="H79" s="163"/>
      <c r="I79" s="163"/>
      <c r="J79" s="163"/>
      <c r="K79" s="163"/>
      <c r="L79" s="163"/>
      <c r="M79" s="163"/>
      <c r="N79" s="162"/>
      <c r="O79" s="162"/>
      <c r="P79" s="162"/>
      <c r="Q79" s="162"/>
      <c r="R79" s="163"/>
      <c r="S79" s="163"/>
      <c r="T79" s="163"/>
      <c r="U79" s="163"/>
      <c r="V79" s="163"/>
      <c r="W79" s="163"/>
      <c r="X79" s="163"/>
      <c r="Y79" s="152"/>
      <c r="Z79" s="152"/>
      <c r="AA79" s="152"/>
      <c r="AB79" s="152"/>
      <c r="AC79" s="152"/>
      <c r="AD79" s="152"/>
      <c r="AE79" s="152"/>
      <c r="AF79" s="152"/>
      <c r="AG79" s="152" t="s">
        <v>2390</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c r="A80" s="159"/>
      <c r="B80" s="160"/>
      <c r="C80" s="203" t="s">
        <v>3721</v>
      </c>
      <c r="D80" s="199"/>
      <c r="E80" s="200">
        <v>2.4577499999999999</v>
      </c>
      <c r="F80" s="163"/>
      <c r="G80" s="163"/>
      <c r="H80" s="163"/>
      <c r="I80" s="163"/>
      <c r="J80" s="163"/>
      <c r="K80" s="163"/>
      <c r="L80" s="163"/>
      <c r="M80" s="163"/>
      <c r="N80" s="162"/>
      <c r="O80" s="162"/>
      <c r="P80" s="162"/>
      <c r="Q80" s="162"/>
      <c r="R80" s="163"/>
      <c r="S80" s="163"/>
      <c r="T80" s="163"/>
      <c r="U80" s="163"/>
      <c r="V80" s="163"/>
      <c r="W80" s="163"/>
      <c r="X80" s="163"/>
      <c r="Y80" s="152"/>
      <c r="Z80" s="152"/>
      <c r="AA80" s="152"/>
      <c r="AB80" s="152"/>
      <c r="AC80" s="152"/>
      <c r="AD80" s="152"/>
      <c r="AE80" s="152"/>
      <c r="AF80" s="152"/>
      <c r="AG80" s="152" t="s">
        <v>2390</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c r="A81" s="159"/>
      <c r="B81" s="160"/>
      <c r="C81" s="203" t="s">
        <v>3722</v>
      </c>
      <c r="D81" s="199"/>
      <c r="E81" s="200">
        <v>2.5114100000000001</v>
      </c>
      <c r="F81" s="163"/>
      <c r="G81" s="163"/>
      <c r="H81" s="163"/>
      <c r="I81" s="163"/>
      <c r="J81" s="163"/>
      <c r="K81" s="163"/>
      <c r="L81" s="163"/>
      <c r="M81" s="163"/>
      <c r="N81" s="162"/>
      <c r="O81" s="162"/>
      <c r="P81" s="162"/>
      <c r="Q81" s="162"/>
      <c r="R81" s="163"/>
      <c r="S81" s="163"/>
      <c r="T81" s="163"/>
      <c r="U81" s="163"/>
      <c r="V81" s="163"/>
      <c r="W81" s="163"/>
      <c r="X81" s="163"/>
      <c r="Y81" s="152"/>
      <c r="Z81" s="152"/>
      <c r="AA81" s="152"/>
      <c r="AB81" s="152"/>
      <c r="AC81" s="152"/>
      <c r="AD81" s="152"/>
      <c r="AE81" s="152"/>
      <c r="AF81" s="152"/>
      <c r="AG81" s="152" t="s">
        <v>2390</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c r="A82" s="159"/>
      <c r="B82" s="160"/>
      <c r="C82" s="203" t="s">
        <v>3723</v>
      </c>
      <c r="D82" s="199"/>
      <c r="E82" s="200">
        <v>1.5421100000000001</v>
      </c>
      <c r="F82" s="163"/>
      <c r="G82" s="163"/>
      <c r="H82" s="163"/>
      <c r="I82" s="163"/>
      <c r="J82" s="163"/>
      <c r="K82" s="163"/>
      <c r="L82" s="163"/>
      <c r="M82" s="163"/>
      <c r="N82" s="162"/>
      <c r="O82" s="162"/>
      <c r="P82" s="162"/>
      <c r="Q82" s="162"/>
      <c r="R82" s="163"/>
      <c r="S82" s="163"/>
      <c r="T82" s="163"/>
      <c r="U82" s="163"/>
      <c r="V82" s="163"/>
      <c r="W82" s="163"/>
      <c r="X82" s="163"/>
      <c r="Y82" s="152"/>
      <c r="Z82" s="152"/>
      <c r="AA82" s="152"/>
      <c r="AB82" s="152"/>
      <c r="AC82" s="152"/>
      <c r="AD82" s="152"/>
      <c r="AE82" s="152"/>
      <c r="AF82" s="152"/>
      <c r="AG82" s="152" t="s">
        <v>2390</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c r="A83" s="159"/>
      <c r="B83" s="160"/>
      <c r="C83" s="203" t="s">
        <v>3724</v>
      </c>
      <c r="D83" s="199"/>
      <c r="E83" s="200">
        <v>1.4898400000000001</v>
      </c>
      <c r="F83" s="163"/>
      <c r="G83" s="163"/>
      <c r="H83" s="163"/>
      <c r="I83" s="163"/>
      <c r="J83" s="163"/>
      <c r="K83" s="163"/>
      <c r="L83" s="163"/>
      <c r="M83" s="163"/>
      <c r="N83" s="162"/>
      <c r="O83" s="162"/>
      <c r="P83" s="162"/>
      <c r="Q83" s="162"/>
      <c r="R83" s="163"/>
      <c r="S83" s="163"/>
      <c r="T83" s="163"/>
      <c r="U83" s="163"/>
      <c r="V83" s="163"/>
      <c r="W83" s="163"/>
      <c r="X83" s="163"/>
      <c r="Y83" s="152"/>
      <c r="Z83" s="152"/>
      <c r="AA83" s="152"/>
      <c r="AB83" s="152"/>
      <c r="AC83" s="152"/>
      <c r="AD83" s="152"/>
      <c r="AE83" s="152"/>
      <c r="AF83" s="152"/>
      <c r="AG83" s="152" t="s">
        <v>2390</v>
      </c>
      <c r="AH83" s="152">
        <v>0</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c r="A84" s="175">
        <v>15</v>
      </c>
      <c r="B84" s="176" t="s">
        <v>3725</v>
      </c>
      <c r="C84" s="185" t="s">
        <v>3726</v>
      </c>
      <c r="D84" s="177" t="s">
        <v>1775</v>
      </c>
      <c r="E84" s="178">
        <v>235.37774999999999</v>
      </c>
      <c r="F84" s="179"/>
      <c r="G84" s="180">
        <f>ROUND(E84*F84,2)</f>
        <v>0</v>
      </c>
      <c r="H84" s="179"/>
      <c r="I84" s="180">
        <f>ROUND(E84*H84,2)</f>
        <v>0</v>
      </c>
      <c r="J84" s="179"/>
      <c r="K84" s="180">
        <f>ROUND(E84*J84,2)</f>
        <v>0</v>
      </c>
      <c r="L84" s="180">
        <v>21</v>
      </c>
      <c r="M84" s="180">
        <f>G84*(1+L84/100)</f>
        <v>0</v>
      </c>
      <c r="N84" s="178">
        <v>0</v>
      </c>
      <c r="O84" s="178">
        <f>ROUND(E84*N84,2)</f>
        <v>0</v>
      </c>
      <c r="P84" s="178">
        <v>0</v>
      </c>
      <c r="Q84" s="178">
        <f>ROUND(E84*P84,2)</f>
        <v>0</v>
      </c>
      <c r="R84" s="180"/>
      <c r="S84" s="180" t="s">
        <v>430</v>
      </c>
      <c r="T84" s="181" t="s">
        <v>372</v>
      </c>
      <c r="U84" s="163">
        <v>0</v>
      </c>
      <c r="V84" s="163">
        <f>ROUND(E84*U84,2)</f>
        <v>0</v>
      </c>
      <c r="W84" s="163"/>
      <c r="X84" s="163" t="s">
        <v>431</v>
      </c>
      <c r="Y84" s="152"/>
      <c r="Z84" s="152"/>
      <c r="AA84" s="152"/>
      <c r="AB84" s="152"/>
      <c r="AC84" s="152"/>
      <c r="AD84" s="152"/>
      <c r="AE84" s="152"/>
      <c r="AF84" s="152"/>
      <c r="AG84" s="152" t="s">
        <v>2387</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c r="A85" s="159"/>
      <c r="B85" s="160"/>
      <c r="C85" s="262" t="s">
        <v>2697</v>
      </c>
      <c r="D85" s="263"/>
      <c r="E85" s="263"/>
      <c r="F85" s="263"/>
      <c r="G85" s="263"/>
      <c r="H85" s="163"/>
      <c r="I85" s="163"/>
      <c r="J85" s="163"/>
      <c r="K85" s="163"/>
      <c r="L85" s="163"/>
      <c r="M85" s="163"/>
      <c r="N85" s="162"/>
      <c r="O85" s="162"/>
      <c r="P85" s="162"/>
      <c r="Q85" s="162"/>
      <c r="R85" s="163"/>
      <c r="S85" s="163"/>
      <c r="T85" s="163"/>
      <c r="U85" s="163"/>
      <c r="V85" s="163"/>
      <c r="W85" s="163"/>
      <c r="X85" s="163"/>
      <c r="Y85" s="152"/>
      <c r="Z85" s="152"/>
      <c r="AA85" s="152"/>
      <c r="AB85" s="152"/>
      <c r="AC85" s="152"/>
      <c r="AD85" s="152"/>
      <c r="AE85" s="152"/>
      <c r="AF85" s="152"/>
      <c r="AG85" s="152" t="s">
        <v>375</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c r="A86" s="159"/>
      <c r="B86" s="160"/>
      <c r="C86" s="203" t="s">
        <v>3727</v>
      </c>
      <c r="D86" s="199"/>
      <c r="E86" s="200">
        <v>41.390599999999999</v>
      </c>
      <c r="F86" s="163"/>
      <c r="G86" s="163"/>
      <c r="H86" s="163"/>
      <c r="I86" s="163"/>
      <c r="J86" s="163"/>
      <c r="K86" s="163"/>
      <c r="L86" s="163"/>
      <c r="M86" s="163"/>
      <c r="N86" s="162"/>
      <c r="O86" s="162"/>
      <c r="P86" s="162"/>
      <c r="Q86" s="162"/>
      <c r="R86" s="163"/>
      <c r="S86" s="163"/>
      <c r="T86" s="163"/>
      <c r="U86" s="163"/>
      <c r="V86" s="163"/>
      <c r="W86" s="163"/>
      <c r="X86" s="163"/>
      <c r="Y86" s="152"/>
      <c r="Z86" s="152"/>
      <c r="AA86" s="152"/>
      <c r="AB86" s="152"/>
      <c r="AC86" s="152"/>
      <c r="AD86" s="152"/>
      <c r="AE86" s="152"/>
      <c r="AF86" s="152"/>
      <c r="AG86" s="152" t="s">
        <v>2390</v>
      </c>
      <c r="AH86" s="152">
        <v>5</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c r="A87" s="159"/>
      <c r="B87" s="160"/>
      <c r="C87" s="203" t="s">
        <v>3728</v>
      </c>
      <c r="D87" s="199"/>
      <c r="E87" s="200">
        <v>22.72</v>
      </c>
      <c r="F87" s="163"/>
      <c r="G87" s="163"/>
      <c r="H87" s="163"/>
      <c r="I87" s="163"/>
      <c r="J87" s="163"/>
      <c r="K87" s="163"/>
      <c r="L87" s="163"/>
      <c r="M87" s="163"/>
      <c r="N87" s="162"/>
      <c r="O87" s="162"/>
      <c r="P87" s="162"/>
      <c r="Q87" s="162"/>
      <c r="R87" s="163"/>
      <c r="S87" s="163"/>
      <c r="T87" s="163"/>
      <c r="U87" s="163"/>
      <c r="V87" s="163"/>
      <c r="W87" s="163"/>
      <c r="X87" s="163"/>
      <c r="Y87" s="152"/>
      <c r="Z87" s="152"/>
      <c r="AA87" s="152"/>
      <c r="AB87" s="152"/>
      <c r="AC87" s="152"/>
      <c r="AD87" s="152"/>
      <c r="AE87" s="152"/>
      <c r="AF87" s="152"/>
      <c r="AG87" s="152" t="s">
        <v>2390</v>
      </c>
      <c r="AH87" s="152">
        <v>5</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c r="A88" s="159"/>
      <c r="B88" s="160"/>
      <c r="C88" s="203" t="s">
        <v>3729</v>
      </c>
      <c r="D88" s="199"/>
      <c r="E88" s="200">
        <v>11.450749999999999</v>
      </c>
      <c r="F88" s="163"/>
      <c r="G88" s="163"/>
      <c r="H88" s="163"/>
      <c r="I88" s="163"/>
      <c r="J88" s="163"/>
      <c r="K88" s="163"/>
      <c r="L88" s="163"/>
      <c r="M88" s="163"/>
      <c r="N88" s="162"/>
      <c r="O88" s="162"/>
      <c r="P88" s="162"/>
      <c r="Q88" s="162"/>
      <c r="R88" s="163"/>
      <c r="S88" s="163"/>
      <c r="T88" s="163"/>
      <c r="U88" s="163"/>
      <c r="V88" s="163"/>
      <c r="W88" s="163"/>
      <c r="X88" s="163"/>
      <c r="Y88" s="152"/>
      <c r="Z88" s="152"/>
      <c r="AA88" s="152"/>
      <c r="AB88" s="152"/>
      <c r="AC88" s="152"/>
      <c r="AD88" s="152"/>
      <c r="AE88" s="152"/>
      <c r="AF88" s="152"/>
      <c r="AG88" s="152" t="s">
        <v>2390</v>
      </c>
      <c r="AH88" s="152">
        <v>5</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c r="A89" s="159"/>
      <c r="B89" s="160"/>
      <c r="C89" s="203" t="s">
        <v>3730</v>
      </c>
      <c r="D89" s="199"/>
      <c r="E89" s="200">
        <v>159.81639999999999</v>
      </c>
      <c r="F89" s="163"/>
      <c r="G89" s="163"/>
      <c r="H89" s="163"/>
      <c r="I89" s="163"/>
      <c r="J89" s="163"/>
      <c r="K89" s="163"/>
      <c r="L89" s="163"/>
      <c r="M89" s="163"/>
      <c r="N89" s="162"/>
      <c r="O89" s="162"/>
      <c r="P89" s="162"/>
      <c r="Q89" s="162"/>
      <c r="R89" s="163"/>
      <c r="S89" s="163"/>
      <c r="T89" s="163"/>
      <c r="U89" s="163"/>
      <c r="V89" s="163"/>
      <c r="W89" s="163"/>
      <c r="X89" s="163"/>
      <c r="Y89" s="152"/>
      <c r="Z89" s="152"/>
      <c r="AA89" s="152"/>
      <c r="AB89" s="152"/>
      <c r="AC89" s="152"/>
      <c r="AD89" s="152"/>
      <c r="AE89" s="152"/>
      <c r="AF89" s="152"/>
      <c r="AG89" s="152" t="s">
        <v>2390</v>
      </c>
      <c r="AH89" s="152">
        <v>5</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c r="A90" s="175">
        <v>16</v>
      </c>
      <c r="B90" s="176" t="s">
        <v>3731</v>
      </c>
      <c r="C90" s="185" t="s">
        <v>3732</v>
      </c>
      <c r="D90" s="177" t="s">
        <v>1775</v>
      </c>
      <c r="E90" s="178">
        <v>213.04320000000001</v>
      </c>
      <c r="F90" s="179"/>
      <c r="G90" s="180">
        <f>ROUND(E90*F90,2)</f>
        <v>0</v>
      </c>
      <c r="H90" s="179"/>
      <c r="I90" s="180">
        <f>ROUND(E90*H90,2)</f>
        <v>0</v>
      </c>
      <c r="J90" s="179"/>
      <c r="K90" s="180">
        <f>ROUND(E90*J90,2)</f>
        <v>0</v>
      </c>
      <c r="L90" s="180">
        <v>21</v>
      </c>
      <c r="M90" s="180">
        <f>G90*(1+L90/100)</f>
        <v>0</v>
      </c>
      <c r="N90" s="178">
        <v>0</v>
      </c>
      <c r="O90" s="178">
        <f>ROUND(E90*N90,2)</f>
        <v>0</v>
      </c>
      <c r="P90" s="178">
        <v>0</v>
      </c>
      <c r="Q90" s="178">
        <f>ROUND(E90*P90,2)</f>
        <v>0</v>
      </c>
      <c r="R90" s="180"/>
      <c r="S90" s="180" t="s">
        <v>430</v>
      </c>
      <c r="T90" s="181" t="s">
        <v>372</v>
      </c>
      <c r="U90" s="163">
        <v>0</v>
      </c>
      <c r="V90" s="163">
        <f>ROUND(E90*U90,2)</f>
        <v>0</v>
      </c>
      <c r="W90" s="163"/>
      <c r="X90" s="163" t="s">
        <v>431</v>
      </c>
      <c r="Y90" s="152"/>
      <c r="Z90" s="152"/>
      <c r="AA90" s="152"/>
      <c r="AB90" s="152"/>
      <c r="AC90" s="152"/>
      <c r="AD90" s="152"/>
      <c r="AE90" s="152"/>
      <c r="AF90" s="152"/>
      <c r="AG90" s="152" t="s">
        <v>2387</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c r="A91" s="159"/>
      <c r="B91" s="160"/>
      <c r="C91" s="203" t="s">
        <v>3733</v>
      </c>
      <c r="D91" s="199"/>
      <c r="E91" s="200">
        <v>213.04320000000001</v>
      </c>
      <c r="F91" s="163"/>
      <c r="G91" s="163"/>
      <c r="H91" s="163"/>
      <c r="I91" s="163"/>
      <c r="J91" s="163"/>
      <c r="K91" s="163"/>
      <c r="L91" s="163"/>
      <c r="M91" s="163"/>
      <c r="N91" s="162"/>
      <c r="O91" s="162"/>
      <c r="P91" s="162"/>
      <c r="Q91" s="162"/>
      <c r="R91" s="163"/>
      <c r="S91" s="163"/>
      <c r="T91" s="163"/>
      <c r="U91" s="163"/>
      <c r="V91" s="163"/>
      <c r="W91" s="163"/>
      <c r="X91" s="163"/>
      <c r="Y91" s="152"/>
      <c r="Z91" s="152"/>
      <c r="AA91" s="152"/>
      <c r="AB91" s="152"/>
      <c r="AC91" s="152"/>
      <c r="AD91" s="152"/>
      <c r="AE91" s="152"/>
      <c r="AF91" s="152"/>
      <c r="AG91" s="152" t="s">
        <v>2390</v>
      </c>
      <c r="AH91" s="152">
        <v>5</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c r="A92" s="169" t="s">
        <v>366</v>
      </c>
      <c r="B92" s="170" t="s">
        <v>321</v>
      </c>
      <c r="C92" s="184" t="s">
        <v>323</v>
      </c>
      <c r="D92" s="171"/>
      <c r="E92" s="172"/>
      <c r="F92" s="173"/>
      <c r="G92" s="173">
        <f>SUMIF(AG93:AG96,"&lt;&gt;NOR",G93:G96)</f>
        <v>0</v>
      </c>
      <c r="H92" s="173"/>
      <c r="I92" s="173">
        <f>SUM(I93:I96)</f>
        <v>0</v>
      </c>
      <c r="J92" s="173"/>
      <c r="K92" s="173">
        <f>SUM(K93:K96)</f>
        <v>0</v>
      </c>
      <c r="L92" s="173"/>
      <c r="M92" s="173">
        <f>SUM(M93:M96)</f>
        <v>0</v>
      </c>
      <c r="N92" s="172"/>
      <c r="O92" s="172">
        <f>SUM(O93:O96)</f>
        <v>0</v>
      </c>
      <c r="P92" s="172"/>
      <c r="Q92" s="172">
        <f>SUM(Q93:Q96)</f>
        <v>0</v>
      </c>
      <c r="R92" s="173"/>
      <c r="S92" s="173"/>
      <c r="T92" s="174"/>
      <c r="U92" s="168"/>
      <c r="V92" s="168">
        <f>SUM(V93:V96)</f>
        <v>0</v>
      </c>
      <c r="W92" s="168"/>
      <c r="X92" s="168"/>
      <c r="AG92" t="s">
        <v>367</v>
      </c>
    </row>
    <row r="93" spans="1:60" outlineLevel="1">
      <c r="A93" s="175">
        <v>17</v>
      </c>
      <c r="B93" s="176" t="s">
        <v>3734</v>
      </c>
      <c r="C93" s="185" t="s">
        <v>3735</v>
      </c>
      <c r="D93" s="177" t="s">
        <v>2902</v>
      </c>
      <c r="E93" s="178">
        <v>1</v>
      </c>
      <c r="F93" s="179"/>
      <c r="G93" s="180">
        <f>ROUND(E93*F93,2)</f>
        <v>0</v>
      </c>
      <c r="H93" s="179"/>
      <c r="I93" s="180">
        <f>ROUND(E93*H93,2)</f>
        <v>0</v>
      </c>
      <c r="J93" s="179"/>
      <c r="K93" s="180">
        <f>ROUND(E93*J93,2)</f>
        <v>0</v>
      </c>
      <c r="L93" s="180">
        <v>21</v>
      </c>
      <c r="M93" s="180">
        <f>G93*(1+L93/100)</f>
        <v>0</v>
      </c>
      <c r="N93" s="178">
        <v>0</v>
      </c>
      <c r="O93" s="178">
        <f>ROUND(E93*N93,2)</f>
        <v>0</v>
      </c>
      <c r="P93" s="178">
        <v>0</v>
      </c>
      <c r="Q93" s="178">
        <f>ROUND(E93*P93,2)</f>
        <v>0</v>
      </c>
      <c r="R93" s="180"/>
      <c r="S93" s="180" t="s">
        <v>430</v>
      </c>
      <c r="T93" s="181" t="s">
        <v>372</v>
      </c>
      <c r="U93" s="163">
        <v>0</v>
      </c>
      <c r="V93" s="163">
        <f>ROUND(E93*U93,2)</f>
        <v>0</v>
      </c>
      <c r="W93" s="163"/>
      <c r="X93" s="163" t="s">
        <v>431</v>
      </c>
      <c r="Y93" s="152"/>
      <c r="Z93" s="152"/>
      <c r="AA93" s="152"/>
      <c r="AB93" s="152"/>
      <c r="AC93" s="152"/>
      <c r="AD93" s="152"/>
      <c r="AE93" s="152"/>
      <c r="AF93" s="152"/>
      <c r="AG93" s="152" t="s">
        <v>432</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ht="22.5" outlineLevel="1">
      <c r="A94" s="159"/>
      <c r="B94" s="160"/>
      <c r="C94" s="262" t="s">
        <v>3736</v>
      </c>
      <c r="D94" s="263"/>
      <c r="E94" s="263"/>
      <c r="F94" s="263"/>
      <c r="G94" s="263"/>
      <c r="H94" s="163"/>
      <c r="I94" s="163"/>
      <c r="J94" s="163"/>
      <c r="K94" s="163"/>
      <c r="L94" s="163"/>
      <c r="M94" s="163"/>
      <c r="N94" s="162"/>
      <c r="O94" s="162"/>
      <c r="P94" s="162"/>
      <c r="Q94" s="162"/>
      <c r="R94" s="163"/>
      <c r="S94" s="163"/>
      <c r="T94" s="163"/>
      <c r="U94" s="163"/>
      <c r="V94" s="163"/>
      <c r="W94" s="163"/>
      <c r="X94" s="163"/>
      <c r="Y94" s="152"/>
      <c r="Z94" s="152"/>
      <c r="AA94" s="152"/>
      <c r="AB94" s="152"/>
      <c r="AC94" s="152"/>
      <c r="AD94" s="152"/>
      <c r="AE94" s="152"/>
      <c r="AF94" s="152"/>
      <c r="AG94" s="152" t="s">
        <v>375</v>
      </c>
      <c r="AH94" s="152"/>
      <c r="AI94" s="152"/>
      <c r="AJ94" s="152"/>
      <c r="AK94" s="152"/>
      <c r="AL94" s="152"/>
      <c r="AM94" s="152"/>
      <c r="AN94" s="152"/>
      <c r="AO94" s="152"/>
      <c r="AP94" s="152"/>
      <c r="AQ94" s="152"/>
      <c r="AR94" s="152"/>
      <c r="AS94" s="152"/>
      <c r="AT94" s="152"/>
      <c r="AU94" s="152"/>
      <c r="AV94" s="152"/>
      <c r="AW94" s="152"/>
      <c r="AX94" s="152"/>
      <c r="AY94" s="152"/>
      <c r="AZ94" s="152"/>
      <c r="BA94" s="182" t="str">
        <f>C94</f>
        <v>• nerezové sloupky s držáky pro uchycení skla vč. těsnění, nerezové madlo vč. koncovek a všech spojek., průměr profilu nerezi 42,4 mm, kovení zábradlí zboku, kartáčovaný povrch</v>
      </c>
      <c r="BB94" s="152"/>
      <c r="BC94" s="152"/>
      <c r="BD94" s="152"/>
      <c r="BE94" s="152"/>
      <c r="BF94" s="152"/>
      <c r="BG94" s="152"/>
      <c r="BH94" s="152"/>
    </row>
    <row r="95" spans="1:60" outlineLevel="1">
      <c r="A95" s="159"/>
      <c r="B95" s="160"/>
      <c r="C95" s="271" t="s">
        <v>3569</v>
      </c>
      <c r="D95" s="272"/>
      <c r="E95" s="272"/>
      <c r="F95" s="272"/>
      <c r="G95" s="272"/>
      <c r="H95" s="163"/>
      <c r="I95" s="163"/>
      <c r="J95" s="163"/>
      <c r="K95" s="163"/>
      <c r="L95" s="163"/>
      <c r="M95" s="163"/>
      <c r="N95" s="162"/>
      <c r="O95" s="162"/>
      <c r="P95" s="162"/>
      <c r="Q95" s="162"/>
      <c r="R95" s="163"/>
      <c r="S95" s="163"/>
      <c r="T95" s="163"/>
      <c r="U95" s="163"/>
      <c r="V95" s="163"/>
      <c r="W95" s="163"/>
      <c r="X95" s="163"/>
      <c r="Y95" s="152"/>
      <c r="Z95" s="152"/>
      <c r="AA95" s="152"/>
      <c r="AB95" s="152"/>
      <c r="AC95" s="152"/>
      <c r="AD95" s="152"/>
      <c r="AE95" s="152"/>
      <c r="AF95" s="152"/>
      <c r="AG95" s="152" t="s">
        <v>375</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c r="A96" s="159"/>
      <c r="B96" s="160"/>
      <c r="C96" s="271" t="s">
        <v>3570</v>
      </c>
      <c r="D96" s="272"/>
      <c r="E96" s="272"/>
      <c r="F96" s="272"/>
      <c r="G96" s="272"/>
      <c r="H96" s="163"/>
      <c r="I96" s="163"/>
      <c r="J96" s="163"/>
      <c r="K96" s="163"/>
      <c r="L96" s="163"/>
      <c r="M96" s="163"/>
      <c r="N96" s="162"/>
      <c r="O96" s="162"/>
      <c r="P96" s="162"/>
      <c r="Q96" s="162"/>
      <c r="R96" s="163"/>
      <c r="S96" s="163"/>
      <c r="T96" s="163"/>
      <c r="U96" s="163"/>
      <c r="V96" s="163"/>
      <c r="W96" s="163"/>
      <c r="X96" s="163"/>
      <c r="Y96" s="152"/>
      <c r="Z96" s="152"/>
      <c r="AA96" s="152"/>
      <c r="AB96" s="152"/>
      <c r="AC96" s="152"/>
      <c r="AD96" s="152"/>
      <c r="AE96" s="152"/>
      <c r="AF96" s="152"/>
      <c r="AG96" s="152" t="s">
        <v>375</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33">
      <c r="A97" s="3"/>
      <c r="B97" s="4"/>
      <c r="C97" s="186"/>
      <c r="D97" s="6"/>
      <c r="E97" s="3"/>
      <c r="F97" s="3"/>
      <c r="G97" s="3"/>
      <c r="H97" s="3"/>
      <c r="I97" s="3"/>
      <c r="J97" s="3"/>
      <c r="K97" s="3"/>
      <c r="L97" s="3"/>
      <c r="M97" s="3"/>
      <c r="N97" s="3"/>
      <c r="O97" s="3"/>
      <c r="P97" s="3"/>
      <c r="Q97" s="3"/>
      <c r="R97" s="3"/>
      <c r="S97" s="3"/>
      <c r="T97" s="3"/>
      <c r="U97" s="3"/>
      <c r="V97" s="3"/>
      <c r="W97" s="3"/>
      <c r="X97" s="3"/>
      <c r="AE97">
        <v>15</v>
      </c>
      <c r="AF97">
        <v>21</v>
      </c>
      <c r="AG97" t="s">
        <v>353</v>
      </c>
    </row>
    <row r="98" spans="1:33">
      <c r="A98" s="155"/>
      <c r="B98" s="156" t="s">
        <v>29</v>
      </c>
      <c r="C98" s="187"/>
      <c r="D98" s="157"/>
      <c r="E98" s="158"/>
      <c r="F98" s="158"/>
      <c r="G98" s="183">
        <f>G8+G12+G64+G92</f>
        <v>0</v>
      </c>
      <c r="H98" s="3"/>
      <c r="I98" s="3"/>
      <c r="J98" s="3"/>
      <c r="K98" s="3"/>
      <c r="L98" s="3"/>
      <c r="M98" s="3"/>
      <c r="N98" s="3"/>
      <c r="O98" s="3"/>
      <c r="P98" s="3"/>
      <c r="Q98" s="3"/>
      <c r="R98" s="3"/>
      <c r="S98" s="3"/>
      <c r="T98" s="3"/>
      <c r="U98" s="3"/>
      <c r="V98" s="3"/>
      <c r="W98" s="3"/>
      <c r="X98" s="3"/>
      <c r="AE98">
        <f>SUMIF(L7:L96,AE97,G7:G96)</f>
        <v>0</v>
      </c>
      <c r="AF98">
        <f>SUMIF(L7:L96,AF97,G7:G96)</f>
        <v>0</v>
      </c>
      <c r="AG98" t="s">
        <v>423</v>
      </c>
    </row>
    <row r="99" spans="1:33">
      <c r="C99" s="188"/>
      <c r="D99" s="10"/>
      <c r="AG99" t="s">
        <v>425</v>
      </c>
    </row>
    <row r="100" spans="1:33">
      <c r="D100" s="10"/>
    </row>
    <row r="101" spans="1:33">
      <c r="D101" s="10"/>
    </row>
    <row r="102" spans="1:33">
      <c r="D102" s="10"/>
    </row>
    <row r="103" spans="1:33">
      <c r="D103" s="10"/>
    </row>
    <row r="104" spans="1:33">
      <c r="D104" s="10"/>
    </row>
    <row r="105" spans="1:33">
      <c r="D105" s="10"/>
    </row>
    <row r="106" spans="1:33">
      <c r="D106" s="10"/>
    </row>
    <row r="107" spans="1:33">
      <c r="D107" s="10"/>
    </row>
    <row r="108" spans="1:33">
      <c r="D108" s="10"/>
    </row>
    <row r="109" spans="1:33">
      <c r="D109" s="10"/>
    </row>
    <row r="110" spans="1:33">
      <c r="D110" s="10"/>
    </row>
    <row r="111" spans="1:33">
      <c r="D111" s="10"/>
    </row>
    <row r="112" spans="1:33">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R/6fdNLrXaT86cw2qilRLwHBguHjfFt3SBkJVP2PC07nW6RXorlhcgNI5NqIqpLlIqxgQpJvl0pA13Hq0BJ7A==" saltValue="YEUaeihChtXlAOmoN+FIkQ==" spinCount="100000" sheet="1"/>
  <mergeCells count="19">
    <mergeCell ref="C96:G96"/>
    <mergeCell ref="C59:G59"/>
    <mergeCell ref="C63:G63"/>
    <mergeCell ref="C66:G66"/>
    <mergeCell ref="C85:G85"/>
    <mergeCell ref="C94:G94"/>
    <mergeCell ref="C95:G95"/>
    <mergeCell ref="C58:G58"/>
    <mergeCell ref="A1:G1"/>
    <mergeCell ref="C2:G2"/>
    <mergeCell ref="C3:G3"/>
    <mergeCell ref="C4:G4"/>
    <mergeCell ref="C34:G34"/>
    <mergeCell ref="C35:G35"/>
    <mergeCell ref="C37:G37"/>
    <mergeCell ref="C38:G38"/>
    <mergeCell ref="C41:G41"/>
    <mergeCell ref="C42:G42"/>
    <mergeCell ref="C57:G5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77</v>
      </c>
      <c r="C3" s="265" t="s">
        <v>89</v>
      </c>
      <c r="D3" s="266"/>
      <c r="E3" s="266"/>
      <c r="F3" s="266"/>
      <c r="G3" s="267"/>
      <c r="AC3" s="126" t="s">
        <v>339</v>
      </c>
      <c r="AG3" t="s">
        <v>343</v>
      </c>
    </row>
    <row r="4" spans="1:60" ht="24.95" customHeight="1">
      <c r="A4" s="145" t="s">
        <v>9</v>
      </c>
      <c r="B4" s="146" t="s">
        <v>71</v>
      </c>
      <c r="C4" s="268" t="s">
        <v>91</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307</v>
      </c>
      <c r="C8" s="184" t="s">
        <v>308</v>
      </c>
      <c r="D8" s="171"/>
      <c r="E8" s="172"/>
      <c r="F8" s="173"/>
      <c r="G8" s="173">
        <f>SUMIF(AG9:AG35,"&lt;&gt;NOR",G9:G35)</f>
        <v>0</v>
      </c>
      <c r="H8" s="173"/>
      <c r="I8" s="173">
        <f>SUM(I9:I35)</f>
        <v>0</v>
      </c>
      <c r="J8" s="173"/>
      <c r="K8" s="173">
        <f>SUM(K9:K35)</f>
        <v>0</v>
      </c>
      <c r="L8" s="173"/>
      <c r="M8" s="173">
        <f>SUM(M9:M35)</f>
        <v>0</v>
      </c>
      <c r="N8" s="172"/>
      <c r="O8" s="172">
        <f>SUM(O9:O35)</f>
        <v>1.27</v>
      </c>
      <c r="P8" s="172"/>
      <c r="Q8" s="172">
        <f>SUM(Q9:Q35)</f>
        <v>0</v>
      </c>
      <c r="R8" s="173"/>
      <c r="S8" s="173"/>
      <c r="T8" s="174"/>
      <c r="U8" s="168"/>
      <c r="V8" s="168">
        <f>SUM(V9:V35)</f>
        <v>116.05</v>
      </c>
      <c r="W8" s="168"/>
      <c r="X8" s="168"/>
      <c r="AG8" t="s">
        <v>367</v>
      </c>
    </row>
    <row r="9" spans="1:60" outlineLevel="1">
      <c r="A9" s="175">
        <v>1</v>
      </c>
      <c r="B9" s="176" t="s">
        <v>3663</v>
      </c>
      <c r="C9" s="185" t="s">
        <v>3664</v>
      </c>
      <c r="D9" s="177" t="s">
        <v>1775</v>
      </c>
      <c r="E9" s="178">
        <v>25.040800000000001</v>
      </c>
      <c r="F9" s="179"/>
      <c r="G9" s="180">
        <f>ROUND(E9*F9,2)</f>
        <v>0</v>
      </c>
      <c r="H9" s="179"/>
      <c r="I9" s="180">
        <f>ROUND(E9*H9,2)</f>
        <v>0</v>
      </c>
      <c r="J9" s="179"/>
      <c r="K9" s="180">
        <f>ROUND(E9*J9,2)</f>
        <v>0</v>
      </c>
      <c r="L9" s="180">
        <v>21</v>
      </c>
      <c r="M9" s="180">
        <f>G9*(1+L9/100)</f>
        <v>0</v>
      </c>
      <c r="N9" s="178">
        <v>6.0000000000000002E-5</v>
      </c>
      <c r="O9" s="178">
        <f>ROUND(E9*N9,2)</f>
        <v>0</v>
      </c>
      <c r="P9" s="178">
        <v>0</v>
      </c>
      <c r="Q9" s="178">
        <f>ROUND(E9*P9,2)</f>
        <v>0</v>
      </c>
      <c r="R9" s="180" t="s">
        <v>1647</v>
      </c>
      <c r="S9" s="180" t="s">
        <v>371</v>
      </c>
      <c r="T9" s="181" t="s">
        <v>2386</v>
      </c>
      <c r="U9" s="163">
        <v>0.221</v>
      </c>
      <c r="V9" s="163">
        <f>ROUND(E9*U9,2)</f>
        <v>5.53</v>
      </c>
      <c r="W9" s="163"/>
      <c r="X9" s="163" t="s">
        <v>431</v>
      </c>
      <c r="Y9" s="152"/>
      <c r="Z9" s="152"/>
      <c r="AA9" s="152"/>
      <c r="AB9" s="152"/>
      <c r="AC9" s="152"/>
      <c r="AD9" s="152"/>
      <c r="AE9" s="152"/>
      <c r="AF9" s="152"/>
      <c r="AG9" s="152" t="s">
        <v>2387</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59"/>
      <c r="B10" s="160"/>
      <c r="C10" s="203" t="s">
        <v>3737</v>
      </c>
      <c r="D10" s="199"/>
      <c r="E10" s="200">
        <v>25.040800000000001</v>
      </c>
      <c r="F10" s="163"/>
      <c r="G10" s="163"/>
      <c r="H10" s="163"/>
      <c r="I10" s="163"/>
      <c r="J10" s="163"/>
      <c r="K10" s="163"/>
      <c r="L10" s="163"/>
      <c r="M10" s="163"/>
      <c r="N10" s="162"/>
      <c r="O10" s="162"/>
      <c r="P10" s="162"/>
      <c r="Q10" s="162"/>
      <c r="R10" s="163"/>
      <c r="S10" s="163"/>
      <c r="T10" s="163"/>
      <c r="U10" s="163"/>
      <c r="V10" s="163"/>
      <c r="W10" s="163"/>
      <c r="X10" s="163"/>
      <c r="Y10" s="152"/>
      <c r="Z10" s="152"/>
      <c r="AA10" s="152"/>
      <c r="AB10" s="152"/>
      <c r="AC10" s="152"/>
      <c r="AD10" s="152"/>
      <c r="AE10" s="152"/>
      <c r="AF10" s="152"/>
      <c r="AG10" s="152" t="s">
        <v>2390</v>
      </c>
      <c r="AH10" s="152">
        <v>0</v>
      </c>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75">
        <v>2</v>
      </c>
      <c r="B11" s="176" t="s">
        <v>3666</v>
      </c>
      <c r="C11" s="185" t="s">
        <v>3667</v>
      </c>
      <c r="D11" s="177" t="s">
        <v>1775</v>
      </c>
      <c r="E11" s="178">
        <v>412.21600000000001</v>
      </c>
      <c r="F11" s="179"/>
      <c r="G11" s="180">
        <f>ROUND(E11*F11,2)</f>
        <v>0</v>
      </c>
      <c r="H11" s="179"/>
      <c r="I11" s="180">
        <f>ROUND(E11*H11,2)</f>
        <v>0</v>
      </c>
      <c r="J11" s="179"/>
      <c r="K11" s="180">
        <f>ROUND(E11*J11,2)</f>
        <v>0</v>
      </c>
      <c r="L11" s="180">
        <v>21</v>
      </c>
      <c r="M11" s="180">
        <f>G11*(1+L11/100)</f>
        <v>0</v>
      </c>
      <c r="N11" s="178">
        <v>5.0000000000000002E-5</v>
      </c>
      <c r="O11" s="178">
        <f>ROUND(E11*N11,2)</f>
        <v>0.02</v>
      </c>
      <c r="P11" s="178">
        <v>0</v>
      </c>
      <c r="Q11" s="178">
        <f>ROUND(E11*P11,2)</f>
        <v>0</v>
      </c>
      <c r="R11" s="180" t="s">
        <v>1647</v>
      </c>
      <c r="S11" s="180" t="s">
        <v>371</v>
      </c>
      <c r="T11" s="181" t="s">
        <v>2386</v>
      </c>
      <c r="U11" s="163">
        <v>0.1</v>
      </c>
      <c r="V11" s="163">
        <f>ROUND(E11*U11,2)</f>
        <v>41.22</v>
      </c>
      <c r="W11" s="163"/>
      <c r="X11" s="163" t="s">
        <v>431</v>
      </c>
      <c r="Y11" s="152"/>
      <c r="Z11" s="152"/>
      <c r="AA11" s="152"/>
      <c r="AB11" s="152"/>
      <c r="AC11" s="152"/>
      <c r="AD11" s="152"/>
      <c r="AE11" s="152"/>
      <c r="AF11" s="152"/>
      <c r="AG11" s="152" t="s">
        <v>2387</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c r="A12" s="159"/>
      <c r="B12" s="160"/>
      <c r="C12" s="203" t="s">
        <v>3738</v>
      </c>
      <c r="D12" s="199"/>
      <c r="E12" s="200">
        <v>313.20800000000003</v>
      </c>
      <c r="F12" s="163"/>
      <c r="G12" s="163"/>
      <c r="H12" s="163"/>
      <c r="I12" s="163"/>
      <c r="J12" s="163"/>
      <c r="K12" s="163"/>
      <c r="L12" s="163"/>
      <c r="M12" s="163"/>
      <c r="N12" s="162"/>
      <c r="O12" s="162"/>
      <c r="P12" s="162"/>
      <c r="Q12" s="162"/>
      <c r="R12" s="163"/>
      <c r="S12" s="163"/>
      <c r="T12" s="163"/>
      <c r="U12" s="163"/>
      <c r="V12" s="163"/>
      <c r="W12" s="163"/>
      <c r="X12" s="163"/>
      <c r="Y12" s="152"/>
      <c r="Z12" s="152"/>
      <c r="AA12" s="152"/>
      <c r="AB12" s="152"/>
      <c r="AC12" s="152"/>
      <c r="AD12" s="152"/>
      <c r="AE12" s="152"/>
      <c r="AF12" s="152"/>
      <c r="AG12" s="152" t="s">
        <v>2390</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59"/>
      <c r="B13" s="160"/>
      <c r="C13" s="203" t="s">
        <v>3739</v>
      </c>
      <c r="D13" s="199"/>
      <c r="E13" s="200">
        <v>99.007999999999996</v>
      </c>
      <c r="F13" s="163"/>
      <c r="G13" s="163"/>
      <c r="H13" s="163"/>
      <c r="I13" s="163"/>
      <c r="J13" s="163"/>
      <c r="K13" s="163"/>
      <c r="L13" s="163"/>
      <c r="M13" s="163"/>
      <c r="N13" s="162"/>
      <c r="O13" s="162"/>
      <c r="P13" s="162"/>
      <c r="Q13" s="162"/>
      <c r="R13" s="163"/>
      <c r="S13" s="163"/>
      <c r="T13" s="163"/>
      <c r="U13" s="163"/>
      <c r="V13" s="163"/>
      <c r="W13" s="163"/>
      <c r="X13" s="163"/>
      <c r="Y13" s="152"/>
      <c r="Z13" s="152"/>
      <c r="AA13" s="152"/>
      <c r="AB13" s="152"/>
      <c r="AC13" s="152"/>
      <c r="AD13" s="152"/>
      <c r="AE13" s="152"/>
      <c r="AF13" s="152"/>
      <c r="AG13" s="152" t="s">
        <v>2390</v>
      </c>
      <c r="AH13" s="152">
        <v>0</v>
      </c>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75">
        <v>3</v>
      </c>
      <c r="B14" s="176" t="s">
        <v>3670</v>
      </c>
      <c r="C14" s="185" t="s">
        <v>3671</v>
      </c>
      <c r="D14" s="177" t="s">
        <v>1775</v>
      </c>
      <c r="E14" s="178">
        <v>774.69140000000004</v>
      </c>
      <c r="F14" s="179"/>
      <c r="G14" s="180">
        <f>ROUND(E14*F14,2)</f>
        <v>0</v>
      </c>
      <c r="H14" s="179"/>
      <c r="I14" s="180">
        <f>ROUND(E14*H14,2)</f>
        <v>0</v>
      </c>
      <c r="J14" s="179"/>
      <c r="K14" s="180">
        <f>ROUND(E14*J14,2)</f>
        <v>0</v>
      </c>
      <c r="L14" s="180">
        <v>21</v>
      </c>
      <c r="M14" s="180">
        <f>G14*(1+L14/100)</f>
        <v>0</v>
      </c>
      <c r="N14" s="178">
        <v>5.0000000000000002E-5</v>
      </c>
      <c r="O14" s="178">
        <f>ROUND(E14*N14,2)</f>
        <v>0.04</v>
      </c>
      <c r="P14" s="178">
        <v>0</v>
      </c>
      <c r="Q14" s="178">
        <f>ROUND(E14*P14,2)</f>
        <v>0</v>
      </c>
      <c r="R14" s="180" t="s">
        <v>1647</v>
      </c>
      <c r="S14" s="180" t="s">
        <v>371</v>
      </c>
      <c r="T14" s="181" t="s">
        <v>2386</v>
      </c>
      <c r="U14" s="163">
        <v>8.4000000000000005E-2</v>
      </c>
      <c r="V14" s="163">
        <f>ROUND(E14*U14,2)</f>
        <v>65.069999999999993</v>
      </c>
      <c r="W14" s="163"/>
      <c r="X14" s="163" t="s">
        <v>431</v>
      </c>
      <c r="Y14" s="152"/>
      <c r="Z14" s="152"/>
      <c r="AA14" s="152"/>
      <c r="AB14" s="152"/>
      <c r="AC14" s="152"/>
      <c r="AD14" s="152"/>
      <c r="AE14" s="152"/>
      <c r="AF14" s="152"/>
      <c r="AG14" s="152" t="s">
        <v>2387</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59"/>
      <c r="B15" s="160"/>
      <c r="C15" s="203" t="s">
        <v>3740</v>
      </c>
      <c r="D15" s="199"/>
      <c r="E15" s="200">
        <v>186.1874</v>
      </c>
      <c r="F15" s="163"/>
      <c r="G15" s="163"/>
      <c r="H15" s="163"/>
      <c r="I15" s="163"/>
      <c r="J15" s="163"/>
      <c r="K15" s="163"/>
      <c r="L15" s="163"/>
      <c r="M15" s="163"/>
      <c r="N15" s="162"/>
      <c r="O15" s="162"/>
      <c r="P15" s="162"/>
      <c r="Q15" s="162"/>
      <c r="R15" s="163"/>
      <c r="S15" s="163"/>
      <c r="T15" s="163"/>
      <c r="U15" s="163"/>
      <c r="V15" s="163"/>
      <c r="W15" s="163"/>
      <c r="X15" s="163"/>
      <c r="Y15" s="152"/>
      <c r="Z15" s="152"/>
      <c r="AA15" s="152"/>
      <c r="AB15" s="152"/>
      <c r="AC15" s="152"/>
      <c r="AD15" s="152"/>
      <c r="AE15" s="152"/>
      <c r="AF15" s="152"/>
      <c r="AG15" s="152" t="s">
        <v>2390</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59"/>
      <c r="B16" s="160"/>
      <c r="C16" s="203" t="s">
        <v>3741</v>
      </c>
      <c r="D16" s="199"/>
      <c r="E16" s="200">
        <v>588.50400000000002</v>
      </c>
      <c r="F16" s="163"/>
      <c r="G16" s="163"/>
      <c r="H16" s="163"/>
      <c r="I16" s="163"/>
      <c r="J16" s="163"/>
      <c r="K16" s="163"/>
      <c r="L16" s="163"/>
      <c r="M16" s="163"/>
      <c r="N16" s="162"/>
      <c r="O16" s="162"/>
      <c r="P16" s="162"/>
      <c r="Q16" s="162"/>
      <c r="R16" s="163"/>
      <c r="S16" s="163"/>
      <c r="T16" s="163"/>
      <c r="U16" s="163"/>
      <c r="V16" s="163"/>
      <c r="W16" s="163"/>
      <c r="X16" s="163"/>
      <c r="Y16" s="152"/>
      <c r="Z16" s="152"/>
      <c r="AA16" s="152"/>
      <c r="AB16" s="152"/>
      <c r="AC16" s="152"/>
      <c r="AD16" s="152"/>
      <c r="AE16" s="152"/>
      <c r="AF16" s="152"/>
      <c r="AG16" s="152" t="s">
        <v>2390</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75">
        <v>4</v>
      </c>
      <c r="B17" s="176" t="s">
        <v>3676</v>
      </c>
      <c r="C17" s="185" t="s">
        <v>3677</v>
      </c>
      <c r="D17" s="177" t="s">
        <v>3112</v>
      </c>
      <c r="E17" s="178">
        <v>16.572669999999999</v>
      </c>
      <c r="F17" s="179"/>
      <c r="G17" s="180">
        <f>ROUND(E17*F17,2)</f>
        <v>0</v>
      </c>
      <c r="H17" s="179"/>
      <c r="I17" s="180">
        <f>ROUND(E17*H17,2)</f>
        <v>0</v>
      </c>
      <c r="J17" s="179"/>
      <c r="K17" s="180">
        <f>ROUND(E17*J17,2)</f>
        <v>0</v>
      </c>
      <c r="L17" s="180">
        <v>21</v>
      </c>
      <c r="M17" s="180">
        <f>G17*(1+L17/100)</f>
        <v>0</v>
      </c>
      <c r="N17" s="178">
        <v>0</v>
      </c>
      <c r="O17" s="178">
        <f>ROUND(E17*N17,2)</f>
        <v>0</v>
      </c>
      <c r="P17" s="178">
        <v>0</v>
      </c>
      <c r="Q17" s="178">
        <f>ROUND(E17*P17,2)</f>
        <v>0</v>
      </c>
      <c r="R17" s="180"/>
      <c r="S17" s="180" t="s">
        <v>430</v>
      </c>
      <c r="T17" s="181" t="s">
        <v>372</v>
      </c>
      <c r="U17" s="163">
        <v>0</v>
      </c>
      <c r="V17" s="163">
        <f>ROUND(E17*U17,2)</f>
        <v>0</v>
      </c>
      <c r="W17" s="163"/>
      <c r="X17" s="163" t="s">
        <v>431</v>
      </c>
      <c r="Y17" s="152"/>
      <c r="Z17" s="152"/>
      <c r="AA17" s="152"/>
      <c r="AB17" s="152"/>
      <c r="AC17" s="152"/>
      <c r="AD17" s="152"/>
      <c r="AE17" s="152"/>
      <c r="AF17" s="152"/>
      <c r="AG17" s="152" t="s">
        <v>432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59"/>
      <c r="B18" s="160"/>
      <c r="C18" s="262" t="s">
        <v>3678</v>
      </c>
      <c r="D18" s="263"/>
      <c r="E18" s="263"/>
      <c r="F18" s="263"/>
      <c r="G18" s="263"/>
      <c r="H18" s="163"/>
      <c r="I18" s="163"/>
      <c r="J18" s="163"/>
      <c r="K18" s="163"/>
      <c r="L18" s="163"/>
      <c r="M18" s="163"/>
      <c r="N18" s="162"/>
      <c r="O18" s="162"/>
      <c r="P18" s="162"/>
      <c r="Q18" s="162"/>
      <c r="R18" s="163"/>
      <c r="S18" s="163"/>
      <c r="T18" s="163"/>
      <c r="U18" s="163"/>
      <c r="V18" s="163"/>
      <c r="W18" s="163"/>
      <c r="X18" s="163"/>
      <c r="Y18" s="152"/>
      <c r="Z18" s="152"/>
      <c r="AA18" s="152"/>
      <c r="AB18" s="152"/>
      <c r="AC18" s="152"/>
      <c r="AD18" s="152"/>
      <c r="AE18" s="152"/>
      <c r="AF18" s="152"/>
      <c r="AG18" s="152" t="s">
        <v>375</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c r="A19" s="159"/>
      <c r="B19" s="160"/>
      <c r="C19" s="271" t="s">
        <v>3679</v>
      </c>
      <c r="D19" s="272"/>
      <c r="E19" s="272"/>
      <c r="F19" s="272"/>
      <c r="G19" s="272"/>
      <c r="H19" s="163"/>
      <c r="I19" s="163"/>
      <c r="J19" s="163"/>
      <c r="K19" s="163"/>
      <c r="L19" s="163"/>
      <c r="M19" s="163"/>
      <c r="N19" s="162"/>
      <c r="O19" s="162"/>
      <c r="P19" s="162"/>
      <c r="Q19" s="162"/>
      <c r="R19" s="163"/>
      <c r="S19" s="163"/>
      <c r="T19" s="163"/>
      <c r="U19" s="163"/>
      <c r="V19" s="163"/>
      <c r="W19" s="163"/>
      <c r="X19" s="163"/>
      <c r="Y19" s="152"/>
      <c r="Z19" s="152"/>
      <c r="AA19" s="152"/>
      <c r="AB19" s="152"/>
      <c r="AC19" s="152"/>
      <c r="AD19" s="152"/>
      <c r="AE19" s="152"/>
      <c r="AF19" s="152"/>
      <c r="AG19" s="152" t="s">
        <v>375</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c r="A20" s="159"/>
      <c r="B20" s="160"/>
      <c r="C20" s="203" t="s">
        <v>3742</v>
      </c>
      <c r="D20" s="199"/>
      <c r="E20" s="200">
        <v>16.572669999999999</v>
      </c>
      <c r="F20" s="163"/>
      <c r="G20" s="163"/>
      <c r="H20" s="163"/>
      <c r="I20" s="163"/>
      <c r="J20" s="163"/>
      <c r="K20" s="163"/>
      <c r="L20" s="163"/>
      <c r="M20" s="163"/>
      <c r="N20" s="162"/>
      <c r="O20" s="162"/>
      <c r="P20" s="162"/>
      <c r="Q20" s="162"/>
      <c r="R20" s="163"/>
      <c r="S20" s="163"/>
      <c r="T20" s="163"/>
      <c r="U20" s="163"/>
      <c r="V20" s="163"/>
      <c r="W20" s="163"/>
      <c r="X20" s="163"/>
      <c r="Y20" s="152"/>
      <c r="Z20" s="152"/>
      <c r="AA20" s="152"/>
      <c r="AB20" s="152"/>
      <c r="AC20" s="152"/>
      <c r="AD20" s="152"/>
      <c r="AE20" s="152"/>
      <c r="AF20" s="152"/>
      <c r="AG20" s="152" t="s">
        <v>2390</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c r="A21" s="175">
        <v>5</v>
      </c>
      <c r="B21" s="176" t="s">
        <v>3743</v>
      </c>
      <c r="C21" s="185" t="s">
        <v>3744</v>
      </c>
      <c r="D21" s="177" t="s">
        <v>459</v>
      </c>
      <c r="E21" s="178">
        <v>0.59840000000000004</v>
      </c>
      <c r="F21" s="179"/>
      <c r="G21" s="180">
        <f>ROUND(E21*F21,2)</f>
        <v>0</v>
      </c>
      <c r="H21" s="179"/>
      <c r="I21" s="180">
        <f>ROUND(E21*H21,2)</f>
        <v>0</v>
      </c>
      <c r="J21" s="179"/>
      <c r="K21" s="180">
        <f>ROUND(E21*J21,2)</f>
        <v>0</v>
      </c>
      <c r="L21" s="180">
        <v>21</v>
      </c>
      <c r="M21" s="180">
        <f>G21*(1+L21/100)</f>
        <v>0</v>
      </c>
      <c r="N21" s="178">
        <v>1</v>
      </c>
      <c r="O21" s="178">
        <f>ROUND(E21*N21,2)</f>
        <v>0.6</v>
      </c>
      <c r="P21" s="178">
        <v>0</v>
      </c>
      <c r="Q21" s="178">
        <f>ROUND(E21*P21,2)</f>
        <v>0</v>
      </c>
      <c r="R21" s="180"/>
      <c r="S21" s="180" t="s">
        <v>430</v>
      </c>
      <c r="T21" s="181" t="s">
        <v>372</v>
      </c>
      <c r="U21" s="163">
        <v>0</v>
      </c>
      <c r="V21" s="163">
        <f>ROUND(E21*U21,2)</f>
        <v>0</v>
      </c>
      <c r="W21" s="163"/>
      <c r="X21" s="163" t="s">
        <v>464</v>
      </c>
      <c r="Y21" s="152"/>
      <c r="Z21" s="152"/>
      <c r="AA21" s="152"/>
      <c r="AB21" s="152"/>
      <c r="AC21" s="152"/>
      <c r="AD21" s="152"/>
      <c r="AE21" s="152"/>
      <c r="AF21" s="152"/>
      <c r="AG21" s="152" t="s">
        <v>2465</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c r="A22" s="159"/>
      <c r="B22" s="160"/>
      <c r="C22" s="262" t="s">
        <v>2697</v>
      </c>
      <c r="D22" s="263"/>
      <c r="E22" s="263"/>
      <c r="F22" s="263"/>
      <c r="G22" s="263"/>
      <c r="H22" s="163"/>
      <c r="I22" s="163"/>
      <c r="J22" s="163"/>
      <c r="K22" s="163"/>
      <c r="L22" s="163"/>
      <c r="M22" s="163"/>
      <c r="N22" s="162"/>
      <c r="O22" s="162"/>
      <c r="P22" s="162"/>
      <c r="Q22" s="162"/>
      <c r="R22" s="163"/>
      <c r="S22" s="163"/>
      <c r="T22" s="163"/>
      <c r="U22" s="163"/>
      <c r="V22" s="163"/>
      <c r="W22" s="163"/>
      <c r="X22" s="163"/>
      <c r="Y22" s="152"/>
      <c r="Z22" s="152"/>
      <c r="AA22" s="152"/>
      <c r="AB22" s="152"/>
      <c r="AC22" s="152"/>
      <c r="AD22" s="152"/>
      <c r="AE22" s="152"/>
      <c r="AF22" s="152"/>
      <c r="AG22" s="152" t="s">
        <v>375</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59"/>
      <c r="B23" s="160"/>
      <c r="C23" s="271" t="s">
        <v>3745</v>
      </c>
      <c r="D23" s="272"/>
      <c r="E23" s="272"/>
      <c r="F23" s="272"/>
      <c r="G23" s="272"/>
      <c r="H23" s="163"/>
      <c r="I23" s="163"/>
      <c r="J23" s="163"/>
      <c r="K23" s="163"/>
      <c r="L23" s="163"/>
      <c r="M23" s="163"/>
      <c r="N23" s="162"/>
      <c r="O23" s="162"/>
      <c r="P23" s="162"/>
      <c r="Q23" s="162"/>
      <c r="R23" s="163"/>
      <c r="S23" s="163"/>
      <c r="T23" s="163"/>
      <c r="U23" s="163"/>
      <c r="V23" s="163"/>
      <c r="W23" s="163"/>
      <c r="X23" s="163"/>
      <c r="Y23" s="152"/>
      <c r="Z23" s="152"/>
      <c r="AA23" s="152"/>
      <c r="AB23" s="152"/>
      <c r="AC23" s="152"/>
      <c r="AD23" s="152"/>
      <c r="AE23" s="152"/>
      <c r="AF23" s="152"/>
      <c r="AG23" s="152" t="s">
        <v>375</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59"/>
      <c r="B24" s="160"/>
      <c r="C24" s="271" t="s">
        <v>3746</v>
      </c>
      <c r="D24" s="272"/>
      <c r="E24" s="272"/>
      <c r="F24" s="272"/>
      <c r="G24" s="272"/>
      <c r="H24" s="163"/>
      <c r="I24" s="163"/>
      <c r="J24" s="163"/>
      <c r="K24" s="163"/>
      <c r="L24" s="163"/>
      <c r="M24" s="163"/>
      <c r="N24" s="162"/>
      <c r="O24" s="162"/>
      <c r="P24" s="162"/>
      <c r="Q24" s="162"/>
      <c r="R24" s="163"/>
      <c r="S24" s="163"/>
      <c r="T24" s="163"/>
      <c r="U24" s="163"/>
      <c r="V24" s="163"/>
      <c r="W24" s="163"/>
      <c r="X24" s="163"/>
      <c r="Y24" s="152"/>
      <c r="Z24" s="152"/>
      <c r="AA24" s="152"/>
      <c r="AB24" s="152"/>
      <c r="AC24" s="152"/>
      <c r="AD24" s="152"/>
      <c r="AE24" s="152"/>
      <c r="AF24" s="152"/>
      <c r="AG24" s="152" t="s">
        <v>375</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59"/>
      <c r="B25" s="160"/>
      <c r="C25" s="203" t="s">
        <v>3747</v>
      </c>
      <c r="D25" s="199"/>
      <c r="E25" s="200">
        <v>0.31320999999999999</v>
      </c>
      <c r="F25" s="163"/>
      <c r="G25" s="163"/>
      <c r="H25" s="163"/>
      <c r="I25" s="163"/>
      <c r="J25" s="163"/>
      <c r="K25" s="163"/>
      <c r="L25" s="163"/>
      <c r="M25" s="163"/>
      <c r="N25" s="162"/>
      <c r="O25" s="162"/>
      <c r="P25" s="162"/>
      <c r="Q25" s="162"/>
      <c r="R25" s="163"/>
      <c r="S25" s="163"/>
      <c r="T25" s="163"/>
      <c r="U25" s="163"/>
      <c r="V25" s="163"/>
      <c r="W25" s="163"/>
      <c r="X25" s="163"/>
      <c r="Y25" s="152"/>
      <c r="Z25" s="152"/>
      <c r="AA25" s="152"/>
      <c r="AB25" s="152"/>
      <c r="AC25" s="152"/>
      <c r="AD25" s="152"/>
      <c r="AE25" s="152"/>
      <c r="AF25" s="152"/>
      <c r="AG25" s="152" t="s">
        <v>2390</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59"/>
      <c r="B26" s="160"/>
      <c r="C26" s="203" t="s">
        <v>3748</v>
      </c>
      <c r="D26" s="199"/>
      <c r="E26" s="200">
        <v>9.9010000000000001E-2</v>
      </c>
      <c r="F26" s="163"/>
      <c r="G26" s="163"/>
      <c r="H26" s="163"/>
      <c r="I26" s="163"/>
      <c r="J26" s="163"/>
      <c r="K26" s="163"/>
      <c r="L26" s="163"/>
      <c r="M26" s="163"/>
      <c r="N26" s="162"/>
      <c r="O26" s="162"/>
      <c r="P26" s="162"/>
      <c r="Q26" s="162"/>
      <c r="R26" s="163"/>
      <c r="S26" s="163"/>
      <c r="T26" s="163"/>
      <c r="U26" s="163"/>
      <c r="V26" s="163"/>
      <c r="W26" s="163"/>
      <c r="X26" s="163"/>
      <c r="Y26" s="152"/>
      <c r="Z26" s="152"/>
      <c r="AA26" s="152"/>
      <c r="AB26" s="152"/>
      <c r="AC26" s="152"/>
      <c r="AD26" s="152"/>
      <c r="AE26" s="152"/>
      <c r="AF26" s="152"/>
      <c r="AG26" s="152" t="s">
        <v>2390</v>
      </c>
      <c r="AH26" s="152">
        <v>0</v>
      </c>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59"/>
      <c r="B27" s="160"/>
      <c r="C27" s="203" t="s">
        <v>3749</v>
      </c>
      <c r="D27" s="199"/>
      <c r="E27" s="200">
        <v>0.18618999999999999</v>
      </c>
      <c r="F27" s="163"/>
      <c r="G27" s="163"/>
      <c r="H27" s="163"/>
      <c r="I27" s="163"/>
      <c r="J27" s="163"/>
      <c r="K27" s="163"/>
      <c r="L27" s="163"/>
      <c r="M27" s="163"/>
      <c r="N27" s="162"/>
      <c r="O27" s="162"/>
      <c r="P27" s="162"/>
      <c r="Q27" s="162"/>
      <c r="R27" s="163"/>
      <c r="S27" s="163"/>
      <c r="T27" s="163"/>
      <c r="U27" s="163"/>
      <c r="V27" s="163"/>
      <c r="W27" s="163"/>
      <c r="X27" s="163"/>
      <c r="Y27" s="152"/>
      <c r="Z27" s="152"/>
      <c r="AA27" s="152"/>
      <c r="AB27" s="152"/>
      <c r="AC27" s="152"/>
      <c r="AD27" s="152"/>
      <c r="AE27" s="152"/>
      <c r="AF27" s="152"/>
      <c r="AG27" s="152" t="s">
        <v>2390</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75">
        <v>6</v>
      </c>
      <c r="B28" s="176" t="s">
        <v>3703</v>
      </c>
      <c r="C28" s="185" t="s">
        <v>3750</v>
      </c>
      <c r="D28" s="177" t="s">
        <v>459</v>
      </c>
      <c r="E28" s="178">
        <v>0.61353999999999997</v>
      </c>
      <c r="F28" s="179"/>
      <c r="G28" s="180">
        <f>ROUND(E28*F28,2)</f>
        <v>0</v>
      </c>
      <c r="H28" s="179"/>
      <c r="I28" s="180">
        <f>ROUND(E28*H28,2)</f>
        <v>0</v>
      </c>
      <c r="J28" s="179"/>
      <c r="K28" s="180">
        <f>ROUND(E28*J28,2)</f>
        <v>0</v>
      </c>
      <c r="L28" s="180">
        <v>21</v>
      </c>
      <c r="M28" s="180">
        <f>G28*(1+L28/100)</f>
        <v>0</v>
      </c>
      <c r="N28" s="178">
        <v>1</v>
      </c>
      <c r="O28" s="178">
        <f>ROUND(E28*N28,2)</f>
        <v>0.61</v>
      </c>
      <c r="P28" s="178">
        <v>0</v>
      </c>
      <c r="Q28" s="178">
        <f>ROUND(E28*P28,2)</f>
        <v>0</v>
      </c>
      <c r="R28" s="180"/>
      <c r="S28" s="180" t="s">
        <v>430</v>
      </c>
      <c r="T28" s="181" t="s">
        <v>372</v>
      </c>
      <c r="U28" s="163">
        <v>0</v>
      </c>
      <c r="V28" s="163">
        <f>ROUND(E28*U28,2)</f>
        <v>0</v>
      </c>
      <c r="W28" s="163"/>
      <c r="X28" s="163" t="s">
        <v>464</v>
      </c>
      <c r="Y28" s="152"/>
      <c r="Z28" s="152"/>
      <c r="AA28" s="152"/>
      <c r="AB28" s="152"/>
      <c r="AC28" s="152"/>
      <c r="AD28" s="152"/>
      <c r="AE28" s="152"/>
      <c r="AF28" s="152"/>
      <c r="AG28" s="152" t="s">
        <v>2465</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59"/>
      <c r="B29" s="160"/>
      <c r="C29" s="262" t="s">
        <v>2697</v>
      </c>
      <c r="D29" s="263"/>
      <c r="E29" s="263"/>
      <c r="F29" s="263"/>
      <c r="G29" s="263"/>
      <c r="H29" s="163"/>
      <c r="I29" s="163"/>
      <c r="J29" s="163"/>
      <c r="K29" s="163"/>
      <c r="L29" s="163"/>
      <c r="M29" s="163"/>
      <c r="N29" s="162"/>
      <c r="O29" s="162"/>
      <c r="P29" s="162"/>
      <c r="Q29" s="162"/>
      <c r="R29" s="163"/>
      <c r="S29" s="163"/>
      <c r="T29" s="163"/>
      <c r="U29" s="163"/>
      <c r="V29" s="163"/>
      <c r="W29" s="163"/>
      <c r="X29" s="163"/>
      <c r="Y29" s="152"/>
      <c r="Z29" s="152"/>
      <c r="AA29" s="152"/>
      <c r="AB29" s="152"/>
      <c r="AC29" s="152"/>
      <c r="AD29" s="152"/>
      <c r="AE29" s="152"/>
      <c r="AF29" s="152"/>
      <c r="AG29" s="152" t="s">
        <v>375</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c r="A30" s="159"/>
      <c r="B30" s="160"/>
      <c r="C30" s="271" t="s">
        <v>3751</v>
      </c>
      <c r="D30" s="272"/>
      <c r="E30" s="272"/>
      <c r="F30" s="272"/>
      <c r="G30" s="272"/>
      <c r="H30" s="163"/>
      <c r="I30" s="163"/>
      <c r="J30" s="163"/>
      <c r="K30" s="163"/>
      <c r="L30" s="163"/>
      <c r="M30" s="163"/>
      <c r="N30" s="162"/>
      <c r="O30" s="162"/>
      <c r="P30" s="162"/>
      <c r="Q30" s="162"/>
      <c r="R30" s="163"/>
      <c r="S30" s="163"/>
      <c r="T30" s="163"/>
      <c r="U30" s="163"/>
      <c r="V30" s="163"/>
      <c r="W30" s="163"/>
      <c r="X30" s="163"/>
      <c r="Y30" s="152"/>
      <c r="Z30" s="152"/>
      <c r="AA30" s="152"/>
      <c r="AB30" s="152"/>
      <c r="AC30" s="152"/>
      <c r="AD30" s="152"/>
      <c r="AE30" s="152"/>
      <c r="AF30" s="152"/>
      <c r="AG30" s="152" t="s">
        <v>375</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59"/>
      <c r="B31" s="160"/>
      <c r="C31" s="271" t="s">
        <v>3752</v>
      </c>
      <c r="D31" s="272"/>
      <c r="E31" s="272"/>
      <c r="F31" s="272"/>
      <c r="G31" s="272"/>
      <c r="H31" s="163"/>
      <c r="I31" s="163"/>
      <c r="J31" s="163"/>
      <c r="K31" s="163"/>
      <c r="L31" s="163"/>
      <c r="M31" s="163"/>
      <c r="N31" s="162"/>
      <c r="O31" s="162"/>
      <c r="P31" s="162"/>
      <c r="Q31" s="162"/>
      <c r="R31" s="163"/>
      <c r="S31" s="163"/>
      <c r="T31" s="163"/>
      <c r="U31" s="163"/>
      <c r="V31" s="163"/>
      <c r="W31" s="163"/>
      <c r="X31" s="163"/>
      <c r="Y31" s="152"/>
      <c r="Z31" s="152"/>
      <c r="AA31" s="152"/>
      <c r="AB31" s="152"/>
      <c r="AC31" s="152"/>
      <c r="AD31" s="152"/>
      <c r="AE31" s="152"/>
      <c r="AF31" s="152"/>
      <c r="AG31" s="152" t="s">
        <v>375</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59"/>
      <c r="B32" s="160"/>
      <c r="C32" s="203" t="s">
        <v>3753</v>
      </c>
      <c r="D32" s="199"/>
      <c r="E32" s="200">
        <v>2.504E-2</v>
      </c>
      <c r="F32" s="163"/>
      <c r="G32" s="163"/>
      <c r="H32" s="163"/>
      <c r="I32" s="163"/>
      <c r="J32" s="163"/>
      <c r="K32" s="163"/>
      <c r="L32" s="163"/>
      <c r="M32" s="163"/>
      <c r="N32" s="162"/>
      <c r="O32" s="162"/>
      <c r="P32" s="162"/>
      <c r="Q32" s="162"/>
      <c r="R32" s="163"/>
      <c r="S32" s="163"/>
      <c r="T32" s="163"/>
      <c r="U32" s="163"/>
      <c r="V32" s="163"/>
      <c r="W32" s="163"/>
      <c r="X32" s="163"/>
      <c r="Y32" s="152"/>
      <c r="Z32" s="152"/>
      <c r="AA32" s="152"/>
      <c r="AB32" s="152"/>
      <c r="AC32" s="152"/>
      <c r="AD32" s="152"/>
      <c r="AE32" s="152"/>
      <c r="AF32" s="152"/>
      <c r="AG32" s="152" t="s">
        <v>2390</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59"/>
      <c r="B33" s="160"/>
      <c r="C33" s="203" t="s">
        <v>3754</v>
      </c>
      <c r="D33" s="199"/>
      <c r="E33" s="200">
        <v>0.58850000000000002</v>
      </c>
      <c r="F33" s="163"/>
      <c r="G33" s="163"/>
      <c r="H33" s="163"/>
      <c r="I33" s="163"/>
      <c r="J33" s="163"/>
      <c r="K33" s="163"/>
      <c r="L33" s="163"/>
      <c r="M33" s="163"/>
      <c r="N33" s="162"/>
      <c r="O33" s="162"/>
      <c r="P33" s="162"/>
      <c r="Q33" s="162"/>
      <c r="R33" s="163"/>
      <c r="S33" s="163"/>
      <c r="T33" s="163"/>
      <c r="U33" s="163"/>
      <c r="V33" s="163"/>
      <c r="W33" s="163"/>
      <c r="X33" s="163"/>
      <c r="Y33" s="152"/>
      <c r="Z33" s="152"/>
      <c r="AA33" s="152"/>
      <c r="AB33" s="152"/>
      <c r="AC33" s="152"/>
      <c r="AD33" s="152"/>
      <c r="AE33" s="152"/>
      <c r="AF33" s="152"/>
      <c r="AG33" s="152" t="s">
        <v>2390</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75">
        <v>7</v>
      </c>
      <c r="B34" s="176" t="s">
        <v>2683</v>
      </c>
      <c r="C34" s="185" t="s">
        <v>2684</v>
      </c>
      <c r="D34" s="177" t="s">
        <v>459</v>
      </c>
      <c r="E34" s="178">
        <v>1.2727900000000001</v>
      </c>
      <c r="F34" s="179"/>
      <c r="G34" s="180">
        <f>ROUND(E34*F34,2)</f>
        <v>0</v>
      </c>
      <c r="H34" s="179"/>
      <c r="I34" s="180">
        <f>ROUND(E34*H34,2)</f>
        <v>0</v>
      </c>
      <c r="J34" s="179"/>
      <c r="K34" s="180">
        <f>ROUND(E34*J34,2)</f>
        <v>0</v>
      </c>
      <c r="L34" s="180">
        <v>21</v>
      </c>
      <c r="M34" s="180">
        <f>G34*(1+L34/100)</f>
        <v>0</v>
      </c>
      <c r="N34" s="178">
        <v>0</v>
      </c>
      <c r="O34" s="178">
        <f>ROUND(E34*N34,2)</f>
        <v>0</v>
      </c>
      <c r="P34" s="178">
        <v>0</v>
      </c>
      <c r="Q34" s="178">
        <f>ROUND(E34*P34,2)</f>
        <v>0</v>
      </c>
      <c r="R34" s="180" t="s">
        <v>1647</v>
      </c>
      <c r="S34" s="180" t="s">
        <v>371</v>
      </c>
      <c r="T34" s="181" t="s">
        <v>2386</v>
      </c>
      <c r="U34" s="163">
        <v>3.327</v>
      </c>
      <c r="V34" s="163">
        <f>ROUND(E34*U34,2)</f>
        <v>4.2300000000000004</v>
      </c>
      <c r="W34" s="163"/>
      <c r="X34" s="163" t="s">
        <v>254</v>
      </c>
      <c r="Y34" s="152"/>
      <c r="Z34" s="152"/>
      <c r="AA34" s="152"/>
      <c r="AB34" s="152"/>
      <c r="AC34" s="152"/>
      <c r="AD34" s="152"/>
      <c r="AE34" s="152"/>
      <c r="AF34" s="152"/>
      <c r="AG34" s="152" t="s">
        <v>724</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59"/>
      <c r="B35" s="160"/>
      <c r="C35" s="273" t="s">
        <v>763</v>
      </c>
      <c r="D35" s="274"/>
      <c r="E35" s="274"/>
      <c r="F35" s="274"/>
      <c r="G35" s="274"/>
      <c r="H35" s="163"/>
      <c r="I35" s="163"/>
      <c r="J35" s="163"/>
      <c r="K35" s="163"/>
      <c r="L35" s="163"/>
      <c r="M35" s="163"/>
      <c r="N35" s="162"/>
      <c r="O35" s="162"/>
      <c r="P35" s="162"/>
      <c r="Q35" s="162"/>
      <c r="R35" s="163"/>
      <c r="S35" s="163"/>
      <c r="T35" s="163"/>
      <c r="U35" s="163"/>
      <c r="V35" s="163"/>
      <c r="W35" s="163"/>
      <c r="X35" s="163"/>
      <c r="Y35" s="152"/>
      <c r="Z35" s="152"/>
      <c r="AA35" s="152"/>
      <c r="AB35" s="152"/>
      <c r="AC35" s="152"/>
      <c r="AD35" s="152"/>
      <c r="AE35" s="152"/>
      <c r="AF35" s="152"/>
      <c r="AG35" s="152" t="s">
        <v>444</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c r="A36" s="169" t="s">
        <v>366</v>
      </c>
      <c r="B36" s="170" t="s">
        <v>315</v>
      </c>
      <c r="C36" s="184" t="s">
        <v>317</v>
      </c>
      <c r="D36" s="171"/>
      <c r="E36" s="172"/>
      <c r="F36" s="173"/>
      <c r="G36" s="173">
        <f>SUMIF(AG37:AG51,"&lt;&gt;NOR",G37:G51)</f>
        <v>0</v>
      </c>
      <c r="H36" s="173"/>
      <c r="I36" s="173">
        <f>SUM(I37:I51)</f>
        <v>0</v>
      </c>
      <c r="J36" s="173"/>
      <c r="K36" s="173">
        <f>SUM(K37:K51)</f>
        <v>0</v>
      </c>
      <c r="L36" s="173"/>
      <c r="M36" s="173">
        <f>SUM(M37:M51)</f>
        <v>0</v>
      </c>
      <c r="N36" s="172"/>
      <c r="O36" s="172">
        <f>SUM(O37:O51)</f>
        <v>0.01</v>
      </c>
      <c r="P36" s="172"/>
      <c r="Q36" s="172">
        <f>SUM(Q37:Q51)</f>
        <v>0</v>
      </c>
      <c r="R36" s="173"/>
      <c r="S36" s="173"/>
      <c r="T36" s="174"/>
      <c r="U36" s="168"/>
      <c r="V36" s="168">
        <f>SUM(V37:V51)</f>
        <v>13.96</v>
      </c>
      <c r="W36" s="168"/>
      <c r="X36" s="168"/>
      <c r="AG36" t="s">
        <v>367</v>
      </c>
    </row>
    <row r="37" spans="1:60" outlineLevel="1">
      <c r="A37" s="175">
        <v>8</v>
      </c>
      <c r="B37" s="176" t="s">
        <v>2685</v>
      </c>
      <c r="C37" s="185" t="s">
        <v>2686</v>
      </c>
      <c r="D37" s="177" t="s">
        <v>439</v>
      </c>
      <c r="E37" s="178">
        <v>29.90063</v>
      </c>
      <c r="F37" s="179"/>
      <c r="G37" s="180">
        <f>ROUND(E37*F37,2)</f>
        <v>0</v>
      </c>
      <c r="H37" s="179"/>
      <c r="I37" s="180">
        <f>ROUND(E37*H37,2)</f>
        <v>0</v>
      </c>
      <c r="J37" s="179"/>
      <c r="K37" s="180">
        <f>ROUND(E37*J37,2)</f>
        <v>0</v>
      </c>
      <c r="L37" s="180">
        <v>21</v>
      </c>
      <c r="M37" s="180">
        <f>G37*(1+L37/100)</f>
        <v>0</v>
      </c>
      <c r="N37" s="178">
        <v>2.7999999999999998E-4</v>
      </c>
      <c r="O37" s="178">
        <f>ROUND(E37*N37,2)</f>
        <v>0.01</v>
      </c>
      <c r="P37" s="178">
        <v>0</v>
      </c>
      <c r="Q37" s="178">
        <f>ROUND(E37*P37,2)</f>
        <v>0</v>
      </c>
      <c r="R37" s="180" t="s">
        <v>2687</v>
      </c>
      <c r="S37" s="180" t="s">
        <v>371</v>
      </c>
      <c r="T37" s="181" t="s">
        <v>2386</v>
      </c>
      <c r="U37" s="163">
        <v>0.307</v>
      </c>
      <c r="V37" s="163">
        <f>ROUND(E37*U37,2)</f>
        <v>9.18</v>
      </c>
      <c r="W37" s="163"/>
      <c r="X37" s="163" t="s">
        <v>431</v>
      </c>
      <c r="Y37" s="152"/>
      <c r="Z37" s="152"/>
      <c r="AA37" s="152"/>
      <c r="AB37" s="152"/>
      <c r="AC37" s="152"/>
      <c r="AD37" s="152"/>
      <c r="AE37" s="152"/>
      <c r="AF37" s="152"/>
      <c r="AG37" s="152" t="s">
        <v>2387</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c r="A38" s="159"/>
      <c r="B38" s="160"/>
      <c r="C38" s="262" t="s">
        <v>2688</v>
      </c>
      <c r="D38" s="263"/>
      <c r="E38" s="263"/>
      <c r="F38" s="263"/>
      <c r="G38" s="263"/>
      <c r="H38" s="163"/>
      <c r="I38" s="163"/>
      <c r="J38" s="163"/>
      <c r="K38" s="163"/>
      <c r="L38" s="163"/>
      <c r="M38" s="163"/>
      <c r="N38" s="162"/>
      <c r="O38" s="162"/>
      <c r="P38" s="162"/>
      <c r="Q38" s="162"/>
      <c r="R38" s="163"/>
      <c r="S38" s="163"/>
      <c r="T38" s="163"/>
      <c r="U38" s="163"/>
      <c r="V38" s="163"/>
      <c r="W38" s="163"/>
      <c r="X38" s="163"/>
      <c r="Y38" s="152"/>
      <c r="Z38" s="152"/>
      <c r="AA38" s="152"/>
      <c r="AB38" s="152"/>
      <c r="AC38" s="152"/>
      <c r="AD38" s="152"/>
      <c r="AE38" s="152"/>
      <c r="AF38" s="152"/>
      <c r="AG38" s="152" t="s">
        <v>375</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c r="A39" s="159"/>
      <c r="B39" s="160"/>
      <c r="C39" s="203" t="s">
        <v>3755</v>
      </c>
      <c r="D39" s="199"/>
      <c r="E39" s="200">
        <v>29.90063</v>
      </c>
      <c r="F39" s="163"/>
      <c r="G39" s="163"/>
      <c r="H39" s="163"/>
      <c r="I39" s="163"/>
      <c r="J39" s="163"/>
      <c r="K39" s="163"/>
      <c r="L39" s="163"/>
      <c r="M39" s="163"/>
      <c r="N39" s="162"/>
      <c r="O39" s="162"/>
      <c r="P39" s="162"/>
      <c r="Q39" s="162"/>
      <c r="R39" s="163"/>
      <c r="S39" s="163"/>
      <c r="T39" s="163"/>
      <c r="U39" s="163"/>
      <c r="V39" s="163"/>
      <c r="W39" s="163"/>
      <c r="X39" s="163"/>
      <c r="Y39" s="152"/>
      <c r="Z39" s="152"/>
      <c r="AA39" s="152"/>
      <c r="AB39" s="152"/>
      <c r="AC39" s="152"/>
      <c r="AD39" s="152"/>
      <c r="AE39" s="152"/>
      <c r="AF39" s="152"/>
      <c r="AG39" s="152" t="s">
        <v>2390</v>
      </c>
      <c r="AH39" s="152">
        <v>5</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c r="A40" s="175">
        <v>9</v>
      </c>
      <c r="B40" s="176" t="s">
        <v>2690</v>
      </c>
      <c r="C40" s="185" t="s">
        <v>2691</v>
      </c>
      <c r="D40" s="177" t="s">
        <v>439</v>
      </c>
      <c r="E40" s="178">
        <v>29.90063</v>
      </c>
      <c r="F40" s="179"/>
      <c r="G40" s="180">
        <f>ROUND(E40*F40,2)</f>
        <v>0</v>
      </c>
      <c r="H40" s="179"/>
      <c r="I40" s="180">
        <f>ROUND(E40*H40,2)</f>
        <v>0</v>
      </c>
      <c r="J40" s="179"/>
      <c r="K40" s="180">
        <f>ROUND(E40*J40,2)</f>
        <v>0</v>
      </c>
      <c r="L40" s="180">
        <v>21</v>
      </c>
      <c r="M40" s="180">
        <f>G40*(1+L40/100)</f>
        <v>0</v>
      </c>
      <c r="N40" s="178">
        <v>8.0000000000000007E-5</v>
      </c>
      <c r="O40" s="178">
        <f>ROUND(E40*N40,2)</f>
        <v>0</v>
      </c>
      <c r="P40" s="178">
        <v>0</v>
      </c>
      <c r="Q40" s="178">
        <f>ROUND(E40*P40,2)</f>
        <v>0</v>
      </c>
      <c r="R40" s="180" t="s">
        <v>2687</v>
      </c>
      <c r="S40" s="180" t="s">
        <v>371</v>
      </c>
      <c r="T40" s="181" t="s">
        <v>2386</v>
      </c>
      <c r="U40" s="163">
        <v>0.16</v>
      </c>
      <c r="V40" s="163">
        <f>ROUND(E40*U40,2)</f>
        <v>4.78</v>
      </c>
      <c r="W40" s="163"/>
      <c r="X40" s="163" t="s">
        <v>431</v>
      </c>
      <c r="Y40" s="152"/>
      <c r="Z40" s="152"/>
      <c r="AA40" s="152"/>
      <c r="AB40" s="152"/>
      <c r="AC40" s="152"/>
      <c r="AD40" s="152"/>
      <c r="AE40" s="152"/>
      <c r="AF40" s="152"/>
      <c r="AG40" s="152" t="s">
        <v>2387</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c r="A41" s="159"/>
      <c r="B41" s="160"/>
      <c r="C41" s="203" t="s">
        <v>3756</v>
      </c>
      <c r="D41" s="199"/>
      <c r="E41" s="200">
        <v>10.264799999999999</v>
      </c>
      <c r="F41" s="163"/>
      <c r="G41" s="163"/>
      <c r="H41" s="163"/>
      <c r="I41" s="163"/>
      <c r="J41" s="163"/>
      <c r="K41" s="163"/>
      <c r="L41" s="163"/>
      <c r="M41" s="163"/>
      <c r="N41" s="162"/>
      <c r="O41" s="162"/>
      <c r="P41" s="162"/>
      <c r="Q41" s="162"/>
      <c r="R41" s="163"/>
      <c r="S41" s="163"/>
      <c r="T41" s="163"/>
      <c r="U41" s="163"/>
      <c r="V41" s="163"/>
      <c r="W41" s="163"/>
      <c r="X41" s="163"/>
      <c r="Y41" s="152"/>
      <c r="Z41" s="152"/>
      <c r="AA41" s="152"/>
      <c r="AB41" s="152"/>
      <c r="AC41" s="152"/>
      <c r="AD41" s="152"/>
      <c r="AE41" s="152"/>
      <c r="AF41" s="152"/>
      <c r="AG41" s="152" t="s">
        <v>2390</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c r="A42" s="159"/>
      <c r="B42" s="160"/>
      <c r="C42" s="203" t="s">
        <v>3757</v>
      </c>
      <c r="D42" s="199"/>
      <c r="E42" s="200">
        <v>3.2448000000000001</v>
      </c>
      <c r="F42" s="163"/>
      <c r="G42" s="163"/>
      <c r="H42" s="163"/>
      <c r="I42" s="163"/>
      <c r="J42" s="163"/>
      <c r="K42" s="163"/>
      <c r="L42" s="163"/>
      <c r="M42" s="163"/>
      <c r="N42" s="162"/>
      <c r="O42" s="162"/>
      <c r="P42" s="162"/>
      <c r="Q42" s="162"/>
      <c r="R42" s="163"/>
      <c r="S42" s="163"/>
      <c r="T42" s="163"/>
      <c r="U42" s="163"/>
      <c r="V42" s="163"/>
      <c r="W42" s="163"/>
      <c r="X42" s="163"/>
      <c r="Y42" s="152"/>
      <c r="Z42" s="152"/>
      <c r="AA42" s="152"/>
      <c r="AB42" s="152"/>
      <c r="AC42" s="152"/>
      <c r="AD42" s="152"/>
      <c r="AE42" s="152"/>
      <c r="AF42" s="152"/>
      <c r="AG42" s="152" t="s">
        <v>2390</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c r="A43" s="159"/>
      <c r="B43" s="160"/>
      <c r="C43" s="203" t="s">
        <v>3758</v>
      </c>
      <c r="D43" s="199"/>
      <c r="E43" s="200">
        <v>6.1019399999999999</v>
      </c>
      <c r="F43" s="163"/>
      <c r="G43" s="163"/>
      <c r="H43" s="163"/>
      <c r="I43" s="163"/>
      <c r="J43" s="163"/>
      <c r="K43" s="163"/>
      <c r="L43" s="163"/>
      <c r="M43" s="163"/>
      <c r="N43" s="162"/>
      <c r="O43" s="162"/>
      <c r="P43" s="162"/>
      <c r="Q43" s="162"/>
      <c r="R43" s="163"/>
      <c r="S43" s="163"/>
      <c r="T43" s="163"/>
      <c r="U43" s="163"/>
      <c r="V43" s="163"/>
      <c r="W43" s="163"/>
      <c r="X43" s="163"/>
      <c r="Y43" s="152"/>
      <c r="Z43" s="152"/>
      <c r="AA43" s="152"/>
      <c r="AB43" s="152"/>
      <c r="AC43" s="152"/>
      <c r="AD43" s="152"/>
      <c r="AE43" s="152"/>
      <c r="AF43" s="152"/>
      <c r="AG43" s="152" t="s">
        <v>2390</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c r="A44" s="159"/>
      <c r="B44" s="160"/>
      <c r="C44" s="203" t="s">
        <v>3759</v>
      </c>
      <c r="D44" s="199"/>
      <c r="E44" s="200">
        <v>0.41993000000000003</v>
      </c>
      <c r="F44" s="163"/>
      <c r="G44" s="163"/>
      <c r="H44" s="163"/>
      <c r="I44" s="163"/>
      <c r="J44" s="163"/>
      <c r="K44" s="163"/>
      <c r="L44" s="163"/>
      <c r="M44" s="163"/>
      <c r="N44" s="162"/>
      <c r="O44" s="162"/>
      <c r="P44" s="162"/>
      <c r="Q44" s="162"/>
      <c r="R44" s="163"/>
      <c r="S44" s="163"/>
      <c r="T44" s="163"/>
      <c r="U44" s="163"/>
      <c r="V44" s="163"/>
      <c r="W44" s="163"/>
      <c r="X44" s="163"/>
      <c r="Y44" s="152"/>
      <c r="Z44" s="152"/>
      <c r="AA44" s="152"/>
      <c r="AB44" s="152"/>
      <c r="AC44" s="152"/>
      <c r="AD44" s="152"/>
      <c r="AE44" s="152"/>
      <c r="AF44" s="152"/>
      <c r="AG44" s="152" t="s">
        <v>2390</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c r="A45" s="159"/>
      <c r="B45" s="160"/>
      <c r="C45" s="203" t="s">
        <v>3760</v>
      </c>
      <c r="D45" s="199"/>
      <c r="E45" s="200">
        <v>9.8691600000000008</v>
      </c>
      <c r="F45" s="163"/>
      <c r="G45" s="163"/>
      <c r="H45" s="163"/>
      <c r="I45" s="163"/>
      <c r="J45" s="163"/>
      <c r="K45" s="163"/>
      <c r="L45" s="163"/>
      <c r="M45" s="163"/>
      <c r="N45" s="162"/>
      <c r="O45" s="162"/>
      <c r="P45" s="162"/>
      <c r="Q45" s="162"/>
      <c r="R45" s="163"/>
      <c r="S45" s="163"/>
      <c r="T45" s="163"/>
      <c r="U45" s="163"/>
      <c r="V45" s="163"/>
      <c r="W45" s="163"/>
      <c r="X45" s="163"/>
      <c r="Y45" s="152"/>
      <c r="Z45" s="152"/>
      <c r="AA45" s="152"/>
      <c r="AB45" s="152"/>
      <c r="AC45" s="152"/>
      <c r="AD45" s="152"/>
      <c r="AE45" s="152"/>
      <c r="AF45" s="152"/>
      <c r="AG45" s="152" t="s">
        <v>2390</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c r="A46" s="175">
        <v>10</v>
      </c>
      <c r="B46" s="176" t="s">
        <v>3725</v>
      </c>
      <c r="C46" s="185" t="s">
        <v>3726</v>
      </c>
      <c r="D46" s="177" t="s">
        <v>1775</v>
      </c>
      <c r="E46" s="178">
        <v>437.2568</v>
      </c>
      <c r="F46" s="179"/>
      <c r="G46" s="180">
        <f>ROUND(E46*F46,2)</f>
        <v>0</v>
      </c>
      <c r="H46" s="179"/>
      <c r="I46" s="180">
        <f>ROUND(E46*H46,2)</f>
        <v>0</v>
      </c>
      <c r="J46" s="179"/>
      <c r="K46" s="180">
        <f>ROUND(E46*J46,2)</f>
        <v>0</v>
      </c>
      <c r="L46" s="180">
        <v>21</v>
      </c>
      <c r="M46" s="180">
        <f>G46*(1+L46/100)</f>
        <v>0</v>
      </c>
      <c r="N46" s="178">
        <v>0</v>
      </c>
      <c r="O46" s="178">
        <f>ROUND(E46*N46,2)</f>
        <v>0</v>
      </c>
      <c r="P46" s="178">
        <v>0</v>
      </c>
      <c r="Q46" s="178">
        <f>ROUND(E46*P46,2)</f>
        <v>0</v>
      </c>
      <c r="R46" s="180"/>
      <c r="S46" s="180" t="s">
        <v>430</v>
      </c>
      <c r="T46" s="181" t="s">
        <v>372</v>
      </c>
      <c r="U46" s="163">
        <v>0</v>
      </c>
      <c r="V46" s="163">
        <f>ROUND(E46*U46,2)</f>
        <v>0</v>
      </c>
      <c r="W46" s="163"/>
      <c r="X46" s="163" t="s">
        <v>431</v>
      </c>
      <c r="Y46" s="152"/>
      <c r="Z46" s="152"/>
      <c r="AA46" s="152"/>
      <c r="AB46" s="152"/>
      <c r="AC46" s="152"/>
      <c r="AD46" s="152"/>
      <c r="AE46" s="152"/>
      <c r="AF46" s="152"/>
      <c r="AG46" s="152" t="s">
        <v>2387</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c r="A47" s="159"/>
      <c r="B47" s="160"/>
      <c r="C47" s="262" t="s">
        <v>2697</v>
      </c>
      <c r="D47" s="263"/>
      <c r="E47" s="263"/>
      <c r="F47" s="263"/>
      <c r="G47" s="263"/>
      <c r="H47" s="163"/>
      <c r="I47" s="163"/>
      <c r="J47" s="163"/>
      <c r="K47" s="163"/>
      <c r="L47" s="163"/>
      <c r="M47" s="163"/>
      <c r="N47" s="162"/>
      <c r="O47" s="162"/>
      <c r="P47" s="162"/>
      <c r="Q47" s="162"/>
      <c r="R47" s="163"/>
      <c r="S47" s="163"/>
      <c r="T47" s="163"/>
      <c r="U47" s="163"/>
      <c r="V47" s="163"/>
      <c r="W47" s="163"/>
      <c r="X47" s="163"/>
      <c r="Y47" s="152"/>
      <c r="Z47" s="152"/>
      <c r="AA47" s="152"/>
      <c r="AB47" s="152"/>
      <c r="AC47" s="152"/>
      <c r="AD47" s="152"/>
      <c r="AE47" s="152"/>
      <c r="AF47" s="152"/>
      <c r="AG47" s="152" t="s">
        <v>375</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c r="A48" s="159"/>
      <c r="B48" s="160"/>
      <c r="C48" s="203" t="s">
        <v>3761</v>
      </c>
      <c r="D48" s="199"/>
      <c r="E48" s="200">
        <v>25.040800000000001</v>
      </c>
      <c r="F48" s="163"/>
      <c r="G48" s="163"/>
      <c r="H48" s="163"/>
      <c r="I48" s="163"/>
      <c r="J48" s="163"/>
      <c r="K48" s="163"/>
      <c r="L48" s="163"/>
      <c r="M48" s="163"/>
      <c r="N48" s="162"/>
      <c r="O48" s="162"/>
      <c r="P48" s="162"/>
      <c r="Q48" s="162"/>
      <c r="R48" s="163"/>
      <c r="S48" s="163"/>
      <c r="T48" s="163"/>
      <c r="U48" s="163"/>
      <c r="V48" s="163"/>
      <c r="W48" s="163"/>
      <c r="X48" s="163"/>
      <c r="Y48" s="152"/>
      <c r="Z48" s="152"/>
      <c r="AA48" s="152"/>
      <c r="AB48" s="152"/>
      <c r="AC48" s="152"/>
      <c r="AD48" s="152"/>
      <c r="AE48" s="152"/>
      <c r="AF48" s="152"/>
      <c r="AG48" s="152" t="s">
        <v>2390</v>
      </c>
      <c r="AH48" s="152">
        <v>5</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c r="A49" s="159"/>
      <c r="B49" s="160"/>
      <c r="C49" s="203" t="s">
        <v>3762</v>
      </c>
      <c r="D49" s="199"/>
      <c r="E49" s="200">
        <v>412.21600000000001</v>
      </c>
      <c r="F49" s="163"/>
      <c r="G49" s="163"/>
      <c r="H49" s="163"/>
      <c r="I49" s="163"/>
      <c r="J49" s="163"/>
      <c r="K49" s="163"/>
      <c r="L49" s="163"/>
      <c r="M49" s="163"/>
      <c r="N49" s="162"/>
      <c r="O49" s="162"/>
      <c r="P49" s="162"/>
      <c r="Q49" s="162"/>
      <c r="R49" s="163"/>
      <c r="S49" s="163"/>
      <c r="T49" s="163"/>
      <c r="U49" s="163"/>
      <c r="V49" s="163"/>
      <c r="W49" s="163"/>
      <c r="X49" s="163"/>
      <c r="Y49" s="152"/>
      <c r="Z49" s="152"/>
      <c r="AA49" s="152"/>
      <c r="AB49" s="152"/>
      <c r="AC49" s="152"/>
      <c r="AD49" s="152"/>
      <c r="AE49" s="152"/>
      <c r="AF49" s="152"/>
      <c r="AG49" s="152" t="s">
        <v>2390</v>
      </c>
      <c r="AH49" s="152">
        <v>5</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c r="A50" s="175">
        <v>11</v>
      </c>
      <c r="B50" s="176" t="s">
        <v>3731</v>
      </c>
      <c r="C50" s="185" t="s">
        <v>3732</v>
      </c>
      <c r="D50" s="177" t="s">
        <v>1775</v>
      </c>
      <c r="E50" s="178">
        <v>774.69140000000004</v>
      </c>
      <c r="F50" s="179"/>
      <c r="G50" s="180">
        <f>ROUND(E50*F50,2)</f>
        <v>0</v>
      </c>
      <c r="H50" s="179"/>
      <c r="I50" s="180">
        <f>ROUND(E50*H50,2)</f>
        <v>0</v>
      </c>
      <c r="J50" s="179"/>
      <c r="K50" s="180">
        <f>ROUND(E50*J50,2)</f>
        <v>0</v>
      </c>
      <c r="L50" s="180">
        <v>21</v>
      </c>
      <c r="M50" s="180">
        <f>G50*(1+L50/100)</f>
        <v>0</v>
      </c>
      <c r="N50" s="178">
        <v>0</v>
      </c>
      <c r="O50" s="178">
        <f>ROUND(E50*N50,2)</f>
        <v>0</v>
      </c>
      <c r="P50" s="178">
        <v>0</v>
      </c>
      <c r="Q50" s="178">
        <f>ROUND(E50*P50,2)</f>
        <v>0</v>
      </c>
      <c r="R50" s="180"/>
      <c r="S50" s="180" t="s">
        <v>430</v>
      </c>
      <c r="T50" s="181" t="s">
        <v>372</v>
      </c>
      <c r="U50" s="163">
        <v>0</v>
      </c>
      <c r="V50" s="163">
        <f>ROUND(E50*U50,2)</f>
        <v>0</v>
      </c>
      <c r="W50" s="163"/>
      <c r="X50" s="163" t="s">
        <v>431</v>
      </c>
      <c r="Y50" s="152"/>
      <c r="Z50" s="152"/>
      <c r="AA50" s="152"/>
      <c r="AB50" s="152"/>
      <c r="AC50" s="152"/>
      <c r="AD50" s="152"/>
      <c r="AE50" s="152"/>
      <c r="AF50" s="152"/>
      <c r="AG50" s="152" t="s">
        <v>2387</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c r="A51" s="159"/>
      <c r="B51" s="160"/>
      <c r="C51" s="203" t="s">
        <v>3763</v>
      </c>
      <c r="D51" s="199"/>
      <c r="E51" s="200">
        <v>774.69140000000004</v>
      </c>
      <c r="F51" s="163"/>
      <c r="G51" s="163"/>
      <c r="H51" s="163"/>
      <c r="I51" s="163"/>
      <c r="J51" s="163"/>
      <c r="K51" s="163"/>
      <c r="L51" s="163"/>
      <c r="M51" s="163"/>
      <c r="N51" s="162"/>
      <c r="O51" s="162"/>
      <c r="P51" s="162"/>
      <c r="Q51" s="162"/>
      <c r="R51" s="163"/>
      <c r="S51" s="163"/>
      <c r="T51" s="163"/>
      <c r="U51" s="163"/>
      <c r="V51" s="163"/>
      <c r="W51" s="163"/>
      <c r="X51" s="163"/>
      <c r="Y51" s="152"/>
      <c r="Z51" s="152"/>
      <c r="AA51" s="152"/>
      <c r="AB51" s="152"/>
      <c r="AC51" s="152"/>
      <c r="AD51" s="152"/>
      <c r="AE51" s="152"/>
      <c r="AF51" s="152"/>
      <c r="AG51" s="152" t="s">
        <v>2390</v>
      </c>
      <c r="AH51" s="152">
        <v>5</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c r="A52" s="169" t="s">
        <v>366</v>
      </c>
      <c r="B52" s="170" t="s">
        <v>321</v>
      </c>
      <c r="C52" s="184" t="s">
        <v>323</v>
      </c>
      <c r="D52" s="171"/>
      <c r="E52" s="172"/>
      <c r="F52" s="173"/>
      <c r="G52" s="173">
        <f>SUMIF(AG53:AG55,"&lt;&gt;NOR",G53:G55)</f>
        <v>0</v>
      </c>
      <c r="H52" s="173"/>
      <c r="I52" s="173">
        <f>SUM(I53:I55)</f>
        <v>0</v>
      </c>
      <c r="J52" s="173"/>
      <c r="K52" s="173">
        <f>SUM(K53:K55)</f>
        <v>0</v>
      </c>
      <c r="L52" s="173"/>
      <c r="M52" s="173">
        <f>SUM(M53:M55)</f>
        <v>0</v>
      </c>
      <c r="N52" s="172"/>
      <c r="O52" s="172">
        <f>SUM(O53:O55)</f>
        <v>0</v>
      </c>
      <c r="P52" s="172"/>
      <c r="Q52" s="172">
        <f>SUM(Q53:Q55)</f>
        <v>0</v>
      </c>
      <c r="R52" s="173"/>
      <c r="S52" s="173"/>
      <c r="T52" s="174"/>
      <c r="U52" s="168"/>
      <c r="V52" s="168">
        <f>SUM(V53:V55)</f>
        <v>0</v>
      </c>
      <c r="W52" s="168"/>
      <c r="X52" s="168"/>
      <c r="AG52" t="s">
        <v>367</v>
      </c>
    </row>
    <row r="53" spans="1:60" outlineLevel="1">
      <c r="A53" s="175">
        <v>12</v>
      </c>
      <c r="B53" s="176" t="s">
        <v>3734</v>
      </c>
      <c r="C53" s="185" t="s">
        <v>3764</v>
      </c>
      <c r="D53" s="177" t="s">
        <v>3765</v>
      </c>
      <c r="E53" s="178">
        <v>19.431000000000001</v>
      </c>
      <c r="F53" s="179"/>
      <c r="G53" s="180">
        <f>ROUND(E53*F53,2)</f>
        <v>0</v>
      </c>
      <c r="H53" s="179"/>
      <c r="I53" s="180">
        <f>ROUND(E53*H53,2)</f>
        <v>0</v>
      </c>
      <c r="J53" s="179"/>
      <c r="K53" s="180">
        <f>ROUND(E53*J53,2)</f>
        <v>0</v>
      </c>
      <c r="L53" s="180">
        <v>21</v>
      </c>
      <c r="M53" s="180">
        <f>G53*(1+L53/100)</f>
        <v>0</v>
      </c>
      <c r="N53" s="178">
        <v>0</v>
      </c>
      <c r="O53" s="178">
        <f>ROUND(E53*N53,2)</f>
        <v>0</v>
      </c>
      <c r="P53" s="178">
        <v>0</v>
      </c>
      <c r="Q53" s="178">
        <f>ROUND(E53*P53,2)</f>
        <v>0</v>
      </c>
      <c r="R53" s="180"/>
      <c r="S53" s="180" t="s">
        <v>430</v>
      </c>
      <c r="T53" s="181" t="s">
        <v>372</v>
      </c>
      <c r="U53" s="163">
        <v>0</v>
      </c>
      <c r="V53" s="163">
        <f>ROUND(E53*U53,2)</f>
        <v>0</v>
      </c>
      <c r="W53" s="163"/>
      <c r="X53" s="163" t="s">
        <v>431</v>
      </c>
      <c r="Y53" s="152"/>
      <c r="Z53" s="152"/>
      <c r="AA53" s="152"/>
      <c r="AB53" s="152"/>
      <c r="AC53" s="152"/>
      <c r="AD53" s="152"/>
      <c r="AE53" s="152"/>
      <c r="AF53" s="152"/>
      <c r="AG53" s="152" t="s">
        <v>432</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c r="A54" s="159"/>
      <c r="B54" s="160"/>
      <c r="C54" s="262" t="s">
        <v>3402</v>
      </c>
      <c r="D54" s="263"/>
      <c r="E54" s="263"/>
      <c r="F54" s="263"/>
      <c r="G54" s="263"/>
      <c r="H54" s="163"/>
      <c r="I54" s="163"/>
      <c r="J54" s="163"/>
      <c r="K54" s="163"/>
      <c r="L54" s="163"/>
      <c r="M54" s="163"/>
      <c r="N54" s="162"/>
      <c r="O54" s="162"/>
      <c r="P54" s="162"/>
      <c r="Q54" s="162"/>
      <c r="R54" s="163"/>
      <c r="S54" s="163"/>
      <c r="T54" s="163"/>
      <c r="U54" s="163"/>
      <c r="V54" s="163"/>
      <c r="W54" s="163"/>
      <c r="X54" s="163"/>
      <c r="Y54" s="152"/>
      <c r="Z54" s="152"/>
      <c r="AA54" s="152"/>
      <c r="AB54" s="152"/>
      <c r="AC54" s="152"/>
      <c r="AD54" s="152"/>
      <c r="AE54" s="152"/>
      <c r="AF54" s="152"/>
      <c r="AG54" s="152" t="s">
        <v>375</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c r="A55" s="159"/>
      <c r="B55" s="160"/>
      <c r="C55" s="203" t="s">
        <v>3766</v>
      </c>
      <c r="D55" s="199"/>
      <c r="E55" s="200">
        <v>19.431000000000001</v>
      </c>
      <c r="F55" s="163"/>
      <c r="G55" s="163"/>
      <c r="H55" s="163"/>
      <c r="I55" s="163"/>
      <c r="J55" s="163"/>
      <c r="K55" s="163"/>
      <c r="L55" s="163"/>
      <c r="M55" s="163"/>
      <c r="N55" s="162"/>
      <c r="O55" s="162"/>
      <c r="P55" s="162"/>
      <c r="Q55" s="162"/>
      <c r="R55" s="163"/>
      <c r="S55" s="163"/>
      <c r="T55" s="163"/>
      <c r="U55" s="163"/>
      <c r="V55" s="163"/>
      <c r="W55" s="163"/>
      <c r="X55" s="163"/>
      <c r="Y55" s="152"/>
      <c r="Z55" s="152"/>
      <c r="AA55" s="152"/>
      <c r="AB55" s="152"/>
      <c r="AC55" s="152"/>
      <c r="AD55" s="152"/>
      <c r="AE55" s="152"/>
      <c r="AF55" s="152"/>
      <c r="AG55" s="152" t="s">
        <v>2390</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c r="A56" s="3"/>
      <c r="B56" s="4"/>
      <c r="C56" s="186"/>
      <c r="D56" s="6"/>
      <c r="E56" s="3"/>
      <c r="F56" s="3"/>
      <c r="G56" s="3"/>
      <c r="H56" s="3"/>
      <c r="I56" s="3"/>
      <c r="J56" s="3"/>
      <c r="K56" s="3"/>
      <c r="L56" s="3"/>
      <c r="M56" s="3"/>
      <c r="N56" s="3"/>
      <c r="O56" s="3"/>
      <c r="P56" s="3"/>
      <c r="Q56" s="3"/>
      <c r="R56" s="3"/>
      <c r="S56" s="3"/>
      <c r="T56" s="3"/>
      <c r="U56" s="3"/>
      <c r="V56" s="3"/>
      <c r="W56" s="3"/>
      <c r="X56" s="3"/>
      <c r="AE56">
        <v>15</v>
      </c>
      <c r="AF56">
        <v>21</v>
      </c>
      <c r="AG56" t="s">
        <v>353</v>
      </c>
    </row>
    <row r="57" spans="1:60">
      <c r="A57" s="155"/>
      <c r="B57" s="156" t="s">
        <v>29</v>
      </c>
      <c r="C57" s="187"/>
      <c r="D57" s="157"/>
      <c r="E57" s="158"/>
      <c r="F57" s="158"/>
      <c r="G57" s="183">
        <f>G8+G36+G52</f>
        <v>0</v>
      </c>
      <c r="H57" s="3"/>
      <c r="I57" s="3"/>
      <c r="J57" s="3"/>
      <c r="K57" s="3"/>
      <c r="L57" s="3"/>
      <c r="M57" s="3"/>
      <c r="N57" s="3"/>
      <c r="O57" s="3"/>
      <c r="P57" s="3"/>
      <c r="Q57" s="3"/>
      <c r="R57" s="3"/>
      <c r="S57" s="3"/>
      <c r="T57" s="3"/>
      <c r="U57" s="3"/>
      <c r="V57" s="3"/>
      <c r="W57" s="3"/>
      <c r="X57" s="3"/>
      <c r="AE57">
        <f>SUMIF(L7:L55,AE56,G7:G55)</f>
        <v>0</v>
      </c>
      <c r="AF57">
        <f>SUMIF(L7:L55,AF56,G7:G55)</f>
        <v>0</v>
      </c>
      <c r="AG57" t="s">
        <v>423</v>
      </c>
    </row>
    <row r="58" spans="1:60">
      <c r="C58" s="188"/>
      <c r="D58" s="10"/>
      <c r="AG58" t="s">
        <v>425</v>
      </c>
    </row>
    <row r="59" spans="1:60">
      <c r="D59" s="10"/>
    </row>
    <row r="60" spans="1:60">
      <c r="D60" s="10"/>
    </row>
    <row r="61" spans="1:60">
      <c r="D61" s="10"/>
    </row>
    <row r="62" spans="1:60">
      <c r="D62" s="10"/>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a4wrVW1eQp8s+x9D9TadSHWUpUa0KiVyEBGeCDjubPJj/9QG7vUAUiA0C9pc55zGHb+Ype1aXieEDA5VcZuJng==" saltValue="dahF4L7U3vmu8PlRYvzFmA==" spinCount="100000" sheet="1"/>
  <mergeCells count="16">
    <mergeCell ref="C35:G35"/>
    <mergeCell ref="C38:G38"/>
    <mergeCell ref="C47:G47"/>
    <mergeCell ref="C54:G54"/>
    <mergeCell ref="C22:G22"/>
    <mergeCell ref="C23:G23"/>
    <mergeCell ref="C24:G24"/>
    <mergeCell ref="C29:G29"/>
    <mergeCell ref="C30:G30"/>
    <mergeCell ref="C31:G31"/>
    <mergeCell ref="C19:G19"/>
    <mergeCell ref="A1:G1"/>
    <mergeCell ref="C2:G2"/>
    <mergeCell ref="C3:G3"/>
    <mergeCell ref="C4:G4"/>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77</v>
      </c>
      <c r="C3" s="265" t="s">
        <v>89</v>
      </c>
      <c r="D3" s="266"/>
      <c r="E3" s="266"/>
      <c r="F3" s="266"/>
      <c r="G3" s="267"/>
      <c r="AC3" s="126" t="s">
        <v>339</v>
      </c>
      <c r="AG3" t="s">
        <v>343</v>
      </c>
    </row>
    <row r="4" spans="1:60" ht="24.95" customHeight="1">
      <c r="A4" s="145" t="s">
        <v>9</v>
      </c>
      <c r="B4" s="146" t="s">
        <v>75</v>
      </c>
      <c r="C4" s="268" t="s">
        <v>92</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220</v>
      </c>
      <c r="C8" s="184" t="s">
        <v>221</v>
      </c>
      <c r="D8" s="171"/>
      <c r="E8" s="172"/>
      <c r="F8" s="173"/>
      <c r="G8" s="173">
        <f>SUMIF(AG9:AG29,"&lt;&gt;NOR",G9:G29)</f>
        <v>0</v>
      </c>
      <c r="H8" s="173"/>
      <c r="I8" s="173">
        <f>SUM(I9:I29)</f>
        <v>0</v>
      </c>
      <c r="J8" s="173"/>
      <c r="K8" s="173">
        <f>SUM(K9:K29)</f>
        <v>0</v>
      </c>
      <c r="L8" s="173"/>
      <c r="M8" s="173">
        <f>SUM(M9:M29)</f>
        <v>0</v>
      </c>
      <c r="N8" s="172"/>
      <c r="O8" s="172">
        <f>SUM(O9:O29)</f>
        <v>0</v>
      </c>
      <c r="P8" s="172"/>
      <c r="Q8" s="172">
        <f>SUM(Q9:Q29)</f>
        <v>0</v>
      </c>
      <c r="R8" s="173"/>
      <c r="S8" s="173"/>
      <c r="T8" s="174"/>
      <c r="U8" s="168"/>
      <c r="V8" s="168">
        <f>SUM(V9:V29)</f>
        <v>3.0599999999999996</v>
      </c>
      <c r="W8" s="168"/>
      <c r="X8" s="168"/>
      <c r="AG8" t="s">
        <v>367</v>
      </c>
    </row>
    <row r="9" spans="1:60" outlineLevel="1">
      <c r="A9" s="175">
        <v>1</v>
      </c>
      <c r="B9" s="176" t="s">
        <v>2424</v>
      </c>
      <c r="C9" s="185" t="s">
        <v>2425</v>
      </c>
      <c r="D9" s="177" t="s">
        <v>429</v>
      </c>
      <c r="E9" s="178">
        <v>6.6509999999999998</v>
      </c>
      <c r="F9" s="179"/>
      <c r="G9" s="180">
        <f>ROUND(E9*F9,2)</f>
        <v>0</v>
      </c>
      <c r="H9" s="179"/>
      <c r="I9" s="180">
        <f>ROUND(E9*H9,2)</f>
        <v>0</v>
      </c>
      <c r="J9" s="179"/>
      <c r="K9" s="180">
        <f>ROUND(E9*J9,2)</f>
        <v>0</v>
      </c>
      <c r="L9" s="180">
        <v>21</v>
      </c>
      <c r="M9" s="180">
        <f>G9*(1+L9/100)</f>
        <v>0</v>
      </c>
      <c r="N9" s="178">
        <v>0</v>
      </c>
      <c r="O9" s="178">
        <f>ROUND(E9*N9,2)</f>
        <v>0</v>
      </c>
      <c r="P9" s="178">
        <v>0</v>
      </c>
      <c r="Q9" s="178">
        <f>ROUND(E9*P9,2)</f>
        <v>0</v>
      </c>
      <c r="R9" s="180" t="s">
        <v>440</v>
      </c>
      <c r="S9" s="180" t="s">
        <v>371</v>
      </c>
      <c r="T9" s="181" t="s">
        <v>2386</v>
      </c>
      <c r="U9" s="163">
        <v>1.0999999999999999E-2</v>
      </c>
      <c r="V9" s="163">
        <f>ROUND(E9*U9,2)</f>
        <v>7.0000000000000007E-2</v>
      </c>
      <c r="W9" s="163"/>
      <c r="X9" s="163" t="s">
        <v>431</v>
      </c>
      <c r="Y9" s="152"/>
      <c r="Z9" s="152"/>
      <c r="AA9" s="152"/>
      <c r="AB9" s="152"/>
      <c r="AC9" s="152"/>
      <c r="AD9" s="152"/>
      <c r="AE9" s="152"/>
      <c r="AF9" s="152"/>
      <c r="AG9" s="152" t="s">
        <v>2387</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59"/>
      <c r="B10" s="160"/>
      <c r="C10" s="273" t="s">
        <v>1872</v>
      </c>
      <c r="D10" s="274"/>
      <c r="E10" s="274"/>
      <c r="F10" s="274"/>
      <c r="G10" s="274"/>
      <c r="H10" s="163"/>
      <c r="I10" s="163"/>
      <c r="J10" s="163"/>
      <c r="K10" s="163"/>
      <c r="L10" s="163"/>
      <c r="M10" s="163"/>
      <c r="N10" s="162"/>
      <c r="O10" s="162"/>
      <c r="P10" s="162"/>
      <c r="Q10" s="162"/>
      <c r="R10" s="163"/>
      <c r="S10" s="163"/>
      <c r="T10" s="163"/>
      <c r="U10" s="163"/>
      <c r="V10" s="163"/>
      <c r="W10" s="163"/>
      <c r="X10" s="163"/>
      <c r="Y10" s="152"/>
      <c r="Z10" s="152"/>
      <c r="AA10" s="152"/>
      <c r="AB10" s="152"/>
      <c r="AC10" s="152"/>
      <c r="AD10" s="152"/>
      <c r="AE10" s="152"/>
      <c r="AF10" s="152"/>
      <c r="AG10" s="152" t="s">
        <v>444</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59"/>
      <c r="B11" s="160"/>
      <c r="C11" s="203" t="s">
        <v>3767</v>
      </c>
      <c r="D11" s="199"/>
      <c r="E11" s="200">
        <v>6.6509999999999998</v>
      </c>
      <c r="F11" s="163"/>
      <c r="G11" s="163"/>
      <c r="H11" s="163"/>
      <c r="I11" s="163"/>
      <c r="J11" s="163"/>
      <c r="K11" s="163"/>
      <c r="L11" s="163"/>
      <c r="M11" s="163"/>
      <c r="N11" s="162"/>
      <c r="O11" s="162"/>
      <c r="P11" s="162"/>
      <c r="Q11" s="162"/>
      <c r="R11" s="163"/>
      <c r="S11" s="163"/>
      <c r="T11" s="163"/>
      <c r="U11" s="163"/>
      <c r="V11" s="163"/>
      <c r="W11" s="163"/>
      <c r="X11" s="163"/>
      <c r="Y11" s="152"/>
      <c r="Z11" s="152"/>
      <c r="AA11" s="152"/>
      <c r="AB11" s="152"/>
      <c r="AC11" s="152"/>
      <c r="AD11" s="152"/>
      <c r="AE11" s="152"/>
      <c r="AF11" s="152"/>
      <c r="AG11" s="152" t="s">
        <v>2390</v>
      </c>
      <c r="AH11" s="152">
        <v>5</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2.5" outlineLevel="1">
      <c r="A12" s="175">
        <v>2</v>
      </c>
      <c r="B12" s="176" t="s">
        <v>1875</v>
      </c>
      <c r="C12" s="185" t="s">
        <v>1876</v>
      </c>
      <c r="D12" s="177" t="s">
        <v>429</v>
      </c>
      <c r="E12" s="178">
        <v>6.6509999999999998</v>
      </c>
      <c r="F12" s="179"/>
      <c r="G12" s="180">
        <f>ROUND(E12*F12,2)</f>
        <v>0</v>
      </c>
      <c r="H12" s="179"/>
      <c r="I12" s="180">
        <f>ROUND(E12*H12,2)</f>
        <v>0</v>
      </c>
      <c r="J12" s="179"/>
      <c r="K12" s="180">
        <f>ROUND(E12*J12,2)</f>
        <v>0</v>
      </c>
      <c r="L12" s="180">
        <v>21</v>
      </c>
      <c r="M12" s="180">
        <f>G12*(1+L12/100)</f>
        <v>0</v>
      </c>
      <c r="N12" s="178">
        <v>0</v>
      </c>
      <c r="O12" s="178">
        <f>ROUND(E12*N12,2)</f>
        <v>0</v>
      </c>
      <c r="P12" s="178">
        <v>0</v>
      </c>
      <c r="Q12" s="178">
        <f>ROUND(E12*P12,2)</f>
        <v>0</v>
      </c>
      <c r="R12" s="180" t="s">
        <v>440</v>
      </c>
      <c r="S12" s="180" t="s">
        <v>371</v>
      </c>
      <c r="T12" s="181" t="s">
        <v>2386</v>
      </c>
      <c r="U12" s="163">
        <v>0.05</v>
      </c>
      <c r="V12" s="163">
        <f>ROUND(E12*U12,2)</f>
        <v>0.33</v>
      </c>
      <c r="W12" s="163"/>
      <c r="X12" s="163" t="s">
        <v>431</v>
      </c>
      <c r="Y12" s="152"/>
      <c r="Z12" s="152"/>
      <c r="AA12" s="152"/>
      <c r="AB12" s="152"/>
      <c r="AC12" s="152"/>
      <c r="AD12" s="152"/>
      <c r="AE12" s="152"/>
      <c r="AF12" s="152"/>
      <c r="AG12" s="152" t="s">
        <v>2387</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59"/>
      <c r="B13" s="160"/>
      <c r="C13" s="203" t="s">
        <v>3768</v>
      </c>
      <c r="D13" s="199"/>
      <c r="E13" s="200">
        <v>6.6509999999999998</v>
      </c>
      <c r="F13" s="163"/>
      <c r="G13" s="163"/>
      <c r="H13" s="163"/>
      <c r="I13" s="163"/>
      <c r="J13" s="163"/>
      <c r="K13" s="163"/>
      <c r="L13" s="163"/>
      <c r="M13" s="163"/>
      <c r="N13" s="162"/>
      <c r="O13" s="162"/>
      <c r="P13" s="162"/>
      <c r="Q13" s="162"/>
      <c r="R13" s="163"/>
      <c r="S13" s="163"/>
      <c r="T13" s="163"/>
      <c r="U13" s="163"/>
      <c r="V13" s="163"/>
      <c r="W13" s="163"/>
      <c r="X13" s="163"/>
      <c r="Y13" s="152"/>
      <c r="Z13" s="152"/>
      <c r="AA13" s="152"/>
      <c r="AB13" s="152"/>
      <c r="AC13" s="152"/>
      <c r="AD13" s="152"/>
      <c r="AE13" s="152"/>
      <c r="AF13" s="152"/>
      <c r="AG13" s="152" t="s">
        <v>2390</v>
      </c>
      <c r="AH13" s="152">
        <v>0</v>
      </c>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ht="33.75" outlineLevel="1">
      <c r="A14" s="175">
        <v>3</v>
      </c>
      <c r="B14" s="176" t="s">
        <v>2440</v>
      </c>
      <c r="C14" s="185" t="s">
        <v>2441</v>
      </c>
      <c r="D14" s="177" t="s">
        <v>429</v>
      </c>
      <c r="E14" s="178">
        <v>6.6509999999999998</v>
      </c>
      <c r="F14" s="179"/>
      <c r="G14" s="180">
        <f>ROUND(E14*F14,2)</f>
        <v>0</v>
      </c>
      <c r="H14" s="179"/>
      <c r="I14" s="180">
        <f>ROUND(E14*H14,2)</f>
        <v>0</v>
      </c>
      <c r="J14" s="179"/>
      <c r="K14" s="180">
        <f>ROUND(E14*J14,2)</f>
        <v>0</v>
      </c>
      <c r="L14" s="180">
        <v>21</v>
      </c>
      <c r="M14" s="180">
        <f>G14*(1+L14/100)</f>
        <v>0</v>
      </c>
      <c r="N14" s="178">
        <v>0</v>
      </c>
      <c r="O14" s="178">
        <f>ROUND(E14*N14,2)</f>
        <v>0</v>
      </c>
      <c r="P14" s="178">
        <v>0</v>
      </c>
      <c r="Q14" s="178">
        <f>ROUND(E14*P14,2)</f>
        <v>0</v>
      </c>
      <c r="R14" s="180" t="s">
        <v>440</v>
      </c>
      <c r="S14" s="180" t="s">
        <v>371</v>
      </c>
      <c r="T14" s="181" t="s">
        <v>2386</v>
      </c>
      <c r="U14" s="163">
        <v>5.3999999999999999E-2</v>
      </c>
      <c r="V14" s="163">
        <f>ROUND(E14*U14,2)</f>
        <v>0.36</v>
      </c>
      <c r="W14" s="163"/>
      <c r="X14" s="163" t="s">
        <v>431</v>
      </c>
      <c r="Y14" s="152"/>
      <c r="Z14" s="152"/>
      <c r="AA14" s="152"/>
      <c r="AB14" s="152"/>
      <c r="AC14" s="152"/>
      <c r="AD14" s="152"/>
      <c r="AE14" s="152"/>
      <c r="AF14" s="152"/>
      <c r="AG14" s="152" t="s">
        <v>2387</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59"/>
      <c r="B15" s="160"/>
      <c r="C15" s="273" t="s">
        <v>2442</v>
      </c>
      <c r="D15" s="274"/>
      <c r="E15" s="274"/>
      <c r="F15" s="274"/>
      <c r="G15" s="274"/>
      <c r="H15" s="163"/>
      <c r="I15" s="163"/>
      <c r="J15" s="163"/>
      <c r="K15" s="163"/>
      <c r="L15" s="163"/>
      <c r="M15" s="163"/>
      <c r="N15" s="162"/>
      <c r="O15" s="162"/>
      <c r="P15" s="162"/>
      <c r="Q15" s="162"/>
      <c r="R15" s="163"/>
      <c r="S15" s="163"/>
      <c r="T15" s="163"/>
      <c r="U15" s="163"/>
      <c r="V15" s="163"/>
      <c r="W15" s="163"/>
      <c r="X15" s="163"/>
      <c r="Y15" s="152"/>
      <c r="Z15" s="152"/>
      <c r="AA15" s="152"/>
      <c r="AB15" s="152"/>
      <c r="AC15" s="152"/>
      <c r="AD15" s="152"/>
      <c r="AE15" s="152"/>
      <c r="AF15" s="152"/>
      <c r="AG15" s="152" t="s">
        <v>444</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59"/>
      <c r="B16" s="160"/>
      <c r="C16" s="203" t="s">
        <v>3769</v>
      </c>
      <c r="D16" s="199"/>
      <c r="E16" s="200">
        <v>6.6509999999999998</v>
      </c>
      <c r="F16" s="163"/>
      <c r="G16" s="163"/>
      <c r="H16" s="163"/>
      <c r="I16" s="163"/>
      <c r="J16" s="163"/>
      <c r="K16" s="163"/>
      <c r="L16" s="163"/>
      <c r="M16" s="163"/>
      <c r="N16" s="162"/>
      <c r="O16" s="162"/>
      <c r="P16" s="162"/>
      <c r="Q16" s="162"/>
      <c r="R16" s="163"/>
      <c r="S16" s="163"/>
      <c r="T16" s="163"/>
      <c r="U16" s="163"/>
      <c r="V16" s="163"/>
      <c r="W16" s="163"/>
      <c r="X16" s="163"/>
      <c r="Y16" s="152"/>
      <c r="Z16" s="152"/>
      <c r="AA16" s="152"/>
      <c r="AB16" s="152"/>
      <c r="AC16" s="152"/>
      <c r="AD16" s="152"/>
      <c r="AE16" s="152"/>
      <c r="AF16" s="152"/>
      <c r="AG16" s="152" t="s">
        <v>2390</v>
      </c>
      <c r="AH16" s="152">
        <v>5</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75">
        <v>4</v>
      </c>
      <c r="B17" s="176" t="s">
        <v>3770</v>
      </c>
      <c r="C17" s="185" t="s">
        <v>3771</v>
      </c>
      <c r="D17" s="177" t="s">
        <v>439</v>
      </c>
      <c r="E17" s="178">
        <v>22.17</v>
      </c>
      <c r="F17" s="179"/>
      <c r="G17" s="180">
        <f>ROUND(E17*F17,2)</f>
        <v>0</v>
      </c>
      <c r="H17" s="179"/>
      <c r="I17" s="180">
        <f>ROUND(E17*H17,2)</f>
        <v>0</v>
      </c>
      <c r="J17" s="179"/>
      <c r="K17" s="180">
        <f>ROUND(E17*J17,2)</f>
        <v>0</v>
      </c>
      <c r="L17" s="180">
        <v>21</v>
      </c>
      <c r="M17" s="180">
        <f>G17*(1+L17/100)</f>
        <v>0</v>
      </c>
      <c r="N17" s="178">
        <v>0</v>
      </c>
      <c r="O17" s="178">
        <f>ROUND(E17*N17,2)</f>
        <v>0</v>
      </c>
      <c r="P17" s="178">
        <v>0</v>
      </c>
      <c r="Q17" s="178">
        <f>ROUND(E17*P17,2)</f>
        <v>0</v>
      </c>
      <c r="R17" s="180" t="s">
        <v>2435</v>
      </c>
      <c r="S17" s="180" t="s">
        <v>371</v>
      </c>
      <c r="T17" s="181" t="s">
        <v>2386</v>
      </c>
      <c r="U17" s="163">
        <v>0.06</v>
      </c>
      <c r="V17" s="163">
        <f>ROUND(E17*U17,2)</f>
        <v>1.33</v>
      </c>
      <c r="W17" s="163"/>
      <c r="X17" s="163" t="s">
        <v>431</v>
      </c>
      <c r="Y17" s="152"/>
      <c r="Z17" s="152"/>
      <c r="AA17" s="152"/>
      <c r="AB17" s="152"/>
      <c r="AC17" s="152"/>
      <c r="AD17" s="152"/>
      <c r="AE17" s="152"/>
      <c r="AF17" s="152"/>
      <c r="AG17" s="152" t="s">
        <v>2387</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59"/>
      <c r="B18" s="160"/>
      <c r="C18" s="273" t="s">
        <v>3772</v>
      </c>
      <c r="D18" s="274"/>
      <c r="E18" s="274"/>
      <c r="F18" s="274"/>
      <c r="G18" s="274"/>
      <c r="H18" s="163"/>
      <c r="I18" s="163"/>
      <c r="J18" s="163"/>
      <c r="K18" s="163"/>
      <c r="L18" s="163"/>
      <c r="M18" s="163"/>
      <c r="N18" s="162"/>
      <c r="O18" s="162"/>
      <c r="P18" s="162"/>
      <c r="Q18" s="162"/>
      <c r="R18" s="163"/>
      <c r="S18" s="163"/>
      <c r="T18" s="163"/>
      <c r="U18" s="163"/>
      <c r="V18" s="163"/>
      <c r="W18" s="163"/>
      <c r="X18" s="163"/>
      <c r="Y18" s="152"/>
      <c r="Z18" s="152"/>
      <c r="AA18" s="152"/>
      <c r="AB18" s="152"/>
      <c r="AC18" s="152"/>
      <c r="AD18" s="152"/>
      <c r="AE18" s="152"/>
      <c r="AF18" s="152"/>
      <c r="AG18" s="152" t="s">
        <v>444</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c r="A19" s="159"/>
      <c r="B19" s="160"/>
      <c r="C19" s="203" t="s">
        <v>3773</v>
      </c>
      <c r="D19" s="199"/>
      <c r="E19" s="200">
        <v>22.17</v>
      </c>
      <c r="F19" s="163"/>
      <c r="G19" s="163"/>
      <c r="H19" s="163"/>
      <c r="I19" s="163"/>
      <c r="J19" s="163"/>
      <c r="K19" s="163"/>
      <c r="L19" s="163"/>
      <c r="M19" s="163"/>
      <c r="N19" s="162"/>
      <c r="O19" s="162"/>
      <c r="P19" s="162"/>
      <c r="Q19" s="162"/>
      <c r="R19" s="163"/>
      <c r="S19" s="163"/>
      <c r="T19" s="163"/>
      <c r="U19" s="163"/>
      <c r="V19" s="163"/>
      <c r="W19" s="163"/>
      <c r="X19" s="163"/>
      <c r="Y19" s="152"/>
      <c r="Z19" s="152"/>
      <c r="AA19" s="152"/>
      <c r="AB19" s="152"/>
      <c r="AC19" s="152"/>
      <c r="AD19" s="152"/>
      <c r="AE19" s="152"/>
      <c r="AF19" s="152"/>
      <c r="AG19" s="152" t="s">
        <v>2390</v>
      </c>
      <c r="AH19" s="152">
        <v>5</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c r="A20" s="175">
        <v>5</v>
      </c>
      <c r="B20" s="176" t="s">
        <v>3774</v>
      </c>
      <c r="C20" s="185" t="s">
        <v>3775</v>
      </c>
      <c r="D20" s="177" t="s">
        <v>439</v>
      </c>
      <c r="E20" s="178">
        <v>22.17</v>
      </c>
      <c r="F20" s="179"/>
      <c r="G20" s="180">
        <f>ROUND(E20*F20,2)</f>
        <v>0</v>
      </c>
      <c r="H20" s="179"/>
      <c r="I20" s="180">
        <f>ROUND(E20*H20,2)</f>
        <v>0</v>
      </c>
      <c r="J20" s="179"/>
      <c r="K20" s="180">
        <f>ROUND(E20*J20,2)</f>
        <v>0</v>
      </c>
      <c r="L20" s="180">
        <v>21</v>
      </c>
      <c r="M20" s="180">
        <f>G20*(1+L20/100)</f>
        <v>0</v>
      </c>
      <c r="N20" s="178">
        <v>0</v>
      </c>
      <c r="O20" s="178">
        <f>ROUND(E20*N20,2)</f>
        <v>0</v>
      </c>
      <c r="P20" s="178">
        <v>0</v>
      </c>
      <c r="Q20" s="178">
        <f>ROUND(E20*P20,2)</f>
        <v>0</v>
      </c>
      <c r="R20" s="180" t="s">
        <v>440</v>
      </c>
      <c r="S20" s="180" t="s">
        <v>371</v>
      </c>
      <c r="T20" s="181" t="s">
        <v>2386</v>
      </c>
      <c r="U20" s="163">
        <v>1.7999999999999999E-2</v>
      </c>
      <c r="V20" s="163">
        <f>ROUND(E20*U20,2)</f>
        <v>0.4</v>
      </c>
      <c r="W20" s="163"/>
      <c r="X20" s="163" t="s">
        <v>431</v>
      </c>
      <c r="Y20" s="152"/>
      <c r="Z20" s="152"/>
      <c r="AA20" s="152"/>
      <c r="AB20" s="152"/>
      <c r="AC20" s="152"/>
      <c r="AD20" s="152"/>
      <c r="AE20" s="152"/>
      <c r="AF20" s="152"/>
      <c r="AG20" s="152" t="s">
        <v>2387</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c r="A21" s="159"/>
      <c r="B21" s="160"/>
      <c r="C21" s="273" t="s">
        <v>3776</v>
      </c>
      <c r="D21" s="274"/>
      <c r="E21" s="274"/>
      <c r="F21" s="274"/>
      <c r="G21" s="274"/>
      <c r="H21" s="163"/>
      <c r="I21" s="163"/>
      <c r="J21" s="163"/>
      <c r="K21" s="163"/>
      <c r="L21" s="163"/>
      <c r="M21" s="163"/>
      <c r="N21" s="162"/>
      <c r="O21" s="162"/>
      <c r="P21" s="162"/>
      <c r="Q21" s="162"/>
      <c r="R21" s="163"/>
      <c r="S21" s="163"/>
      <c r="T21" s="163"/>
      <c r="U21" s="163"/>
      <c r="V21" s="163"/>
      <c r="W21" s="163"/>
      <c r="X21" s="163"/>
      <c r="Y21" s="152"/>
      <c r="Z21" s="152"/>
      <c r="AA21" s="152"/>
      <c r="AB21" s="152"/>
      <c r="AC21" s="152"/>
      <c r="AD21" s="152"/>
      <c r="AE21" s="152"/>
      <c r="AF21" s="152"/>
      <c r="AG21" s="152" t="s">
        <v>444</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c r="A22" s="159"/>
      <c r="B22" s="160"/>
      <c r="C22" s="203" t="s">
        <v>3777</v>
      </c>
      <c r="D22" s="199"/>
      <c r="E22" s="200">
        <v>22.17</v>
      </c>
      <c r="F22" s="163"/>
      <c r="G22" s="163"/>
      <c r="H22" s="163"/>
      <c r="I22" s="163"/>
      <c r="J22" s="163"/>
      <c r="K22" s="163"/>
      <c r="L22" s="163"/>
      <c r="M22" s="163"/>
      <c r="N22" s="162"/>
      <c r="O22" s="162"/>
      <c r="P22" s="162"/>
      <c r="Q22" s="162"/>
      <c r="R22" s="163"/>
      <c r="S22" s="163"/>
      <c r="T22" s="163"/>
      <c r="U22" s="163"/>
      <c r="V22" s="163"/>
      <c r="W22" s="163"/>
      <c r="X22" s="163"/>
      <c r="Y22" s="152"/>
      <c r="Z22" s="152"/>
      <c r="AA22" s="152"/>
      <c r="AB22" s="152"/>
      <c r="AC22" s="152"/>
      <c r="AD22" s="152"/>
      <c r="AE22" s="152"/>
      <c r="AF22" s="152"/>
      <c r="AG22" s="152" t="s">
        <v>2390</v>
      </c>
      <c r="AH22" s="152">
        <v>0</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75">
        <v>6</v>
      </c>
      <c r="B23" s="176" t="s">
        <v>3778</v>
      </c>
      <c r="C23" s="185" t="s">
        <v>3779</v>
      </c>
      <c r="D23" s="177" t="s">
        <v>439</v>
      </c>
      <c r="E23" s="178">
        <v>22.17</v>
      </c>
      <c r="F23" s="179"/>
      <c r="G23" s="180">
        <f>ROUND(E23*F23,2)</f>
        <v>0</v>
      </c>
      <c r="H23" s="179"/>
      <c r="I23" s="180">
        <f>ROUND(E23*H23,2)</f>
        <v>0</v>
      </c>
      <c r="J23" s="179"/>
      <c r="K23" s="180">
        <f>ROUND(E23*J23,2)</f>
        <v>0</v>
      </c>
      <c r="L23" s="180">
        <v>21</v>
      </c>
      <c r="M23" s="180">
        <f>G23*(1+L23/100)</f>
        <v>0</v>
      </c>
      <c r="N23" s="178">
        <v>0</v>
      </c>
      <c r="O23" s="178">
        <f>ROUND(E23*N23,2)</f>
        <v>0</v>
      </c>
      <c r="P23" s="178">
        <v>0</v>
      </c>
      <c r="Q23" s="178">
        <f>ROUND(E23*P23,2)</f>
        <v>0</v>
      </c>
      <c r="R23" s="180" t="s">
        <v>2435</v>
      </c>
      <c r="S23" s="180" t="s">
        <v>371</v>
      </c>
      <c r="T23" s="181" t="s">
        <v>2386</v>
      </c>
      <c r="U23" s="163">
        <v>1.4999999999999999E-2</v>
      </c>
      <c r="V23" s="163">
        <f>ROUND(E23*U23,2)</f>
        <v>0.33</v>
      </c>
      <c r="W23" s="163"/>
      <c r="X23" s="163" t="s">
        <v>431</v>
      </c>
      <c r="Y23" s="152"/>
      <c r="Z23" s="152"/>
      <c r="AA23" s="152"/>
      <c r="AB23" s="152"/>
      <c r="AC23" s="152"/>
      <c r="AD23" s="152"/>
      <c r="AE23" s="152"/>
      <c r="AF23" s="152"/>
      <c r="AG23" s="152" t="s">
        <v>2387</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59"/>
      <c r="B24" s="160"/>
      <c r="C24" s="203" t="s">
        <v>3777</v>
      </c>
      <c r="D24" s="199"/>
      <c r="E24" s="200">
        <v>22.17</v>
      </c>
      <c r="F24" s="163"/>
      <c r="G24" s="163"/>
      <c r="H24" s="163"/>
      <c r="I24" s="163"/>
      <c r="J24" s="163"/>
      <c r="K24" s="163"/>
      <c r="L24" s="163"/>
      <c r="M24" s="163"/>
      <c r="N24" s="162"/>
      <c r="O24" s="162"/>
      <c r="P24" s="162"/>
      <c r="Q24" s="162"/>
      <c r="R24" s="163"/>
      <c r="S24" s="163"/>
      <c r="T24" s="163"/>
      <c r="U24" s="163"/>
      <c r="V24" s="163"/>
      <c r="W24" s="163"/>
      <c r="X24" s="163"/>
      <c r="Y24" s="152"/>
      <c r="Z24" s="152"/>
      <c r="AA24" s="152"/>
      <c r="AB24" s="152"/>
      <c r="AC24" s="152"/>
      <c r="AD24" s="152"/>
      <c r="AE24" s="152"/>
      <c r="AF24" s="152"/>
      <c r="AG24" s="152" t="s">
        <v>2390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75">
        <v>7</v>
      </c>
      <c r="B25" s="176" t="s">
        <v>3780</v>
      </c>
      <c r="C25" s="185" t="s">
        <v>3781</v>
      </c>
      <c r="D25" s="177" t="s">
        <v>439</v>
      </c>
      <c r="E25" s="178">
        <v>22.17</v>
      </c>
      <c r="F25" s="179"/>
      <c r="G25" s="180">
        <f>ROUND(E25*F25,2)</f>
        <v>0</v>
      </c>
      <c r="H25" s="179"/>
      <c r="I25" s="180">
        <f>ROUND(E25*H25,2)</f>
        <v>0</v>
      </c>
      <c r="J25" s="179"/>
      <c r="K25" s="180">
        <f>ROUND(E25*J25,2)</f>
        <v>0</v>
      </c>
      <c r="L25" s="180">
        <v>21</v>
      </c>
      <c r="M25" s="180">
        <f>G25*(1+L25/100)</f>
        <v>0</v>
      </c>
      <c r="N25" s="178">
        <v>0</v>
      </c>
      <c r="O25" s="178">
        <f>ROUND(E25*N25,2)</f>
        <v>0</v>
      </c>
      <c r="P25" s="178">
        <v>0</v>
      </c>
      <c r="Q25" s="178">
        <f>ROUND(E25*P25,2)</f>
        <v>0</v>
      </c>
      <c r="R25" s="180" t="s">
        <v>2435</v>
      </c>
      <c r="S25" s="180" t="s">
        <v>371</v>
      </c>
      <c r="T25" s="181" t="s">
        <v>2386</v>
      </c>
      <c r="U25" s="163">
        <v>1.0999999999999999E-2</v>
      </c>
      <c r="V25" s="163">
        <f>ROUND(E25*U25,2)</f>
        <v>0.24</v>
      </c>
      <c r="W25" s="163"/>
      <c r="X25" s="163" t="s">
        <v>431</v>
      </c>
      <c r="Y25" s="152"/>
      <c r="Z25" s="152"/>
      <c r="AA25" s="152"/>
      <c r="AB25" s="152"/>
      <c r="AC25" s="152"/>
      <c r="AD25" s="152"/>
      <c r="AE25" s="152"/>
      <c r="AF25" s="152"/>
      <c r="AG25" s="152" t="s">
        <v>2387</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ht="22.5" outlineLevel="1">
      <c r="A26" s="159"/>
      <c r="B26" s="160"/>
      <c r="C26" s="273" t="s">
        <v>3782</v>
      </c>
      <c r="D26" s="274"/>
      <c r="E26" s="274"/>
      <c r="F26" s="274"/>
      <c r="G26" s="274"/>
      <c r="H26" s="163"/>
      <c r="I26" s="163"/>
      <c r="J26" s="163"/>
      <c r="K26" s="163"/>
      <c r="L26" s="163"/>
      <c r="M26" s="163"/>
      <c r="N26" s="162"/>
      <c r="O26" s="162"/>
      <c r="P26" s="162"/>
      <c r="Q26" s="162"/>
      <c r="R26" s="163"/>
      <c r="S26" s="163"/>
      <c r="T26" s="163"/>
      <c r="U26" s="163"/>
      <c r="V26" s="163"/>
      <c r="W26" s="163"/>
      <c r="X26" s="163"/>
      <c r="Y26" s="152"/>
      <c r="Z26" s="152"/>
      <c r="AA26" s="152"/>
      <c r="AB26" s="152"/>
      <c r="AC26" s="152"/>
      <c r="AD26" s="152"/>
      <c r="AE26" s="152"/>
      <c r="AF26" s="152"/>
      <c r="AG26" s="152" t="s">
        <v>444</v>
      </c>
      <c r="AH26" s="152"/>
      <c r="AI26" s="152"/>
      <c r="AJ26" s="152"/>
      <c r="AK26" s="152"/>
      <c r="AL26" s="152"/>
      <c r="AM26" s="152"/>
      <c r="AN26" s="152"/>
      <c r="AO26" s="152"/>
      <c r="AP26" s="152"/>
      <c r="AQ26" s="152"/>
      <c r="AR26" s="152"/>
      <c r="AS26" s="152"/>
      <c r="AT26" s="152"/>
      <c r="AU26" s="152"/>
      <c r="AV26" s="152"/>
      <c r="AW26" s="152"/>
      <c r="AX26" s="152"/>
      <c r="AY26" s="152"/>
      <c r="AZ26" s="152"/>
      <c r="BA26" s="182" t="str">
        <f>C26</f>
        <v>bez ohledu na způsob založení, tj. pokosení se shrabáním, naložením shrabků na dopravní prostředek s odvezením do 20 km a se složením,</v>
      </c>
      <c r="BB26" s="152"/>
      <c r="BC26" s="152"/>
      <c r="BD26" s="152"/>
      <c r="BE26" s="152"/>
      <c r="BF26" s="152"/>
      <c r="BG26" s="152"/>
      <c r="BH26" s="152"/>
    </row>
    <row r="27" spans="1:60" outlineLevel="1">
      <c r="A27" s="159"/>
      <c r="B27" s="160"/>
      <c r="C27" s="203" t="s">
        <v>3783</v>
      </c>
      <c r="D27" s="199"/>
      <c r="E27" s="200">
        <v>22.17</v>
      </c>
      <c r="F27" s="163"/>
      <c r="G27" s="163"/>
      <c r="H27" s="163"/>
      <c r="I27" s="163"/>
      <c r="J27" s="163"/>
      <c r="K27" s="163"/>
      <c r="L27" s="163"/>
      <c r="M27" s="163"/>
      <c r="N27" s="162"/>
      <c r="O27" s="162"/>
      <c r="P27" s="162"/>
      <c r="Q27" s="162"/>
      <c r="R27" s="163"/>
      <c r="S27" s="163"/>
      <c r="T27" s="163"/>
      <c r="U27" s="163"/>
      <c r="V27" s="163"/>
      <c r="W27" s="163"/>
      <c r="X27" s="163"/>
      <c r="Y27" s="152"/>
      <c r="Z27" s="152"/>
      <c r="AA27" s="152"/>
      <c r="AB27" s="152"/>
      <c r="AC27" s="152"/>
      <c r="AD27" s="152"/>
      <c r="AE27" s="152"/>
      <c r="AF27" s="152"/>
      <c r="AG27" s="152" t="s">
        <v>2390</v>
      </c>
      <c r="AH27" s="152">
        <v>5</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75">
        <v>8</v>
      </c>
      <c r="B28" s="176" t="s">
        <v>3784</v>
      </c>
      <c r="C28" s="185" t="s">
        <v>3785</v>
      </c>
      <c r="D28" s="177" t="s">
        <v>1775</v>
      </c>
      <c r="E28" s="178">
        <v>1.3856299999999999</v>
      </c>
      <c r="F28" s="179"/>
      <c r="G28" s="180">
        <f>ROUND(E28*F28,2)</f>
        <v>0</v>
      </c>
      <c r="H28" s="179"/>
      <c r="I28" s="180">
        <f>ROUND(E28*H28,2)</f>
        <v>0</v>
      </c>
      <c r="J28" s="179"/>
      <c r="K28" s="180">
        <f>ROUND(E28*J28,2)</f>
        <v>0</v>
      </c>
      <c r="L28" s="180">
        <v>21</v>
      </c>
      <c r="M28" s="180">
        <f>G28*(1+L28/100)</f>
        <v>0</v>
      </c>
      <c r="N28" s="178">
        <v>1E-3</v>
      </c>
      <c r="O28" s="178">
        <f>ROUND(E28*N28,2)</f>
        <v>0</v>
      </c>
      <c r="P28" s="178">
        <v>0</v>
      </c>
      <c r="Q28" s="178">
        <f>ROUND(E28*P28,2)</f>
        <v>0</v>
      </c>
      <c r="R28" s="180" t="s">
        <v>731</v>
      </c>
      <c r="S28" s="180" t="s">
        <v>371</v>
      </c>
      <c r="T28" s="181" t="s">
        <v>2386</v>
      </c>
      <c r="U28" s="163">
        <v>0</v>
      </c>
      <c r="V28" s="163">
        <f>ROUND(E28*U28,2)</f>
        <v>0</v>
      </c>
      <c r="W28" s="163"/>
      <c r="X28" s="163" t="s">
        <v>464</v>
      </c>
      <c r="Y28" s="152"/>
      <c r="Z28" s="152"/>
      <c r="AA28" s="152"/>
      <c r="AB28" s="152"/>
      <c r="AC28" s="152"/>
      <c r="AD28" s="152"/>
      <c r="AE28" s="152"/>
      <c r="AF28" s="152"/>
      <c r="AG28" s="152" t="s">
        <v>2465</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59"/>
      <c r="B29" s="160"/>
      <c r="C29" s="203" t="s">
        <v>3786</v>
      </c>
      <c r="D29" s="199"/>
      <c r="E29" s="200">
        <v>1.3856299999999999</v>
      </c>
      <c r="F29" s="163"/>
      <c r="G29" s="163"/>
      <c r="H29" s="163"/>
      <c r="I29" s="163"/>
      <c r="J29" s="163"/>
      <c r="K29" s="163"/>
      <c r="L29" s="163"/>
      <c r="M29" s="163"/>
      <c r="N29" s="162"/>
      <c r="O29" s="162"/>
      <c r="P29" s="162"/>
      <c r="Q29" s="162"/>
      <c r="R29" s="163"/>
      <c r="S29" s="163"/>
      <c r="T29" s="163"/>
      <c r="U29" s="163"/>
      <c r="V29" s="163"/>
      <c r="W29" s="163"/>
      <c r="X29" s="163"/>
      <c r="Y29" s="152"/>
      <c r="Z29" s="152"/>
      <c r="AA29" s="152"/>
      <c r="AB29" s="152"/>
      <c r="AC29" s="152"/>
      <c r="AD29" s="152"/>
      <c r="AE29" s="152"/>
      <c r="AF29" s="152"/>
      <c r="AG29" s="152" t="s">
        <v>2390</v>
      </c>
      <c r="AH29" s="152">
        <v>5</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c r="A30" s="169" t="s">
        <v>366</v>
      </c>
      <c r="B30" s="170" t="s">
        <v>51</v>
      </c>
      <c r="C30" s="184" t="s">
        <v>223</v>
      </c>
      <c r="D30" s="171"/>
      <c r="E30" s="172"/>
      <c r="F30" s="173"/>
      <c r="G30" s="173">
        <f>SUMIF(AG31:AG37,"&lt;&gt;NOR",G31:G37)</f>
        <v>0</v>
      </c>
      <c r="H30" s="173"/>
      <c r="I30" s="173">
        <f>SUM(I31:I37)</f>
        <v>0</v>
      </c>
      <c r="J30" s="173"/>
      <c r="K30" s="173">
        <f>SUM(K31:K37)</f>
        <v>0</v>
      </c>
      <c r="L30" s="173"/>
      <c r="M30" s="173">
        <f>SUM(M31:M37)</f>
        <v>0</v>
      </c>
      <c r="N30" s="172"/>
      <c r="O30" s="172">
        <f>SUM(O31:O37)</f>
        <v>285.75</v>
      </c>
      <c r="P30" s="172"/>
      <c r="Q30" s="172">
        <f>SUM(Q31:Q37)</f>
        <v>0</v>
      </c>
      <c r="R30" s="173"/>
      <c r="S30" s="173"/>
      <c r="T30" s="174"/>
      <c r="U30" s="168"/>
      <c r="V30" s="168">
        <f>SUM(V31:V37)</f>
        <v>156.63000000000002</v>
      </c>
      <c r="W30" s="168"/>
      <c r="X30" s="168"/>
      <c r="AG30" t="s">
        <v>367</v>
      </c>
    </row>
    <row r="31" spans="1:60" outlineLevel="1">
      <c r="A31" s="175">
        <v>9</v>
      </c>
      <c r="B31" s="176" t="s">
        <v>2472</v>
      </c>
      <c r="C31" s="185" t="s">
        <v>2473</v>
      </c>
      <c r="D31" s="177" t="s">
        <v>429</v>
      </c>
      <c r="E31" s="178">
        <v>72.391999999999996</v>
      </c>
      <c r="F31" s="179"/>
      <c r="G31" s="180">
        <f>ROUND(E31*F31,2)</f>
        <v>0</v>
      </c>
      <c r="H31" s="179"/>
      <c r="I31" s="180">
        <f>ROUND(E31*H31,2)</f>
        <v>0</v>
      </c>
      <c r="J31" s="179"/>
      <c r="K31" s="180">
        <f>ROUND(E31*J31,2)</f>
        <v>0</v>
      </c>
      <c r="L31" s="180">
        <v>21</v>
      </c>
      <c r="M31" s="180">
        <f>G31*(1+L31/100)</f>
        <v>0</v>
      </c>
      <c r="N31" s="178">
        <v>1.8180000000000001</v>
      </c>
      <c r="O31" s="178">
        <f>ROUND(E31*N31,2)</f>
        <v>131.61000000000001</v>
      </c>
      <c r="P31" s="178">
        <v>0</v>
      </c>
      <c r="Q31" s="178">
        <f>ROUND(E31*P31,2)</f>
        <v>0</v>
      </c>
      <c r="R31" s="180" t="s">
        <v>2469</v>
      </c>
      <c r="S31" s="180" t="s">
        <v>371</v>
      </c>
      <c r="T31" s="181" t="s">
        <v>2386</v>
      </c>
      <c r="U31" s="163">
        <v>1.085</v>
      </c>
      <c r="V31" s="163">
        <f>ROUND(E31*U31,2)</f>
        <v>78.55</v>
      </c>
      <c r="W31" s="163"/>
      <c r="X31" s="163" t="s">
        <v>431</v>
      </c>
      <c r="Y31" s="152"/>
      <c r="Z31" s="152"/>
      <c r="AA31" s="152"/>
      <c r="AB31" s="152"/>
      <c r="AC31" s="152"/>
      <c r="AD31" s="152"/>
      <c r="AE31" s="152"/>
      <c r="AF31" s="152"/>
      <c r="AG31" s="152" t="s">
        <v>2387</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59"/>
      <c r="B32" s="160"/>
      <c r="C32" s="203" t="s">
        <v>3787</v>
      </c>
      <c r="D32" s="199"/>
      <c r="E32" s="200">
        <v>1.032</v>
      </c>
      <c r="F32" s="163"/>
      <c r="G32" s="163"/>
      <c r="H32" s="163"/>
      <c r="I32" s="163"/>
      <c r="J32" s="163"/>
      <c r="K32" s="163"/>
      <c r="L32" s="163"/>
      <c r="M32" s="163"/>
      <c r="N32" s="162"/>
      <c r="O32" s="162"/>
      <c r="P32" s="162"/>
      <c r="Q32" s="162"/>
      <c r="R32" s="163"/>
      <c r="S32" s="163"/>
      <c r="T32" s="163"/>
      <c r="U32" s="163"/>
      <c r="V32" s="163"/>
      <c r="W32" s="163"/>
      <c r="X32" s="163"/>
      <c r="Y32" s="152"/>
      <c r="Z32" s="152"/>
      <c r="AA32" s="152"/>
      <c r="AB32" s="152"/>
      <c r="AC32" s="152"/>
      <c r="AD32" s="152"/>
      <c r="AE32" s="152"/>
      <c r="AF32" s="152"/>
      <c r="AG32" s="152" t="s">
        <v>2390</v>
      </c>
      <c r="AH32" s="152">
        <v>5</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59"/>
      <c r="B33" s="160"/>
      <c r="C33" s="203" t="s">
        <v>3788</v>
      </c>
      <c r="D33" s="199"/>
      <c r="E33" s="200">
        <v>71.36</v>
      </c>
      <c r="F33" s="163"/>
      <c r="G33" s="163"/>
      <c r="H33" s="163"/>
      <c r="I33" s="163"/>
      <c r="J33" s="163"/>
      <c r="K33" s="163"/>
      <c r="L33" s="163"/>
      <c r="M33" s="163"/>
      <c r="N33" s="162"/>
      <c r="O33" s="162"/>
      <c r="P33" s="162"/>
      <c r="Q33" s="162"/>
      <c r="R33" s="163"/>
      <c r="S33" s="163"/>
      <c r="T33" s="163"/>
      <c r="U33" s="163"/>
      <c r="V33" s="163"/>
      <c r="W33" s="163"/>
      <c r="X33" s="163"/>
      <c r="Y33" s="152"/>
      <c r="Z33" s="152"/>
      <c r="AA33" s="152"/>
      <c r="AB33" s="152"/>
      <c r="AC33" s="152"/>
      <c r="AD33" s="152"/>
      <c r="AE33" s="152"/>
      <c r="AF33" s="152"/>
      <c r="AG33" s="152" t="s">
        <v>2390</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75">
        <v>10</v>
      </c>
      <c r="B34" s="176" t="s">
        <v>2475</v>
      </c>
      <c r="C34" s="185" t="s">
        <v>2476</v>
      </c>
      <c r="D34" s="177" t="s">
        <v>429</v>
      </c>
      <c r="E34" s="178">
        <v>71.36</v>
      </c>
      <c r="F34" s="179"/>
      <c r="G34" s="180">
        <f>ROUND(E34*F34,2)</f>
        <v>0</v>
      </c>
      <c r="H34" s="179"/>
      <c r="I34" s="180">
        <f>ROUND(E34*H34,2)</f>
        <v>0</v>
      </c>
      <c r="J34" s="179"/>
      <c r="K34" s="180">
        <f>ROUND(E34*J34,2)</f>
        <v>0</v>
      </c>
      <c r="L34" s="180">
        <v>21</v>
      </c>
      <c r="M34" s="180">
        <f>G34*(1+L34/100)</f>
        <v>0</v>
      </c>
      <c r="N34" s="178">
        <v>2.16</v>
      </c>
      <c r="O34" s="178">
        <f>ROUND(E34*N34,2)</f>
        <v>154.13999999999999</v>
      </c>
      <c r="P34" s="178">
        <v>0</v>
      </c>
      <c r="Q34" s="178">
        <f>ROUND(E34*P34,2)</f>
        <v>0</v>
      </c>
      <c r="R34" s="180" t="s">
        <v>2469</v>
      </c>
      <c r="S34" s="180" t="s">
        <v>371</v>
      </c>
      <c r="T34" s="181" t="s">
        <v>2386</v>
      </c>
      <c r="U34" s="163">
        <v>1.085</v>
      </c>
      <c r="V34" s="163">
        <f>ROUND(E34*U34,2)</f>
        <v>77.430000000000007</v>
      </c>
      <c r="W34" s="163"/>
      <c r="X34" s="163" t="s">
        <v>431</v>
      </c>
      <c r="Y34" s="152"/>
      <c r="Z34" s="152"/>
      <c r="AA34" s="152"/>
      <c r="AB34" s="152"/>
      <c r="AC34" s="152"/>
      <c r="AD34" s="152"/>
      <c r="AE34" s="152"/>
      <c r="AF34" s="152"/>
      <c r="AG34" s="152" t="s">
        <v>2387</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59"/>
      <c r="B35" s="160"/>
      <c r="C35" s="203" t="s">
        <v>3788</v>
      </c>
      <c r="D35" s="199"/>
      <c r="E35" s="200">
        <v>71.36</v>
      </c>
      <c r="F35" s="163"/>
      <c r="G35" s="163"/>
      <c r="H35" s="163"/>
      <c r="I35" s="163"/>
      <c r="J35" s="163"/>
      <c r="K35" s="163"/>
      <c r="L35" s="163"/>
      <c r="M35" s="163"/>
      <c r="N35" s="162"/>
      <c r="O35" s="162"/>
      <c r="P35" s="162"/>
      <c r="Q35" s="162"/>
      <c r="R35" s="163"/>
      <c r="S35" s="163"/>
      <c r="T35" s="163"/>
      <c r="U35" s="163"/>
      <c r="V35" s="163"/>
      <c r="W35" s="163"/>
      <c r="X35" s="163"/>
      <c r="Y35" s="152"/>
      <c r="Z35" s="152"/>
      <c r="AA35" s="152"/>
      <c r="AB35" s="152"/>
      <c r="AC35" s="152"/>
      <c r="AD35" s="152"/>
      <c r="AE35" s="152"/>
      <c r="AF35" s="152"/>
      <c r="AG35" s="152" t="s">
        <v>2390</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c r="A36" s="175">
        <v>11</v>
      </c>
      <c r="B36" s="176" t="s">
        <v>2533</v>
      </c>
      <c r="C36" s="185" t="s">
        <v>2534</v>
      </c>
      <c r="D36" s="177" t="s">
        <v>439</v>
      </c>
      <c r="E36" s="178">
        <v>6.88</v>
      </c>
      <c r="F36" s="179"/>
      <c r="G36" s="180">
        <f>ROUND(E36*F36,2)</f>
        <v>0</v>
      </c>
      <c r="H36" s="179"/>
      <c r="I36" s="180">
        <f>ROUND(E36*H36,2)</f>
        <v>0</v>
      </c>
      <c r="J36" s="179"/>
      <c r="K36" s="180">
        <f>ROUND(E36*J36,2)</f>
        <v>0</v>
      </c>
      <c r="L36" s="180">
        <v>21</v>
      </c>
      <c r="M36" s="180">
        <f>G36*(1+L36/100)</f>
        <v>0</v>
      </c>
      <c r="N36" s="178">
        <v>5.0000000000000001E-4</v>
      </c>
      <c r="O36" s="178">
        <f>ROUND(E36*N36,2)</f>
        <v>0</v>
      </c>
      <c r="P36" s="178">
        <v>0</v>
      </c>
      <c r="Q36" s="178">
        <f>ROUND(E36*P36,2)</f>
        <v>0</v>
      </c>
      <c r="R36" s="180" t="s">
        <v>2469</v>
      </c>
      <c r="S36" s="180" t="s">
        <v>371</v>
      </c>
      <c r="T36" s="181" t="s">
        <v>2386</v>
      </c>
      <c r="U36" s="163">
        <v>9.4E-2</v>
      </c>
      <c r="V36" s="163">
        <f>ROUND(E36*U36,2)</f>
        <v>0.65</v>
      </c>
      <c r="W36" s="163"/>
      <c r="X36" s="163" t="s">
        <v>431</v>
      </c>
      <c r="Y36" s="152"/>
      <c r="Z36" s="152"/>
      <c r="AA36" s="152"/>
      <c r="AB36" s="152"/>
      <c r="AC36" s="152"/>
      <c r="AD36" s="152"/>
      <c r="AE36" s="152"/>
      <c r="AF36" s="152"/>
      <c r="AG36" s="152" t="s">
        <v>2387</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c r="A37" s="159"/>
      <c r="B37" s="160"/>
      <c r="C37" s="203" t="s">
        <v>3789</v>
      </c>
      <c r="D37" s="199"/>
      <c r="E37" s="200">
        <v>6.88</v>
      </c>
      <c r="F37" s="163"/>
      <c r="G37" s="163"/>
      <c r="H37" s="163"/>
      <c r="I37" s="163"/>
      <c r="J37" s="163"/>
      <c r="K37" s="163"/>
      <c r="L37" s="163"/>
      <c r="M37" s="163"/>
      <c r="N37" s="162"/>
      <c r="O37" s="162"/>
      <c r="P37" s="162"/>
      <c r="Q37" s="162"/>
      <c r="R37" s="163"/>
      <c r="S37" s="163"/>
      <c r="T37" s="163"/>
      <c r="U37" s="163"/>
      <c r="V37" s="163"/>
      <c r="W37" s="163"/>
      <c r="X37" s="163"/>
      <c r="Y37" s="152"/>
      <c r="Z37" s="152"/>
      <c r="AA37" s="152"/>
      <c r="AB37" s="152"/>
      <c r="AC37" s="152"/>
      <c r="AD37" s="152"/>
      <c r="AE37" s="152"/>
      <c r="AF37" s="152"/>
      <c r="AG37" s="152" t="s">
        <v>2390</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c r="A38" s="169" t="s">
        <v>366</v>
      </c>
      <c r="B38" s="170" t="s">
        <v>227</v>
      </c>
      <c r="C38" s="184" t="s">
        <v>228</v>
      </c>
      <c r="D38" s="171"/>
      <c r="E38" s="172"/>
      <c r="F38" s="173"/>
      <c r="G38" s="173">
        <f>SUMIF(AG39:AG41,"&lt;&gt;NOR",G39:G41)</f>
        <v>0</v>
      </c>
      <c r="H38" s="173"/>
      <c r="I38" s="173">
        <f>SUM(I39:I41)</f>
        <v>0</v>
      </c>
      <c r="J38" s="173"/>
      <c r="K38" s="173">
        <f>SUM(K39:K41)</f>
        <v>0</v>
      </c>
      <c r="L38" s="173"/>
      <c r="M38" s="173">
        <f>SUM(M39:M41)</f>
        <v>0</v>
      </c>
      <c r="N38" s="172"/>
      <c r="O38" s="172">
        <f>SUM(O39:O41)</f>
        <v>21.09</v>
      </c>
      <c r="P38" s="172"/>
      <c r="Q38" s="172">
        <f>SUM(Q39:Q41)</f>
        <v>0</v>
      </c>
      <c r="R38" s="173"/>
      <c r="S38" s="173"/>
      <c r="T38" s="174"/>
      <c r="U38" s="168"/>
      <c r="V38" s="168">
        <f>SUM(V39:V41)</f>
        <v>136.44</v>
      </c>
      <c r="W38" s="168"/>
      <c r="X38" s="168"/>
      <c r="AG38" t="s">
        <v>367</v>
      </c>
    </row>
    <row r="39" spans="1:60" outlineLevel="1">
      <c r="A39" s="175">
        <v>12</v>
      </c>
      <c r="B39" s="176" t="s">
        <v>3790</v>
      </c>
      <c r="C39" s="185" t="s">
        <v>3791</v>
      </c>
      <c r="D39" s="177" t="s">
        <v>439</v>
      </c>
      <c r="E39" s="178">
        <v>285.44</v>
      </c>
      <c r="F39" s="179"/>
      <c r="G39" s="180">
        <f>ROUND(E39*F39,2)</f>
        <v>0</v>
      </c>
      <c r="H39" s="179"/>
      <c r="I39" s="180">
        <f>ROUND(E39*H39,2)</f>
        <v>0</v>
      </c>
      <c r="J39" s="179"/>
      <c r="K39" s="180">
        <f>ROUND(E39*J39,2)</f>
        <v>0</v>
      </c>
      <c r="L39" s="180">
        <v>21</v>
      </c>
      <c r="M39" s="180">
        <f>G39*(1+L39/100)</f>
        <v>0</v>
      </c>
      <c r="N39" s="178">
        <v>7.3899999999999993E-2</v>
      </c>
      <c r="O39" s="178">
        <f>ROUND(E39*N39,2)</f>
        <v>21.09</v>
      </c>
      <c r="P39" s="178">
        <v>0</v>
      </c>
      <c r="Q39" s="178">
        <f>ROUND(E39*P39,2)</f>
        <v>0</v>
      </c>
      <c r="R39" s="180" t="s">
        <v>1746</v>
      </c>
      <c r="S39" s="180" t="s">
        <v>371</v>
      </c>
      <c r="T39" s="181" t="s">
        <v>2386</v>
      </c>
      <c r="U39" s="163">
        <v>0.47799999999999998</v>
      </c>
      <c r="V39" s="163">
        <f>ROUND(E39*U39,2)</f>
        <v>136.44</v>
      </c>
      <c r="W39" s="163"/>
      <c r="X39" s="163" t="s">
        <v>431</v>
      </c>
      <c r="Y39" s="152"/>
      <c r="Z39" s="152"/>
      <c r="AA39" s="152"/>
      <c r="AB39" s="152"/>
      <c r="AC39" s="152"/>
      <c r="AD39" s="152"/>
      <c r="AE39" s="152"/>
      <c r="AF39" s="152"/>
      <c r="AG39" s="152" t="s">
        <v>2387</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ht="22.5" outlineLevel="1">
      <c r="A40" s="159"/>
      <c r="B40" s="160"/>
      <c r="C40" s="273" t="s">
        <v>3792</v>
      </c>
      <c r="D40" s="274"/>
      <c r="E40" s="274"/>
      <c r="F40" s="274"/>
      <c r="G40" s="274"/>
      <c r="H40" s="163"/>
      <c r="I40" s="163"/>
      <c r="J40" s="163"/>
      <c r="K40" s="163"/>
      <c r="L40" s="163"/>
      <c r="M40" s="163"/>
      <c r="N40" s="162"/>
      <c r="O40" s="162"/>
      <c r="P40" s="162"/>
      <c r="Q40" s="162"/>
      <c r="R40" s="163"/>
      <c r="S40" s="163"/>
      <c r="T40" s="163"/>
      <c r="U40" s="163"/>
      <c r="V40" s="163"/>
      <c r="W40" s="163"/>
      <c r="X40" s="163"/>
      <c r="Y40" s="152"/>
      <c r="Z40" s="152"/>
      <c r="AA40" s="152"/>
      <c r="AB40" s="152"/>
      <c r="AC40" s="152"/>
      <c r="AD40" s="152"/>
      <c r="AE40" s="152"/>
      <c r="AF40" s="152"/>
      <c r="AG40" s="152" t="s">
        <v>444</v>
      </c>
      <c r="AH40" s="152"/>
      <c r="AI40" s="152"/>
      <c r="AJ40" s="152"/>
      <c r="AK40" s="152"/>
      <c r="AL40" s="152"/>
      <c r="AM40" s="152"/>
      <c r="AN40" s="152"/>
      <c r="AO40" s="152"/>
      <c r="AP40" s="152"/>
      <c r="AQ40" s="152"/>
      <c r="AR40" s="152"/>
      <c r="AS40" s="152"/>
      <c r="AT40" s="152"/>
      <c r="AU40" s="152"/>
      <c r="AV40" s="152"/>
      <c r="AW40" s="152"/>
      <c r="AX40" s="152"/>
      <c r="AY40" s="152"/>
      <c r="AZ40" s="152"/>
      <c r="BA40" s="182" t="str">
        <f>C40</f>
        <v>s provedením lože z kameniva drceného, s vyplněním spár, s dvojitým hutněním a se smetením přebytečného materiálu na krajnici. S dodáním hmot pro lože a výplň spár.</v>
      </c>
      <c r="BB40" s="152"/>
      <c r="BC40" s="152"/>
      <c r="BD40" s="152"/>
      <c r="BE40" s="152"/>
      <c r="BF40" s="152"/>
      <c r="BG40" s="152"/>
      <c r="BH40" s="152"/>
    </row>
    <row r="41" spans="1:60" outlineLevel="1">
      <c r="A41" s="159"/>
      <c r="B41" s="160"/>
      <c r="C41" s="203" t="s">
        <v>3793</v>
      </c>
      <c r="D41" s="199"/>
      <c r="E41" s="200">
        <v>285.44</v>
      </c>
      <c r="F41" s="163"/>
      <c r="G41" s="163"/>
      <c r="H41" s="163"/>
      <c r="I41" s="163"/>
      <c r="J41" s="163"/>
      <c r="K41" s="163"/>
      <c r="L41" s="163"/>
      <c r="M41" s="163"/>
      <c r="N41" s="162"/>
      <c r="O41" s="162"/>
      <c r="P41" s="162"/>
      <c r="Q41" s="162"/>
      <c r="R41" s="163"/>
      <c r="S41" s="163"/>
      <c r="T41" s="163"/>
      <c r="U41" s="163"/>
      <c r="V41" s="163"/>
      <c r="W41" s="163"/>
      <c r="X41" s="163"/>
      <c r="Y41" s="152"/>
      <c r="Z41" s="152"/>
      <c r="AA41" s="152"/>
      <c r="AB41" s="152"/>
      <c r="AC41" s="152"/>
      <c r="AD41" s="152"/>
      <c r="AE41" s="152"/>
      <c r="AF41" s="152"/>
      <c r="AG41" s="152" t="s">
        <v>2390</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c r="A42" s="169" t="s">
        <v>366</v>
      </c>
      <c r="B42" s="170" t="s">
        <v>237</v>
      </c>
      <c r="C42" s="184" t="s">
        <v>238</v>
      </c>
      <c r="D42" s="171"/>
      <c r="E42" s="172"/>
      <c r="F42" s="173"/>
      <c r="G42" s="173">
        <f>SUMIF(AG43:AG47,"&lt;&gt;NOR",G43:G47)</f>
        <v>0</v>
      </c>
      <c r="H42" s="173"/>
      <c r="I42" s="173">
        <f>SUM(I43:I47)</f>
        <v>0</v>
      </c>
      <c r="J42" s="173"/>
      <c r="K42" s="173">
        <f>SUM(K43:K47)</f>
        <v>0</v>
      </c>
      <c r="L42" s="173"/>
      <c r="M42" s="173">
        <f>SUM(M43:M47)</f>
        <v>0</v>
      </c>
      <c r="N42" s="172"/>
      <c r="O42" s="172">
        <f>SUM(O43:O47)</f>
        <v>3.5300000000000002</v>
      </c>
      <c r="P42" s="172"/>
      <c r="Q42" s="172">
        <f>SUM(Q43:Q47)</f>
        <v>0</v>
      </c>
      <c r="R42" s="173"/>
      <c r="S42" s="173"/>
      <c r="T42" s="174"/>
      <c r="U42" s="168"/>
      <c r="V42" s="168">
        <f>SUM(V43:V47)</f>
        <v>4.1500000000000004</v>
      </c>
      <c r="W42" s="168"/>
      <c r="X42" s="168"/>
      <c r="AG42" t="s">
        <v>367</v>
      </c>
    </row>
    <row r="43" spans="1:60" outlineLevel="1">
      <c r="A43" s="175">
        <v>13</v>
      </c>
      <c r="B43" s="176" t="s">
        <v>2616</v>
      </c>
      <c r="C43" s="185" t="s">
        <v>2617</v>
      </c>
      <c r="D43" s="177" t="s">
        <v>439</v>
      </c>
      <c r="E43" s="178">
        <v>6.88</v>
      </c>
      <c r="F43" s="179"/>
      <c r="G43" s="180">
        <f>ROUND(E43*F43,2)</f>
        <v>0</v>
      </c>
      <c r="H43" s="179"/>
      <c r="I43" s="180">
        <f>ROUND(E43*H43,2)</f>
        <v>0</v>
      </c>
      <c r="J43" s="179"/>
      <c r="K43" s="180">
        <f>ROUND(E43*J43,2)</f>
        <v>0</v>
      </c>
      <c r="L43" s="180">
        <v>21</v>
      </c>
      <c r="M43" s="180">
        <f>G43*(1+L43/100)</f>
        <v>0</v>
      </c>
      <c r="N43" s="178">
        <v>0.08</v>
      </c>
      <c r="O43" s="178">
        <f>ROUND(E43*N43,2)</f>
        <v>0.55000000000000004</v>
      </c>
      <c r="P43" s="178">
        <v>0</v>
      </c>
      <c r="Q43" s="178">
        <f>ROUND(E43*P43,2)</f>
        <v>0</v>
      </c>
      <c r="R43" s="180" t="s">
        <v>470</v>
      </c>
      <c r="S43" s="180" t="s">
        <v>371</v>
      </c>
      <c r="T43" s="181" t="s">
        <v>2386</v>
      </c>
      <c r="U43" s="163">
        <v>0.1</v>
      </c>
      <c r="V43" s="163">
        <f>ROUND(E43*U43,2)</f>
        <v>0.69</v>
      </c>
      <c r="W43" s="163"/>
      <c r="X43" s="163" t="s">
        <v>431</v>
      </c>
      <c r="Y43" s="152"/>
      <c r="Z43" s="152"/>
      <c r="AA43" s="152"/>
      <c r="AB43" s="152"/>
      <c r="AC43" s="152"/>
      <c r="AD43" s="152"/>
      <c r="AE43" s="152"/>
      <c r="AF43" s="152"/>
      <c r="AG43" s="152" t="s">
        <v>2387</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c r="A44" s="159"/>
      <c r="B44" s="160"/>
      <c r="C44" s="203" t="s">
        <v>3794</v>
      </c>
      <c r="D44" s="199"/>
      <c r="E44" s="200">
        <v>6.88</v>
      </c>
      <c r="F44" s="163"/>
      <c r="G44" s="163"/>
      <c r="H44" s="163"/>
      <c r="I44" s="163"/>
      <c r="J44" s="163"/>
      <c r="K44" s="163"/>
      <c r="L44" s="163"/>
      <c r="M44" s="163"/>
      <c r="N44" s="162"/>
      <c r="O44" s="162"/>
      <c r="P44" s="162"/>
      <c r="Q44" s="162"/>
      <c r="R44" s="163"/>
      <c r="S44" s="163"/>
      <c r="T44" s="163"/>
      <c r="U44" s="163"/>
      <c r="V44" s="163"/>
      <c r="W44" s="163"/>
      <c r="X44" s="163"/>
      <c r="Y44" s="152"/>
      <c r="Z44" s="152"/>
      <c r="AA44" s="152"/>
      <c r="AB44" s="152"/>
      <c r="AC44" s="152"/>
      <c r="AD44" s="152"/>
      <c r="AE44" s="152"/>
      <c r="AF44" s="152"/>
      <c r="AG44" s="152" t="s">
        <v>2390</v>
      </c>
      <c r="AH44" s="152">
        <v>5</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c r="A45" s="175">
        <v>14</v>
      </c>
      <c r="B45" s="176" t="s">
        <v>3795</v>
      </c>
      <c r="C45" s="185" t="s">
        <v>3796</v>
      </c>
      <c r="D45" s="177" t="s">
        <v>524</v>
      </c>
      <c r="E45" s="178">
        <v>24.734000000000002</v>
      </c>
      <c r="F45" s="179"/>
      <c r="G45" s="180">
        <f>ROUND(E45*F45,2)</f>
        <v>0</v>
      </c>
      <c r="H45" s="179"/>
      <c r="I45" s="180">
        <f>ROUND(E45*H45,2)</f>
        <v>0</v>
      </c>
      <c r="J45" s="179"/>
      <c r="K45" s="180">
        <f>ROUND(E45*J45,2)</f>
        <v>0</v>
      </c>
      <c r="L45" s="180">
        <v>21</v>
      </c>
      <c r="M45" s="180">
        <f>G45*(1+L45/100)</f>
        <v>0</v>
      </c>
      <c r="N45" s="178">
        <v>0.12068</v>
      </c>
      <c r="O45" s="178">
        <f>ROUND(E45*N45,2)</f>
        <v>2.98</v>
      </c>
      <c r="P45" s="178">
        <v>0</v>
      </c>
      <c r="Q45" s="178">
        <f>ROUND(E45*P45,2)</f>
        <v>0</v>
      </c>
      <c r="R45" s="180" t="s">
        <v>470</v>
      </c>
      <c r="S45" s="180" t="s">
        <v>371</v>
      </c>
      <c r="T45" s="181" t="s">
        <v>2386</v>
      </c>
      <c r="U45" s="163">
        <v>0.14000000000000001</v>
      </c>
      <c r="V45" s="163">
        <f>ROUND(E45*U45,2)</f>
        <v>3.46</v>
      </c>
      <c r="W45" s="163"/>
      <c r="X45" s="163" t="s">
        <v>431</v>
      </c>
      <c r="Y45" s="152"/>
      <c r="Z45" s="152"/>
      <c r="AA45" s="152"/>
      <c r="AB45" s="152"/>
      <c r="AC45" s="152"/>
      <c r="AD45" s="152"/>
      <c r="AE45" s="152"/>
      <c r="AF45" s="152"/>
      <c r="AG45" s="152" t="s">
        <v>2387</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c r="A46" s="159"/>
      <c r="B46" s="160"/>
      <c r="C46" s="273" t="s">
        <v>3797</v>
      </c>
      <c r="D46" s="274"/>
      <c r="E46" s="274"/>
      <c r="F46" s="274"/>
      <c r="G46" s="274"/>
      <c r="H46" s="163"/>
      <c r="I46" s="163"/>
      <c r="J46" s="163"/>
      <c r="K46" s="163"/>
      <c r="L46" s="163"/>
      <c r="M46" s="163"/>
      <c r="N46" s="162"/>
      <c r="O46" s="162"/>
      <c r="P46" s="162"/>
      <c r="Q46" s="162"/>
      <c r="R46" s="163"/>
      <c r="S46" s="163"/>
      <c r="T46" s="163"/>
      <c r="U46" s="163"/>
      <c r="V46" s="163"/>
      <c r="W46" s="163"/>
      <c r="X46" s="163"/>
      <c r="Y46" s="152"/>
      <c r="Z46" s="152"/>
      <c r="AA46" s="152"/>
      <c r="AB46" s="152"/>
      <c r="AC46" s="152"/>
      <c r="AD46" s="152"/>
      <c r="AE46" s="152"/>
      <c r="AF46" s="152"/>
      <c r="AG46" s="152" t="s">
        <v>444</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c r="A47" s="159"/>
      <c r="B47" s="160"/>
      <c r="C47" s="203" t="s">
        <v>3798</v>
      </c>
      <c r="D47" s="199"/>
      <c r="E47" s="200">
        <v>24.734000000000002</v>
      </c>
      <c r="F47" s="163"/>
      <c r="G47" s="163"/>
      <c r="H47" s="163"/>
      <c r="I47" s="163"/>
      <c r="J47" s="163"/>
      <c r="K47" s="163"/>
      <c r="L47" s="163"/>
      <c r="M47" s="163"/>
      <c r="N47" s="162"/>
      <c r="O47" s="162"/>
      <c r="P47" s="162"/>
      <c r="Q47" s="162"/>
      <c r="R47" s="163"/>
      <c r="S47" s="163"/>
      <c r="T47" s="163"/>
      <c r="U47" s="163"/>
      <c r="V47" s="163"/>
      <c r="W47" s="163"/>
      <c r="X47" s="163"/>
      <c r="Y47" s="152"/>
      <c r="Z47" s="152"/>
      <c r="AA47" s="152"/>
      <c r="AB47" s="152"/>
      <c r="AC47" s="152"/>
      <c r="AD47" s="152"/>
      <c r="AE47" s="152"/>
      <c r="AF47" s="152"/>
      <c r="AG47" s="152" t="s">
        <v>2390</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c r="A48" s="169" t="s">
        <v>366</v>
      </c>
      <c r="B48" s="170" t="s">
        <v>57</v>
      </c>
      <c r="C48" s="184" t="s">
        <v>244</v>
      </c>
      <c r="D48" s="171"/>
      <c r="E48" s="172"/>
      <c r="F48" s="173"/>
      <c r="G48" s="173">
        <f>SUMIF(AG49:AG51,"&lt;&gt;NOR",G49:G51)</f>
        <v>0</v>
      </c>
      <c r="H48" s="173"/>
      <c r="I48" s="173">
        <f>SUM(I49:I51)</f>
        <v>0</v>
      </c>
      <c r="J48" s="173"/>
      <c r="K48" s="173">
        <f>SUM(K49:K51)</f>
        <v>0</v>
      </c>
      <c r="L48" s="173"/>
      <c r="M48" s="173">
        <f>SUM(M49:M51)</f>
        <v>0</v>
      </c>
      <c r="N48" s="172"/>
      <c r="O48" s="172">
        <f>SUM(O49:O51)</f>
        <v>8.43</v>
      </c>
      <c r="P48" s="172"/>
      <c r="Q48" s="172">
        <f>SUM(Q49:Q51)</f>
        <v>0</v>
      </c>
      <c r="R48" s="173"/>
      <c r="S48" s="173"/>
      <c r="T48" s="174"/>
      <c r="U48" s="168"/>
      <c r="V48" s="168">
        <f>SUM(V49:V51)</f>
        <v>8.51</v>
      </c>
      <c r="W48" s="168"/>
      <c r="X48" s="168"/>
      <c r="AG48" t="s">
        <v>367</v>
      </c>
    </row>
    <row r="49" spans="1:60" ht="33.75" outlineLevel="1">
      <c r="A49" s="175">
        <v>15</v>
      </c>
      <c r="B49" s="176" t="s">
        <v>3799</v>
      </c>
      <c r="C49" s="185" t="s">
        <v>3800</v>
      </c>
      <c r="D49" s="177" t="s">
        <v>524</v>
      </c>
      <c r="E49" s="178">
        <v>31.300999999999998</v>
      </c>
      <c r="F49" s="179"/>
      <c r="G49" s="180">
        <f>ROUND(E49*F49,2)</f>
        <v>0</v>
      </c>
      <c r="H49" s="179"/>
      <c r="I49" s="180">
        <f>ROUND(E49*H49,2)</f>
        <v>0</v>
      </c>
      <c r="J49" s="179"/>
      <c r="K49" s="180">
        <f>ROUND(E49*J49,2)</f>
        <v>0</v>
      </c>
      <c r="L49" s="180">
        <v>21</v>
      </c>
      <c r="M49" s="180">
        <f>G49*(1+L49/100)</f>
        <v>0</v>
      </c>
      <c r="N49" s="178">
        <v>0.26940999999999998</v>
      </c>
      <c r="O49" s="178">
        <f>ROUND(E49*N49,2)</f>
        <v>8.43</v>
      </c>
      <c r="P49" s="178">
        <v>0</v>
      </c>
      <c r="Q49" s="178">
        <f>ROUND(E49*P49,2)</f>
        <v>0</v>
      </c>
      <c r="R49" s="180" t="s">
        <v>1746</v>
      </c>
      <c r="S49" s="180" t="s">
        <v>371</v>
      </c>
      <c r="T49" s="181" t="s">
        <v>2386</v>
      </c>
      <c r="U49" s="163">
        <v>0.27200000000000002</v>
      </c>
      <c r="V49" s="163">
        <f>ROUND(E49*U49,2)</f>
        <v>8.51</v>
      </c>
      <c r="W49" s="163"/>
      <c r="X49" s="163" t="s">
        <v>431</v>
      </c>
      <c r="Y49" s="152"/>
      <c r="Z49" s="152"/>
      <c r="AA49" s="152"/>
      <c r="AB49" s="152"/>
      <c r="AC49" s="152"/>
      <c r="AD49" s="152"/>
      <c r="AE49" s="152"/>
      <c r="AF49" s="152"/>
      <c r="AG49" s="152" t="s">
        <v>2387</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c r="A50" s="159"/>
      <c r="B50" s="160"/>
      <c r="C50" s="273" t="s">
        <v>1808</v>
      </c>
      <c r="D50" s="274"/>
      <c r="E50" s="274"/>
      <c r="F50" s="274"/>
      <c r="G50" s="274"/>
      <c r="H50" s="163"/>
      <c r="I50" s="163"/>
      <c r="J50" s="163"/>
      <c r="K50" s="163"/>
      <c r="L50" s="163"/>
      <c r="M50" s="163"/>
      <c r="N50" s="162"/>
      <c r="O50" s="162"/>
      <c r="P50" s="162"/>
      <c r="Q50" s="162"/>
      <c r="R50" s="163"/>
      <c r="S50" s="163"/>
      <c r="T50" s="163"/>
      <c r="U50" s="163"/>
      <c r="V50" s="163"/>
      <c r="W50" s="163"/>
      <c r="X50" s="163"/>
      <c r="Y50" s="152"/>
      <c r="Z50" s="152"/>
      <c r="AA50" s="152"/>
      <c r="AB50" s="152"/>
      <c r="AC50" s="152"/>
      <c r="AD50" s="152"/>
      <c r="AE50" s="152"/>
      <c r="AF50" s="152"/>
      <c r="AG50" s="152" t="s">
        <v>444</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c r="A51" s="159"/>
      <c r="B51" s="160"/>
      <c r="C51" s="203" t="s">
        <v>3801</v>
      </c>
      <c r="D51" s="199"/>
      <c r="E51" s="200">
        <v>31.300999999999998</v>
      </c>
      <c r="F51" s="163"/>
      <c r="G51" s="163"/>
      <c r="H51" s="163"/>
      <c r="I51" s="163"/>
      <c r="J51" s="163"/>
      <c r="K51" s="163"/>
      <c r="L51" s="163"/>
      <c r="M51" s="163"/>
      <c r="N51" s="162"/>
      <c r="O51" s="162"/>
      <c r="P51" s="162"/>
      <c r="Q51" s="162"/>
      <c r="R51" s="163"/>
      <c r="S51" s="163"/>
      <c r="T51" s="163"/>
      <c r="U51" s="163"/>
      <c r="V51" s="163"/>
      <c r="W51" s="163"/>
      <c r="X51" s="163"/>
      <c r="Y51" s="152"/>
      <c r="Z51" s="152"/>
      <c r="AA51" s="152"/>
      <c r="AB51" s="152"/>
      <c r="AC51" s="152"/>
      <c r="AD51" s="152"/>
      <c r="AE51" s="152"/>
      <c r="AF51" s="152"/>
      <c r="AG51" s="152" t="s">
        <v>2390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c r="A52" s="169" t="s">
        <v>366</v>
      </c>
      <c r="B52" s="170" t="s">
        <v>249</v>
      </c>
      <c r="C52" s="184" t="s">
        <v>250</v>
      </c>
      <c r="D52" s="171"/>
      <c r="E52" s="172"/>
      <c r="F52" s="173"/>
      <c r="G52" s="173">
        <f>SUMIF(AG53:AG54,"&lt;&gt;NOR",G53:G54)</f>
        <v>0</v>
      </c>
      <c r="H52" s="173"/>
      <c r="I52" s="173">
        <f>SUM(I53:I54)</f>
        <v>0</v>
      </c>
      <c r="J52" s="173"/>
      <c r="K52" s="173">
        <f>SUM(K53:K54)</f>
        <v>0</v>
      </c>
      <c r="L52" s="173"/>
      <c r="M52" s="173">
        <f>SUM(M53:M54)</f>
        <v>0</v>
      </c>
      <c r="N52" s="172"/>
      <c r="O52" s="172">
        <f>SUM(O53:O54)</f>
        <v>0</v>
      </c>
      <c r="P52" s="172"/>
      <c r="Q52" s="172">
        <f>SUM(Q53:Q54)</f>
        <v>0</v>
      </c>
      <c r="R52" s="173"/>
      <c r="S52" s="173"/>
      <c r="T52" s="174"/>
      <c r="U52" s="168"/>
      <c r="V52" s="168">
        <f>SUM(V53:V54)</f>
        <v>124.34</v>
      </c>
      <c r="W52" s="168"/>
      <c r="X52" s="168"/>
      <c r="AG52" t="s">
        <v>367</v>
      </c>
    </row>
    <row r="53" spans="1:60" outlineLevel="1">
      <c r="A53" s="175">
        <v>16</v>
      </c>
      <c r="B53" s="176" t="s">
        <v>1832</v>
      </c>
      <c r="C53" s="185" t="s">
        <v>1833</v>
      </c>
      <c r="D53" s="177" t="s">
        <v>459</v>
      </c>
      <c r="E53" s="178">
        <v>318.81319999999999</v>
      </c>
      <c r="F53" s="179"/>
      <c r="G53" s="180">
        <f>ROUND(E53*F53,2)</f>
        <v>0</v>
      </c>
      <c r="H53" s="179"/>
      <c r="I53" s="180">
        <f>ROUND(E53*H53,2)</f>
        <v>0</v>
      </c>
      <c r="J53" s="179"/>
      <c r="K53" s="180">
        <f>ROUND(E53*J53,2)</f>
        <v>0</v>
      </c>
      <c r="L53" s="180">
        <v>21</v>
      </c>
      <c r="M53" s="180">
        <f>G53*(1+L53/100)</f>
        <v>0</v>
      </c>
      <c r="N53" s="178">
        <v>0</v>
      </c>
      <c r="O53" s="178">
        <f>ROUND(E53*N53,2)</f>
        <v>0</v>
      </c>
      <c r="P53" s="178">
        <v>0</v>
      </c>
      <c r="Q53" s="178">
        <f>ROUND(E53*P53,2)</f>
        <v>0</v>
      </c>
      <c r="R53" s="180" t="s">
        <v>1746</v>
      </c>
      <c r="S53" s="180" t="s">
        <v>371</v>
      </c>
      <c r="T53" s="181" t="s">
        <v>2386</v>
      </c>
      <c r="U53" s="163">
        <v>0.39</v>
      </c>
      <c r="V53" s="163">
        <f>ROUND(E53*U53,2)</f>
        <v>124.34</v>
      </c>
      <c r="W53" s="163"/>
      <c r="X53" s="163" t="s">
        <v>254</v>
      </c>
      <c r="Y53" s="152"/>
      <c r="Z53" s="152"/>
      <c r="AA53" s="152"/>
      <c r="AB53" s="152"/>
      <c r="AC53" s="152"/>
      <c r="AD53" s="152"/>
      <c r="AE53" s="152"/>
      <c r="AF53" s="152"/>
      <c r="AG53" s="152" t="s">
        <v>724</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c r="A54" s="159"/>
      <c r="B54" s="160"/>
      <c r="C54" s="273" t="s">
        <v>1834</v>
      </c>
      <c r="D54" s="274"/>
      <c r="E54" s="274"/>
      <c r="F54" s="274"/>
      <c r="G54" s="274"/>
      <c r="H54" s="163"/>
      <c r="I54" s="163"/>
      <c r="J54" s="163"/>
      <c r="K54" s="163"/>
      <c r="L54" s="163"/>
      <c r="M54" s="163"/>
      <c r="N54" s="162"/>
      <c r="O54" s="162"/>
      <c r="P54" s="162"/>
      <c r="Q54" s="162"/>
      <c r="R54" s="163"/>
      <c r="S54" s="163"/>
      <c r="T54" s="163"/>
      <c r="U54" s="163"/>
      <c r="V54" s="163"/>
      <c r="W54" s="163"/>
      <c r="X54" s="163"/>
      <c r="Y54" s="152"/>
      <c r="Z54" s="152"/>
      <c r="AA54" s="152"/>
      <c r="AB54" s="152"/>
      <c r="AC54" s="152"/>
      <c r="AD54" s="152"/>
      <c r="AE54" s="152"/>
      <c r="AF54" s="152"/>
      <c r="AG54" s="152" t="s">
        <v>444</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c r="A55" s="169" t="s">
        <v>366</v>
      </c>
      <c r="B55" s="170" t="s">
        <v>332</v>
      </c>
      <c r="C55" s="184" t="s">
        <v>333</v>
      </c>
      <c r="D55" s="171"/>
      <c r="E55" s="172"/>
      <c r="F55" s="173"/>
      <c r="G55" s="173">
        <f>SUMIF(AG56:AG68,"&lt;&gt;NOR",G56:G68)</f>
        <v>0</v>
      </c>
      <c r="H55" s="173"/>
      <c r="I55" s="173">
        <f>SUM(I56:I68)</f>
        <v>0</v>
      </c>
      <c r="J55" s="173"/>
      <c r="K55" s="173">
        <f>SUM(K56:K68)</f>
        <v>0</v>
      </c>
      <c r="L55" s="173"/>
      <c r="M55" s="173">
        <f>SUM(M56:M68)</f>
        <v>0</v>
      </c>
      <c r="N55" s="172"/>
      <c r="O55" s="172">
        <f>SUM(O56:O68)</f>
        <v>0</v>
      </c>
      <c r="P55" s="172"/>
      <c r="Q55" s="172">
        <f>SUM(Q56:Q68)</f>
        <v>0</v>
      </c>
      <c r="R55" s="173"/>
      <c r="S55" s="173"/>
      <c r="T55" s="174"/>
      <c r="U55" s="168"/>
      <c r="V55" s="168">
        <f>SUM(V56:V68)</f>
        <v>31.27</v>
      </c>
      <c r="W55" s="168"/>
      <c r="X55" s="168"/>
      <c r="AG55" t="s">
        <v>367</v>
      </c>
    </row>
    <row r="56" spans="1:60" outlineLevel="1">
      <c r="A56" s="175">
        <v>17</v>
      </c>
      <c r="B56" s="176" t="s">
        <v>2703</v>
      </c>
      <c r="C56" s="185" t="s">
        <v>2704</v>
      </c>
      <c r="D56" s="177" t="s">
        <v>459</v>
      </c>
      <c r="E56" s="178">
        <v>52.555500000000002</v>
      </c>
      <c r="F56" s="179"/>
      <c r="G56" s="180">
        <f>ROUND(E56*F56,2)</f>
        <v>0</v>
      </c>
      <c r="H56" s="179"/>
      <c r="I56" s="180">
        <f>ROUND(E56*H56,2)</f>
        <v>0</v>
      </c>
      <c r="J56" s="179"/>
      <c r="K56" s="180">
        <f>ROUND(E56*J56,2)</f>
        <v>0</v>
      </c>
      <c r="L56" s="180">
        <v>21</v>
      </c>
      <c r="M56" s="180">
        <f>G56*(1+L56/100)</f>
        <v>0</v>
      </c>
      <c r="N56" s="178">
        <v>0</v>
      </c>
      <c r="O56" s="178">
        <f>ROUND(E56*N56,2)</f>
        <v>0</v>
      </c>
      <c r="P56" s="178">
        <v>0</v>
      </c>
      <c r="Q56" s="178">
        <f>ROUND(E56*P56,2)</f>
        <v>0</v>
      </c>
      <c r="R56" s="180" t="s">
        <v>644</v>
      </c>
      <c r="S56" s="180" t="s">
        <v>371</v>
      </c>
      <c r="T56" s="181" t="s">
        <v>2386</v>
      </c>
      <c r="U56" s="163">
        <v>0.49</v>
      </c>
      <c r="V56" s="163">
        <f>ROUND(E56*U56,2)</f>
        <v>25.75</v>
      </c>
      <c r="W56" s="163"/>
      <c r="X56" s="163" t="s">
        <v>431</v>
      </c>
      <c r="Y56" s="152"/>
      <c r="Z56" s="152"/>
      <c r="AA56" s="152"/>
      <c r="AB56" s="152"/>
      <c r="AC56" s="152"/>
      <c r="AD56" s="152"/>
      <c r="AE56" s="152"/>
      <c r="AF56" s="152"/>
      <c r="AG56" s="152" t="s">
        <v>2387</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c r="A57" s="159"/>
      <c r="B57" s="160"/>
      <c r="C57" s="262" t="s">
        <v>3802</v>
      </c>
      <c r="D57" s="263"/>
      <c r="E57" s="263"/>
      <c r="F57" s="263"/>
      <c r="G57" s="263"/>
      <c r="H57" s="163"/>
      <c r="I57" s="163"/>
      <c r="J57" s="163"/>
      <c r="K57" s="163"/>
      <c r="L57" s="163"/>
      <c r="M57" s="163"/>
      <c r="N57" s="162"/>
      <c r="O57" s="162"/>
      <c r="P57" s="162"/>
      <c r="Q57" s="162"/>
      <c r="R57" s="163"/>
      <c r="S57" s="163"/>
      <c r="T57" s="163"/>
      <c r="U57" s="163"/>
      <c r="V57" s="163"/>
      <c r="W57" s="163"/>
      <c r="X57" s="163"/>
      <c r="Y57" s="152"/>
      <c r="Z57" s="152"/>
      <c r="AA57" s="152"/>
      <c r="AB57" s="152"/>
      <c r="AC57" s="152"/>
      <c r="AD57" s="152"/>
      <c r="AE57" s="152"/>
      <c r="AF57" s="152"/>
      <c r="AG57" s="152" t="s">
        <v>375</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c r="A58" s="159"/>
      <c r="B58" s="160"/>
      <c r="C58" s="203" t="s">
        <v>3803</v>
      </c>
      <c r="D58" s="199"/>
      <c r="E58" s="200">
        <v>52.555500000000002</v>
      </c>
      <c r="F58" s="163"/>
      <c r="G58" s="163"/>
      <c r="H58" s="163"/>
      <c r="I58" s="163"/>
      <c r="J58" s="163"/>
      <c r="K58" s="163"/>
      <c r="L58" s="163"/>
      <c r="M58" s="163"/>
      <c r="N58" s="162"/>
      <c r="O58" s="162"/>
      <c r="P58" s="162"/>
      <c r="Q58" s="162"/>
      <c r="R58" s="163"/>
      <c r="S58" s="163"/>
      <c r="T58" s="163"/>
      <c r="U58" s="163"/>
      <c r="V58" s="163"/>
      <c r="W58" s="163"/>
      <c r="X58" s="163"/>
      <c r="Y58" s="152"/>
      <c r="Z58" s="152"/>
      <c r="AA58" s="152"/>
      <c r="AB58" s="152"/>
      <c r="AC58" s="152"/>
      <c r="AD58" s="152"/>
      <c r="AE58" s="152"/>
      <c r="AF58" s="152"/>
      <c r="AG58" s="152" t="s">
        <v>2390</v>
      </c>
      <c r="AH58" s="152">
        <v>5</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c r="A59" s="175">
        <v>18</v>
      </c>
      <c r="B59" s="176" t="s">
        <v>2705</v>
      </c>
      <c r="C59" s="185" t="s">
        <v>2706</v>
      </c>
      <c r="D59" s="177" t="s">
        <v>459</v>
      </c>
      <c r="E59" s="178">
        <v>105.111</v>
      </c>
      <c r="F59" s="179"/>
      <c r="G59" s="180">
        <f>ROUND(E59*F59,2)</f>
        <v>0</v>
      </c>
      <c r="H59" s="179"/>
      <c r="I59" s="180">
        <f>ROUND(E59*H59,2)</f>
        <v>0</v>
      </c>
      <c r="J59" s="179"/>
      <c r="K59" s="180">
        <f>ROUND(E59*J59,2)</f>
        <v>0</v>
      </c>
      <c r="L59" s="180">
        <v>21</v>
      </c>
      <c r="M59" s="180">
        <f>G59*(1+L59/100)</f>
        <v>0</v>
      </c>
      <c r="N59" s="178">
        <v>0</v>
      </c>
      <c r="O59" s="178">
        <f>ROUND(E59*N59,2)</f>
        <v>0</v>
      </c>
      <c r="P59" s="178">
        <v>0</v>
      </c>
      <c r="Q59" s="178">
        <f>ROUND(E59*P59,2)</f>
        <v>0</v>
      </c>
      <c r="R59" s="180" t="s">
        <v>644</v>
      </c>
      <c r="S59" s="180" t="s">
        <v>371</v>
      </c>
      <c r="T59" s="181" t="s">
        <v>2386</v>
      </c>
      <c r="U59" s="163">
        <v>0</v>
      </c>
      <c r="V59" s="163">
        <f>ROUND(E59*U59,2)</f>
        <v>0</v>
      </c>
      <c r="W59" s="163"/>
      <c r="X59" s="163" t="s">
        <v>431</v>
      </c>
      <c r="Y59" s="152"/>
      <c r="Z59" s="152"/>
      <c r="AA59" s="152"/>
      <c r="AB59" s="152"/>
      <c r="AC59" s="152"/>
      <c r="AD59" s="152"/>
      <c r="AE59" s="152"/>
      <c r="AF59" s="152"/>
      <c r="AG59" s="152" t="s">
        <v>2387</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c r="A60" s="159"/>
      <c r="B60" s="160"/>
      <c r="C60" s="203" t="s">
        <v>3804</v>
      </c>
      <c r="D60" s="199"/>
      <c r="E60" s="200">
        <v>105.111</v>
      </c>
      <c r="F60" s="163"/>
      <c r="G60" s="163"/>
      <c r="H60" s="163"/>
      <c r="I60" s="163"/>
      <c r="J60" s="163"/>
      <c r="K60" s="163"/>
      <c r="L60" s="163"/>
      <c r="M60" s="163"/>
      <c r="N60" s="162"/>
      <c r="O60" s="162"/>
      <c r="P60" s="162"/>
      <c r="Q60" s="162"/>
      <c r="R60" s="163"/>
      <c r="S60" s="163"/>
      <c r="T60" s="163"/>
      <c r="U60" s="163"/>
      <c r="V60" s="163"/>
      <c r="W60" s="163"/>
      <c r="X60" s="163"/>
      <c r="Y60" s="152"/>
      <c r="Z60" s="152"/>
      <c r="AA60" s="152"/>
      <c r="AB60" s="152"/>
      <c r="AC60" s="152"/>
      <c r="AD60" s="152"/>
      <c r="AE60" s="152"/>
      <c r="AF60" s="152"/>
      <c r="AG60" s="152" t="s">
        <v>2390</v>
      </c>
      <c r="AH60" s="152">
        <v>5</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ht="22.5" outlineLevel="1">
      <c r="A61" s="175">
        <v>19</v>
      </c>
      <c r="B61" s="176" t="s">
        <v>2707</v>
      </c>
      <c r="C61" s="185" t="s">
        <v>2708</v>
      </c>
      <c r="D61" s="177" t="s">
        <v>459</v>
      </c>
      <c r="E61" s="178">
        <v>52.555500000000002</v>
      </c>
      <c r="F61" s="179"/>
      <c r="G61" s="180">
        <f>ROUND(E61*F61,2)</f>
        <v>0</v>
      </c>
      <c r="H61" s="179"/>
      <c r="I61" s="180">
        <f>ROUND(E61*H61,2)</f>
        <v>0</v>
      </c>
      <c r="J61" s="179"/>
      <c r="K61" s="180">
        <f>ROUND(E61*J61,2)</f>
        <v>0</v>
      </c>
      <c r="L61" s="180">
        <v>21</v>
      </c>
      <c r="M61" s="180">
        <f>G61*(1+L61/100)</f>
        <v>0</v>
      </c>
      <c r="N61" s="178">
        <v>0</v>
      </c>
      <c r="O61" s="178">
        <f>ROUND(E61*N61,2)</f>
        <v>0</v>
      </c>
      <c r="P61" s="178">
        <v>0</v>
      </c>
      <c r="Q61" s="178">
        <f>ROUND(E61*P61,2)</f>
        <v>0</v>
      </c>
      <c r="R61" s="180" t="s">
        <v>644</v>
      </c>
      <c r="S61" s="180" t="s">
        <v>371</v>
      </c>
      <c r="T61" s="181" t="s">
        <v>2386</v>
      </c>
      <c r="U61" s="163">
        <v>0</v>
      </c>
      <c r="V61" s="163">
        <f>ROUND(E61*U61,2)</f>
        <v>0</v>
      </c>
      <c r="W61" s="163"/>
      <c r="X61" s="163" t="s">
        <v>431</v>
      </c>
      <c r="Y61" s="152"/>
      <c r="Z61" s="152"/>
      <c r="AA61" s="152"/>
      <c r="AB61" s="152"/>
      <c r="AC61" s="152"/>
      <c r="AD61" s="152"/>
      <c r="AE61" s="152"/>
      <c r="AF61" s="152"/>
      <c r="AG61" s="152" t="s">
        <v>2387</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c r="A62" s="159"/>
      <c r="B62" s="160"/>
      <c r="C62" s="203" t="s">
        <v>3805</v>
      </c>
      <c r="D62" s="199"/>
      <c r="E62" s="200">
        <v>52.555500000000002</v>
      </c>
      <c r="F62" s="163"/>
      <c r="G62" s="163"/>
      <c r="H62" s="163"/>
      <c r="I62" s="163"/>
      <c r="J62" s="163"/>
      <c r="K62" s="163"/>
      <c r="L62" s="163"/>
      <c r="M62" s="163"/>
      <c r="N62" s="162"/>
      <c r="O62" s="162"/>
      <c r="P62" s="162"/>
      <c r="Q62" s="162"/>
      <c r="R62" s="163"/>
      <c r="S62" s="163"/>
      <c r="T62" s="163"/>
      <c r="U62" s="163"/>
      <c r="V62" s="163"/>
      <c r="W62" s="163"/>
      <c r="X62" s="163"/>
      <c r="Y62" s="152"/>
      <c r="Z62" s="152"/>
      <c r="AA62" s="152"/>
      <c r="AB62" s="152"/>
      <c r="AC62" s="152"/>
      <c r="AD62" s="152"/>
      <c r="AE62" s="152"/>
      <c r="AF62" s="152"/>
      <c r="AG62" s="152" t="s">
        <v>2390</v>
      </c>
      <c r="AH62" s="152">
        <v>5</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ht="22.5" outlineLevel="1">
      <c r="A63" s="175">
        <v>20</v>
      </c>
      <c r="B63" s="176" t="s">
        <v>2709</v>
      </c>
      <c r="C63" s="185" t="s">
        <v>2710</v>
      </c>
      <c r="D63" s="177" t="s">
        <v>459</v>
      </c>
      <c r="E63" s="178">
        <v>52.555500000000002</v>
      </c>
      <c r="F63" s="179"/>
      <c r="G63" s="180">
        <f>ROUND(E63*F63,2)</f>
        <v>0</v>
      </c>
      <c r="H63" s="179"/>
      <c r="I63" s="180">
        <f>ROUND(E63*H63,2)</f>
        <v>0</v>
      </c>
      <c r="J63" s="179"/>
      <c r="K63" s="180">
        <f>ROUND(E63*J63,2)</f>
        <v>0</v>
      </c>
      <c r="L63" s="180">
        <v>21</v>
      </c>
      <c r="M63" s="180">
        <f>G63*(1+L63/100)</f>
        <v>0</v>
      </c>
      <c r="N63" s="178">
        <v>0</v>
      </c>
      <c r="O63" s="178">
        <f>ROUND(E63*N63,2)</f>
        <v>0</v>
      </c>
      <c r="P63" s="178">
        <v>0</v>
      </c>
      <c r="Q63" s="178">
        <f>ROUND(E63*P63,2)</f>
        <v>0</v>
      </c>
      <c r="R63" s="180" t="s">
        <v>2469</v>
      </c>
      <c r="S63" s="180" t="s">
        <v>371</v>
      </c>
      <c r="T63" s="181" t="s">
        <v>2386</v>
      </c>
      <c r="U63" s="163">
        <v>9.9000000000000005E-2</v>
      </c>
      <c r="V63" s="163">
        <f>ROUND(E63*U63,2)</f>
        <v>5.2</v>
      </c>
      <c r="W63" s="163"/>
      <c r="X63" s="163" t="s">
        <v>431</v>
      </c>
      <c r="Y63" s="152"/>
      <c r="Z63" s="152"/>
      <c r="AA63" s="152"/>
      <c r="AB63" s="152"/>
      <c r="AC63" s="152"/>
      <c r="AD63" s="152"/>
      <c r="AE63" s="152"/>
      <c r="AF63" s="152"/>
      <c r="AG63" s="152" t="s">
        <v>2387</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c r="A64" s="159"/>
      <c r="B64" s="160"/>
      <c r="C64" s="273" t="s">
        <v>2711</v>
      </c>
      <c r="D64" s="274"/>
      <c r="E64" s="274"/>
      <c r="F64" s="274"/>
      <c r="G64" s="274"/>
      <c r="H64" s="163"/>
      <c r="I64" s="163"/>
      <c r="J64" s="163"/>
      <c r="K64" s="163"/>
      <c r="L64" s="163"/>
      <c r="M64" s="163"/>
      <c r="N64" s="162"/>
      <c r="O64" s="162"/>
      <c r="P64" s="162"/>
      <c r="Q64" s="162"/>
      <c r="R64" s="163"/>
      <c r="S64" s="163"/>
      <c r="T64" s="163"/>
      <c r="U64" s="163"/>
      <c r="V64" s="163"/>
      <c r="W64" s="163"/>
      <c r="X64" s="163"/>
      <c r="Y64" s="152"/>
      <c r="Z64" s="152"/>
      <c r="AA64" s="152"/>
      <c r="AB64" s="152"/>
      <c r="AC64" s="152"/>
      <c r="AD64" s="152"/>
      <c r="AE64" s="152"/>
      <c r="AF64" s="152"/>
      <c r="AG64" s="152" t="s">
        <v>444</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c r="A65" s="159"/>
      <c r="B65" s="160"/>
      <c r="C65" s="203" t="s">
        <v>3806</v>
      </c>
      <c r="D65" s="199"/>
      <c r="E65" s="200">
        <v>52.555500000000002</v>
      </c>
      <c r="F65" s="163"/>
      <c r="G65" s="163"/>
      <c r="H65" s="163"/>
      <c r="I65" s="163"/>
      <c r="J65" s="163"/>
      <c r="K65" s="163"/>
      <c r="L65" s="163"/>
      <c r="M65" s="163"/>
      <c r="N65" s="162"/>
      <c r="O65" s="162"/>
      <c r="P65" s="162"/>
      <c r="Q65" s="162"/>
      <c r="R65" s="163"/>
      <c r="S65" s="163"/>
      <c r="T65" s="163"/>
      <c r="U65" s="163"/>
      <c r="V65" s="163"/>
      <c r="W65" s="163"/>
      <c r="X65" s="163"/>
      <c r="Y65" s="152"/>
      <c r="Z65" s="152"/>
      <c r="AA65" s="152"/>
      <c r="AB65" s="152"/>
      <c r="AC65" s="152"/>
      <c r="AD65" s="152"/>
      <c r="AE65" s="152"/>
      <c r="AF65" s="152"/>
      <c r="AG65" s="152" t="s">
        <v>2390</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c r="A66" s="175">
        <v>21</v>
      </c>
      <c r="B66" s="176" t="s">
        <v>2712</v>
      </c>
      <c r="C66" s="185" t="s">
        <v>2713</v>
      </c>
      <c r="D66" s="177" t="s">
        <v>459</v>
      </c>
      <c r="E66" s="178">
        <v>52.555500000000002</v>
      </c>
      <c r="F66" s="179"/>
      <c r="G66" s="180">
        <f>ROUND(E66*F66,2)</f>
        <v>0</v>
      </c>
      <c r="H66" s="179"/>
      <c r="I66" s="180">
        <f>ROUND(E66*H66,2)</f>
        <v>0</v>
      </c>
      <c r="J66" s="179"/>
      <c r="K66" s="180">
        <f>ROUND(E66*J66,2)</f>
        <v>0</v>
      </c>
      <c r="L66" s="180">
        <v>21</v>
      </c>
      <c r="M66" s="180">
        <f>G66*(1+L66/100)</f>
        <v>0</v>
      </c>
      <c r="N66" s="178">
        <v>0</v>
      </c>
      <c r="O66" s="178">
        <f>ROUND(E66*N66,2)</f>
        <v>0</v>
      </c>
      <c r="P66" s="178">
        <v>0</v>
      </c>
      <c r="Q66" s="178">
        <f>ROUND(E66*P66,2)</f>
        <v>0</v>
      </c>
      <c r="R66" s="180" t="s">
        <v>2714</v>
      </c>
      <c r="S66" s="180" t="s">
        <v>371</v>
      </c>
      <c r="T66" s="181" t="s">
        <v>2386</v>
      </c>
      <c r="U66" s="163">
        <v>6.0000000000000001E-3</v>
      </c>
      <c r="V66" s="163">
        <f>ROUND(E66*U66,2)</f>
        <v>0.32</v>
      </c>
      <c r="W66" s="163"/>
      <c r="X66" s="163" t="s">
        <v>431</v>
      </c>
      <c r="Y66" s="152"/>
      <c r="Z66" s="152"/>
      <c r="AA66" s="152"/>
      <c r="AB66" s="152"/>
      <c r="AC66" s="152"/>
      <c r="AD66" s="152"/>
      <c r="AE66" s="152"/>
      <c r="AF66" s="152"/>
      <c r="AG66" s="152" t="s">
        <v>2387</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c r="A67" s="159"/>
      <c r="B67" s="160"/>
      <c r="C67" s="273" t="s">
        <v>2715</v>
      </c>
      <c r="D67" s="274"/>
      <c r="E67" s="274"/>
      <c r="F67" s="274"/>
      <c r="G67" s="274"/>
      <c r="H67" s="163"/>
      <c r="I67" s="163"/>
      <c r="J67" s="163"/>
      <c r="K67" s="163"/>
      <c r="L67" s="163"/>
      <c r="M67" s="163"/>
      <c r="N67" s="162"/>
      <c r="O67" s="162"/>
      <c r="P67" s="162"/>
      <c r="Q67" s="162"/>
      <c r="R67" s="163"/>
      <c r="S67" s="163"/>
      <c r="T67" s="163"/>
      <c r="U67" s="163"/>
      <c r="V67" s="163"/>
      <c r="W67" s="163"/>
      <c r="X67" s="163"/>
      <c r="Y67" s="152"/>
      <c r="Z67" s="152"/>
      <c r="AA67" s="152"/>
      <c r="AB67" s="152"/>
      <c r="AC67" s="152"/>
      <c r="AD67" s="152"/>
      <c r="AE67" s="152"/>
      <c r="AF67" s="152"/>
      <c r="AG67" s="152" t="s">
        <v>444</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c r="A68" s="159"/>
      <c r="B68" s="160"/>
      <c r="C68" s="203" t="s">
        <v>3807</v>
      </c>
      <c r="D68" s="199"/>
      <c r="E68" s="200">
        <v>52.555500000000002</v>
      </c>
      <c r="F68" s="163"/>
      <c r="G68" s="163"/>
      <c r="H68" s="163"/>
      <c r="I68" s="163"/>
      <c r="J68" s="163"/>
      <c r="K68" s="163"/>
      <c r="L68" s="163"/>
      <c r="M68" s="163"/>
      <c r="N68" s="162"/>
      <c r="O68" s="162"/>
      <c r="P68" s="162"/>
      <c r="Q68" s="162"/>
      <c r="R68" s="163"/>
      <c r="S68" s="163"/>
      <c r="T68" s="163"/>
      <c r="U68" s="163"/>
      <c r="V68" s="163"/>
      <c r="W68" s="163"/>
      <c r="X68" s="163"/>
      <c r="Y68" s="152"/>
      <c r="Z68" s="152"/>
      <c r="AA68" s="152"/>
      <c r="AB68" s="152"/>
      <c r="AC68" s="152"/>
      <c r="AD68" s="152"/>
      <c r="AE68" s="152"/>
      <c r="AF68" s="152"/>
      <c r="AG68" s="152" t="s">
        <v>2390</v>
      </c>
      <c r="AH68" s="152">
        <v>5</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c r="A69" s="3"/>
      <c r="B69" s="4"/>
      <c r="C69" s="186"/>
      <c r="D69" s="6"/>
      <c r="E69" s="3"/>
      <c r="F69" s="3"/>
      <c r="G69" s="3"/>
      <c r="H69" s="3"/>
      <c r="I69" s="3"/>
      <c r="J69" s="3"/>
      <c r="K69" s="3"/>
      <c r="L69" s="3"/>
      <c r="M69" s="3"/>
      <c r="N69" s="3"/>
      <c r="O69" s="3"/>
      <c r="P69" s="3"/>
      <c r="Q69" s="3"/>
      <c r="R69" s="3"/>
      <c r="S69" s="3"/>
      <c r="T69" s="3"/>
      <c r="U69" s="3"/>
      <c r="V69" s="3"/>
      <c r="W69" s="3"/>
      <c r="X69" s="3"/>
      <c r="AE69">
        <v>15</v>
      </c>
      <c r="AF69">
        <v>21</v>
      </c>
      <c r="AG69" t="s">
        <v>353</v>
      </c>
    </row>
    <row r="70" spans="1:60">
      <c r="A70" s="155"/>
      <c r="B70" s="156" t="s">
        <v>29</v>
      </c>
      <c r="C70" s="187"/>
      <c r="D70" s="157"/>
      <c r="E70" s="158"/>
      <c r="F70" s="158"/>
      <c r="G70" s="183">
        <f>G8+G30+G38+G42+G48+G52+G55</f>
        <v>0</v>
      </c>
      <c r="H70" s="3"/>
      <c r="I70" s="3"/>
      <c r="J70" s="3"/>
      <c r="K70" s="3"/>
      <c r="L70" s="3"/>
      <c r="M70" s="3"/>
      <c r="N70" s="3"/>
      <c r="O70" s="3"/>
      <c r="P70" s="3"/>
      <c r="Q70" s="3"/>
      <c r="R70" s="3"/>
      <c r="S70" s="3"/>
      <c r="T70" s="3"/>
      <c r="U70" s="3"/>
      <c r="V70" s="3"/>
      <c r="W70" s="3"/>
      <c r="X70" s="3"/>
      <c r="AE70">
        <f>SUMIF(L7:L68,AE69,G7:G68)</f>
        <v>0</v>
      </c>
      <c r="AF70">
        <f>SUMIF(L7:L68,AF69,G7:G68)</f>
        <v>0</v>
      </c>
      <c r="AG70" t="s">
        <v>423</v>
      </c>
    </row>
    <row r="71" spans="1:60">
      <c r="C71" s="188"/>
      <c r="D71" s="10"/>
      <c r="AG71" t="s">
        <v>425</v>
      </c>
    </row>
    <row r="72" spans="1:60">
      <c r="D72" s="10"/>
    </row>
    <row r="73" spans="1:60">
      <c r="D73" s="10"/>
    </row>
    <row r="74" spans="1:60">
      <c r="D74" s="10"/>
    </row>
    <row r="75" spans="1:60">
      <c r="D75" s="10"/>
    </row>
    <row r="76" spans="1:60">
      <c r="D76" s="10"/>
    </row>
    <row r="77" spans="1:60">
      <c r="D77" s="10"/>
    </row>
    <row r="78" spans="1:60">
      <c r="D78" s="10"/>
    </row>
    <row r="79" spans="1:60">
      <c r="D79" s="10"/>
    </row>
    <row r="80" spans="1:60">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xsI3cdzyxHslw6bUC5P8JtaXbHFuYxTeerHtoWz773j6FESHXEE2+FNNgAvLsJj6om19AFrzgQzsEoYwnxzs+g==" saltValue="yVYGU/yG9ebuVsmOwPwgOA==" spinCount="100000" sheet="1"/>
  <mergeCells count="16">
    <mergeCell ref="C54:G54"/>
    <mergeCell ref="C57:G57"/>
    <mergeCell ref="C64:G64"/>
    <mergeCell ref="C67:G67"/>
    <mergeCell ref="C18:G18"/>
    <mergeCell ref="C21:G21"/>
    <mergeCell ref="C26:G26"/>
    <mergeCell ref="C40:G40"/>
    <mergeCell ref="C46:G46"/>
    <mergeCell ref="C50:G50"/>
    <mergeCell ref="C15:G15"/>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79</v>
      </c>
      <c r="C3" s="265" t="s">
        <v>93</v>
      </c>
      <c r="D3" s="266"/>
      <c r="E3" s="266"/>
      <c r="F3" s="266"/>
      <c r="G3" s="267"/>
      <c r="AC3" s="126" t="s">
        <v>339</v>
      </c>
      <c r="AG3" t="s">
        <v>343</v>
      </c>
    </row>
    <row r="4" spans="1:60" ht="24.95" customHeight="1">
      <c r="A4" s="145" t="s">
        <v>9</v>
      </c>
      <c r="B4" s="146" t="s">
        <v>94</v>
      </c>
      <c r="C4" s="268" t="s">
        <v>95</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53</v>
      </c>
      <c r="C8" s="184" t="s">
        <v>225</v>
      </c>
      <c r="D8" s="171"/>
      <c r="E8" s="172"/>
      <c r="F8" s="173"/>
      <c r="G8" s="173">
        <f>SUMIF(AG9:AG13,"&lt;&gt;NOR",G9:G13)</f>
        <v>0</v>
      </c>
      <c r="H8" s="173"/>
      <c r="I8" s="173">
        <f>SUM(I9:I13)</f>
        <v>0</v>
      </c>
      <c r="J8" s="173"/>
      <c r="K8" s="173">
        <f>SUM(K9:K13)</f>
        <v>0</v>
      </c>
      <c r="L8" s="173"/>
      <c r="M8" s="173">
        <f>SUM(M9:M13)</f>
        <v>0</v>
      </c>
      <c r="N8" s="172"/>
      <c r="O8" s="172">
        <f>SUM(O9:O13)</f>
        <v>0</v>
      </c>
      <c r="P8" s="172"/>
      <c r="Q8" s="172">
        <f>SUM(Q9:Q13)</f>
        <v>0</v>
      </c>
      <c r="R8" s="173"/>
      <c r="S8" s="173"/>
      <c r="T8" s="174"/>
      <c r="U8" s="168"/>
      <c r="V8" s="168">
        <f>SUM(V9:V13)</f>
        <v>6.58</v>
      </c>
      <c r="W8" s="168"/>
      <c r="X8" s="168"/>
      <c r="AG8" t="s">
        <v>367</v>
      </c>
    </row>
    <row r="9" spans="1:60" ht="22.5" outlineLevel="1">
      <c r="A9" s="175">
        <v>1</v>
      </c>
      <c r="B9" s="176" t="s">
        <v>3808</v>
      </c>
      <c r="C9" s="185" t="s">
        <v>3809</v>
      </c>
      <c r="D9" s="177" t="s">
        <v>508</v>
      </c>
      <c r="E9" s="178">
        <v>7</v>
      </c>
      <c r="F9" s="179"/>
      <c r="G9" s="180">
        <f>ROUND(E9*F9,2)</f>
        <v>0</v>
      </c>
      <c r="H9" s="179"/>
      <c r="I9" s="180">
        <f>ROUND(E9*H9,2)</f>
        <v>0</v>
      </c>
      <c r="J9" s="179"/>
      <c r="K9" s="180">
        <f>ROUND(E9*J9,2)</f>
        <v>0</v>
      </c>
      <c r="L9" s="180">
        <v>21</v>
      </c>
      <c r="M9" s="180">
        <f>G9*(1+L9/100)</f>
        <v>0</v>
      </c>
      <c r="N9" s="178">
        <v>1.6000000000000001E-4</v>
      </c>
      <c r="O9" s="178">
        <f>ROUND(E9*N9,2)</f>
        <v>0</v>
      </c>
      <c r="P9" s="178">
        <v>0</v>
      </c>
      <c r="Q9" s="178">
        <f>ROUND(E9*P9,2)</f>
        <v>0</v>
      </c>
      <c r="R9" s="180" t="s">
        <v>470</v>
      </c>
      <c r="S9" s="180" t="s">
        <v>371</v>
      </c>
      <c r="T9" s="181" t="s">
        <v>2386</v>
      </c>
      <c r="U9" s="163">
        <v>0.94</v>
      </c>
      <c r="V9" s="163">
        <f>ROUND(E9*U9,2)</f>
        <v>6.58</v>
      </c>
      <c r="W9" s="163"/>
      <c r="X9" s="163" t="s">
        <v>431</v>
      </c>
      <c r="Y9" s="152"/>
      <c r="Z9" s="152"/>
      <c r="AA9" s="152"/>
      <c r="AB9" s="152"/>
      <c r="AC9" s="152"/>
      <c r="AD9" s="152"/>
      <c r="AE9" s="152"/>
      <c r="AF9" s="152"/>
      <c r="AG9" s="152" t="s">
        <v>2387</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59"/>
      <c r="B10" s="160"/>
      <c r="C10" s="262" t="s">
        <v>3810</v>
      </c>
      <c r="D10" s="263"/>
      <c r="E10" s="263"/>
      <c r="F10" s="263"/>
      <c r="G10" s="263"/>
      <c r="H10" s="163"/>
      <c r="I10" s="163"/>
      <c r="J10" s="163"/>
      <c r="K10" s="163"/>
      <c r="L10" s="163"/>
      <c r="M10" s="163"/>
      <c r="N10" s="162"/>
      <c r="O10" s="162"/>
      <c r="P10" s="162"/>
      <c r="Q10" s="162"/>
      <c r="R10" s="163"/>
      <c r="S10" s="163"/>
      <c r="T10" s="163"/>
      <c r="U10" s="163"/>
      <c r="V10" s="163"/>
      <c r="W10" s="163"/>
      <c r="X10" s="163"/>
      <c r="Y10" s="152"/>
      <c r="Z10" s="152"/>
      <c r="AA10" s="152"/>
      <c r="AB10" s="152"/>
      <c r="AC10" s="152"/>
      <c r="AD10" s="152"/>
      <c r="AE10" s="152"/>
      <c r="AF10" s="152"/>
      <c r="AG10" s="152" t="s">
        <v>375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89">
        <v>2</v>
      </c>
      <c r="B11" s="190" t="s">
        <v>3811</v>
      </c>
      <c r="C11" s="197" t="s">
        <v>3812</v>
      </c>
      <c r="D11" s="191" t="s">
        <v>508</v>
      </c>
      <c r="E11" s="192">
        <v>1</v>
      </c>
      <c r="F11" s="193"/>
      <c r="G11" s="194">
        <f>ROUND(E11*F11,2)</f>
        <v>0</v>
      </c>
      <c r="H11" s="193"/>
      <c r="I11" s="194">
        <f>ROUND(E11*H11,2)</f>
        <v>0</v>
      </c>
      <c r="J11" s="193"/>
      <c r="K11" s="194">
        <f>ROUND(E11*J11,2)</f>
        <v>0</v>
      </c>
      <c r="L11" s="194">
        <v>21</v>
      </c>
      <c r="M11" s="194">
        <f>G11*(1+L11/100)</f>
        <v>0</v>
      </c>
      <c r="N11" s="192">
        <v>6.9999999999999999E-4</v>
      </c>
      <c r="O11" s="192">
        <f>ROUND(E11*N11,2)</f>
        <v>0</v>
      </c>
      <c r="P11" s="192">
        <v>0</v>
      </c>
      <c r="Q11" s="192">
        <f>ROUND(E11*P11,2)</f>
        <v>0</v>
      </c>
      <c r="R11" s="194"/>
      <c r="S11" s="194" t="s">
        <v>430</v>
      </c>
      <c r="T11" s="195" t="s">
        <v>372</v>
      </c>
      <c r="U11" s="163">
        <v>0</v>
      </c>
      <c r="V11" s="163">
        <f>ROUND(E11*U11,2)</f>
        <v>0</v>
      </c>
      <c r="W11" s="163"/>
      <c r="X11" s="163" t="s">
        <v>464</v>
      </c>
      <c r="Y11" s="152"/>
      <c r="Z11" s="152"/>
      <c r="AA11" s="152"/>
      <c r="AB11" s="152"/>
      <c r="AC11" s="152"/>
      <c r="AD11" s="152"/>
      <c r="AE11" s="152"/>
      <c r="AF11" s="152"/>
      <c r="AG11" s="152" t="s">
        <v>2465</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c r="A12" s="189">
        <v>3</v>
      </c>
      <c r="B12" s="190" t="s">
        <v>3813</v>
      </c>
      <c r="C12" s="197" t="s">
        <v>3814</v>
      </c>
      <c r="D12" s="191" t="s">
        <v>508</v>
      </c>
      <c r="E12" s="192">
        <v>5</v>
      </c>
      <c r="F12" s="193"/>
      <c r="G12" s="194">
        <f>ROUND(E12*F12,2)</f>
        <v>0</v>
      </c>
      <c r="H12" s="193"/>
      <c r="I12" s="194">
        <f>ROUND(E12*H12,2)</f>
        <v>0</v>
      </c>
      <c r="J12" s="193"/>
      <c r="K12" s="194">
        <f>ROUND(E12*J12,2)</f>
        <v>0</v>
      </c>
      <c r="L12" s="194">
        <v>21</v>
      </c>
      <c r="M12" s="194">
        <f>G12*(1+L12/100)</f>
        <v>0</v>
      </c>
      <c r="N12" s="192">
        <v>6.9999999999999999E-4</v>
      </c>
      <c r="O12" s="192">
        <f>ROUND(E12*N12,2)</f>
        <v>0</v>
      </c>
      <c r="P12" s="192">
        <v>0</v>
      </c>
      <c r="Q12" s="192">
        <f>ROUND(E12*P12,2)</f>
        <v>0</v>
      </c>
      <c r="R12" s="194"/>
      <c r="S12" s="194" t="s">
        <v>430</v>
      </c>
      <c r="T12" s="195" t="s">
        <v>372</v>
      </c>
      <c r="U12" s="163">
        <v>0</v>
      </c>
      <c r="V12" s="163">
        <f>ROUND(E12*U12,2)</f>
        <v>0</v>
      </c>
      <c r="W12" s="163"/>
      <c r="X12" s="163" t="s">
        <v>464</v>
      </c>
      <c r="Y12" s="152"/>
      <c r="Z12" s="152"/>
      <c r="AA12" s="152"/>
      <c r="AB12" s="152"/>
      <c r="AC12" s="152"/>
      <c r="AD12" s="152"/>
      <c r="AE12" s="152"/>
      <c r="AF12" s="152"/>
      <c r="AG12" s="152" t="s">
        <v>2465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89">
        <v>4</v>
      </c>
      <c r="B13" s="190" t="s">
        <v>3815</v>
      </c>
      <c r="C13" s="197" t="s">
        <v>3816</v>
      </c>
      <c r="D13" s="191" t="s">
        <v>508</v>
      </c>
      <c r="E13" s="192">
        <v>1</v>
      </c>
      <c r="F13" s="193"/>
      <c r="G13" s="194">
        <f>ROUND(E13*F13,2)</f>
        <v>0</v>
      </c>
      <c r="H13" s="193"/>
      <c r="I13" s="194">
        <f>ROUND(E13*H13,2)</f>
        <v>0</v>
      </c>
      <c r="J13" s="193"/>
      <c r="K13" s="194">
        <f>ROUND(E13*J13,2)</f>
        <v>0</v>
      </c>
      <c r="L13" s="194">
        <v>21</v>
      </c>
      <c r="M13" s="194">
        <f>G13*(1+L13/100)</f>
        <v>0</v>
      </c>
      <c r="N13" s="192">
        <v>1E-3</v>
      </c>
      <c r="O13" s="192">
        <f>ROUND(E13*N13,2)</f>
        <v>0</v>
      </c>
      <c r="P13" s="192">
        <v>0</v>
      </c>
      <c r="Q13" s="192">
        <f>ROUND(E13*P13,2)</f>
        <v>0</v>
      </c>
      <c r="R13" s="194"/>
      <c r="S13" s="194" t="s">
        <v>430</v>
      </c>
      <c r="T13" s="195" t="s">
        <v>372</v>
      </c>
      <c r="U13" s="163">
        <v>0</v>
      </c>
      <c r="V13" s="163">
        <f>ROUND(E13*U13,2)</f>
        <v>0</v>
      </c>
      <c r="W13" s="163"/>
      <c r="X13" s="163" t="s">
        <v>464</v>
      </c>
      <c r="Y13" s="152"/>
      <c r="Z13" s="152"/>
      <c r="AA13" s="152"/>
      <c r="AB13" s="152"/>
      <c r="AC13" s="152"/>
      <c r="AD13" s="152"/>
      <c r="AE13" s="152"/>
      <c r="AF13" s="152"/>
      <c r="AG13" s="152" t="s">
        <v>2465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c r="A14" s="169" t="s">
        <v>366</v>
      </c>
      <c r="B14" s="170" t="s">
        <v>271</v>
      </c>
      <c r="C14" s="184" t="s">
        <v>272</v>
      </c>
      <c r="D14" s="171"/>
      <c r="E14" s="172"/>
      <c r="F14" s="173"/>
      <c r="G14" s="173">
        <f>SUMIF(AG15:AG25,"&lt;&gt;NOR",G15:G25)</f>
        <v>0</v>
      </c>
      <c r="H14" s="173"/>
      <c r="I14" s="173">
        <f>SUM(I15:I25)</f>
        <v>0</v>
      </c>
      <c r="J14" s="173"/>
      <c r="K14" s="173">
        <f>SUM(K15:K25)</f>
        <v>0</v>
      </c>
      <c r="L14" s="173"/>
      <c r="M14" s="173">
        <f>SUM(M15:M25)</f>
        <v>0</v>
      </c>
      <c r="N14" s="172"/>
      <c r="O14" s="172">
        <f>SUM(O15:O25)</f>
        <v>0.03</v>
      </c>
      <c r="P14" s="172"/>
      <c r="Q14" s="172">
        <f>SUM(Q15:Q25)</f>
        <v>0</v>
      </c>
      <c r="R14" s="173"/>
      <c r="S14" s="173"/>
      <c r="T14" s="174"/>
      <c r="U14" s="168"/>
      <c r="V14" s="168">
        <f>SUM(V15:V25)</f>
        <v>32.199999999999996</v>
      </c>
      <c r="W14" s="168"/>
      <c r="X14" s="168"/>
      <c r="AG14" t="s">
        <v>367</v>
      </c>
    </row>
    <row r="15" spans="1:60" outlineLevel="1">
      <c r="A15" s="175">
        <v>5</v>
      </c>
      <c r="B15" s="176" t="s">
        <v>3817</v>
      </c>
      <c r="C15" s="185" t="s">
        <v>3818</v>
      </c>
      <c r="D15" s="177" t="s">
        <v>508</v>
      </c>
      <c r="E15" s="178">
        <v>8</v>
      </c>
      <c r="F15" s="179"/>
      <c r="G15" s="180">
        <f>ROUND(E15*F15,2)</f>
        <v>0</v>
      </c>
      <c r="H15" s="179"/>
      <c r="I15" s="180">
        <f>ROUND(E15*H15,2)</f>
        <v>0</v>
      </c>
      <c r="J15" s="179"/>
      <c r="K15" s="180">
        <f>ROUND(E15*J15,2)</f>
        <v>0</v>
      </c>
      <c r="L15" s="180">
        <v>21</v>
      </c>
      <c r="M15" s="180">
        <f>G15*(1+L15/100)</f>
        <v>0</v>
      </c>
      <c r="N15" s="178">
        <v>5.0000000000000002E-5</v>
      </c>
      <c r="O15" s="178">
        <f>ROUND(E15*N15,2)</f>
        <v>0</v>
      </c>
      <c r="P15" s="178">
        <v>0</v>
      </c>
      <c r="Q15" s="178">
        <f>ROUND(E15*P15,2)</f>
        <v>0</v>
      </c>
      <c r="R15" s="180" t="s">
        <v>766</v>
      </c>
      <c r="S15" s="180" t="s">
        <v>371</v>
      </c>
      <c r="T15" s="181" t="s">
        <v>2386</v>
      </c>
      <c r="U15" s="163">
        <v>0.5</v>
      </c>
      <c r="V15" s="163">
        <f>ROUND(E15*U15,2)</f>
        <v>4</v>
      </c>
      <c r="W15" s="163"/>
      <c r="X15" s="163" t="s">
        <v>431</v>
      </c>
      <c r="Y15" s="152"/>
      <c r="Z15" s="152"/>
      <c r="AA15" s="152"/>
      <c r="AB15" s="152"/>
      <c r="AC15" s="152"/>
      <c r="AD15" s="152"/>
      <c r="AE15" s="152"/>
      <c r="AF15" s="152"/>
      <c r="AG15" s="152" t="s">
        <v>2387</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22.5" outlineLevel="1">
      <c r="A16" s="159"/>
      <c r="B16" s="160"/>
      <c r="C16" s="262" t="s">
        <v>3819</v>
      </c>
      <c r="D16" s="263"/>
      <c r="E16" s="263"/>
      <c r="F16" s="263"/>
      <c r="G16" s="263"/>
      <c r="H16" s="163"/>
      <c r="I16" s="163"/>
      <c r="J16" s="163"/>
      <c r="K16" s="163"/>
      <c r="L16" s="163"/>
      <c r="M16" s="163"/>
      <c r="N16" s="162"/>
      <c r="O16" s="162"/>
      <c r="P16" s="162"/>
      <c r="Q16" s="162"/>
      <c r="R16" s="163"/>
      <c r="S16" s="163"/>
      <c r="T16" s="163"/>
      <c r="U16" s="163"/>
      <c r="V16" s="163"/>
      <c r="W16" s="163"/>
      <c r="X16" s="163"/>
      <c r="Y16" s="152"/>
      <c r="Z16" s="152"/>
      <c r="AA16" s="152"/>
      <c r="AB16" s="152"/>
      <c r="AC16" s="152"/>
      <c r="AD16" s="152"/>
      <c r="AE16" s="152"/>
      <c r="AF16" s="152"/>
      <c r="AG16" s="152" t="s">
        <v>375</v>
      </c>
      <c r="AH16" s="152"/>
      <c r="AI16" s="152"/>
      <c r="AJ16" s="152"/>
      <c r="AK16" s="152"/>
      <c r="AL16" s="152"/>
      <c r="AM16" s="152"/>
      <c r="AN16" s="152"/>
      <c r="AO16" s="152"/>
      <c r="AP16" s="152"/>
      <c r="AQ16" s="152"/>
      <c r="AR16" s="152"/>
      <c r="AS16" s="152"/>
      <c r="AT16" s="152"/>
      <c r="AU16" s="152"/>
      <c r="AV16" s="152"/>
      <c r="AW16" s="152"/>
      <c r="AX16" s="152"/>
      <c r="AY16" s="152"/>
      <c r="AZ16" s="152"/>
      <c r="BA16" s="182" t="str">
        <f>C16</f>
        <v>Montáž manžety ke stěně nebo stropu pomocí rozpěrné hmoždinky se šroubem. Cena obsahuje i dodávku manžety a spojovacích prostředků.</v>
      </c>
      <c r="BB16" s="152"/>
      <c r="BC16" s="152"/>
      <c r="BD16" s="152"/>
      <c r="BE16" s="152"/>
      <c r="BF16" s="152"/>
      <c r="BG16" s="152"/>
      <c r="BH16" s="152"/>
    </row>
    <row r="17" spans="1:60" outlineLevel="1">
      <c r="A17" s="175">
        <v>6</v>
      </c>
      <c r="B17" s="176" t="s">
        <v>3820</v>
      </c>
      <c r="C17" s="185" t="s">
        <v>3821</v>
      </c>
      <c r="D17" s="177" t="s">
        <v>508</v>
      </c>
      <c r="E17" s="178">
        <v>14</v>
      </c>
      <c r="F17" s="179"/>
      <c r="G17" s="180">
        <f>ROUND(E17*F17,2)</f>
        <v>0</v>
      </c>
      <c r="H17" s="179"/>
      <c r="I17" s="180">
        <f>ROUND(E17*H17,2)</f>
        <v>0</v>
      </c>
      <c r="J17" s="179"/>
      <c r="K17" s="180">
        <f>ROUND(E17*J17,2)</f>
        <v>0</v>
      </c>
      <c r="L17" s="180">
        <v>21</v>
      </c>
      <c r="M17" s="180">
        <f>G17*(1+L17/100)</f>
        <v>0</v>
      </c>
      <c r="N17" s="178">
        <v>5.0000000000000002E-5</v>
      </c>
      <c r="O17" s="178">
        <f>ROUND(E17*N17,2)</f>
        <v>0</v>
      </c>
      <c r="P17" s="178">
        <v>0</v>
      </c>
      <c r="Q17" s="178">
        <f>ROUND(E17*P17,2)</f>
        <v>0</v>
      </c>
      <c r="R17" s="180" t="s">
        <v>766</v>
      </c>
      <c r="S17" s="180" t="s">
        <v>371</v>
      </c>
      <c r="T17" s="181" t="s">
        <v>2386</v>
      </c>
      <c r="U17" s="163">
        <v>0.55000000000000004</v>
      </c>
      <c r="V17" s="163">
        <f>ROUND(E17*U17,2)</f>
        <v>7.7</v>
      </c>
      <c r="W17" s="163"/>
      <c r="X17" s="163" t="s">
        <v>431</v>
      </c>
      <c r="Y17" s="152"/>
      <c r="Z17" s="152"/>
      <c r="AA17" s="152"/>
      <c r="AB17" s="152"/>
      <c r="AC17" s="152"/>
      <c r="AD17" s="152"/>
      <c r="AE17" s="152"/>
      <c r="AF17" s="152"/>
      <c r="AG17" s="152" t="s">
        <v>2387</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ht="22.5" outlineLevel="1">
      <c r="A18" s="159"/>
      <c r="B18" s="160"/>
      <c r="C18" s="262" t="s">
        <v>3819</v>
      </c>
      <c r="D18" s="263"/>
      <c r="E18" s="263"/>
      <c r="F18" s="263"/>
      <c r="G18" s="263"/>
      <c r="H18" s="163"/>
      <c r="I18" s="163"/>
      <c r="J18" s="163"/>
      <c r="K18" s="163"/>
      <c r="L18" s="163"/>
      <c r="M18" s="163"/>
      <c r="N18" s="162"/>
      <c r="O18" s="162"/>
      <c r="P18" s="162"/>
      <c r="Q18" s="162"/>
      <c r="R18" s="163"/>
      <c r="S18" s="163"/>
      <c r="T18" s="163"/>
      <c r="U18" s="163"/>
      <c r="V18" s="163"/>
      <c r="W18" s="163"/>
      <c r="X18" s="163"/>
      <c r="Y18" s="152"/>
      <c r="Z18" s="152"/>
      <c r="AA18" s="152"/>
      <c r="AB18" s="152"/>
      <c r="AC18" s="152"/>
      <c r="AD18" s="152"/>
      <c r="AE18" s="152"/>
      <c r="AF18" s="152"/>
      <c r="AG18" s="152" t="s">
        <v>375</v>
      </c>
      <c r="AH18" s="152"/>
      <c r="AI18" s="152"/>
      <c r="AJ18" s="152"/>
      <c r="AK18" s="152"/>
      <c r="AL18" s="152"/>
      <c r="AM18" s="152"/>
      <c r="AN18" s="152"/>
      <c r="AO18" s="152"/>
      <c r="AP18" s="152"/>
      <c r="AQ18" s="152"/>
      <c r="AR18" s="152"/>
      <c r="AS18" s="152"/>
      <c r="AT18" s="152"/>
      <c r="AU18" s="152"/>
      <c r="AV18" s="152"/>
      <c r="AW18" s="152"/>
      <c r="AX18" s="152"/>
      <c r="AY18" s="152"/>
      <c r="AZ18" s="152"/>
      <c r="BA18" s="182" t="str">
        <f>C18</f>
        <v>Montáž manžety ke stěně nebo stropu pomocí rozpěrné hmoždinky se šroubem. Cena obsahuje i dodávku manžety a spojovacích prostředků.</v>
      </c>
      <c r="BB18" s="152"/>
      <c r="BC18" s="152"/>
      <c r="BD18" s="152"/>
      <c r="BE18" s="152"/>
      <c r="BF18" s="152"/>
      <c r="BG18" s="152"/>
      <c r="BH18" s="152"/>
    </row>
    <row r="19" spans="1:60" outlineLevel="1">
      <c r="A19" s="175">
        <v>7</v>
      </c>
      <c r="B19" s="176" t="s">
        <v>3822</v>
      </c>
      <c r="C19" s="185" t="s">
        <v>3823</v>
      </c>
      <c r="D19" s="177" t="s">
        <v>508</v>
      </c>
      <c r="E19" s="178">
        <v>4</v>
      </c>
      <c r="F19" s="179"/>
      <c r="G19" s="180">
        <f>ROUND(E19*F19,2)</f>
        <v>0</v>
      </c>
      <c r="H19" s="179"/>
      <c r="I19" s="180">
        <f>ROUND(E19*H19,2)</f>
        <v>0</v>
      </c>
      <c r="J19" s="179"/>
      <c r="K19" s="180">
        <f>ROUND(E19*J19,2)</f>
        <v>0</v>
      </c>
      <c r="L19" s="180">
        <v>21</v>
      </c>
      <c r="M19" s="180">
        <f>G19*(1+L19/100)</f>
        <v>0</v>
      </c>
      <c r="N19" s="178">
        <v>5.0000000000000002E-5</v>
      </c>
      <c r="O19" s="178">
        <f>ROUND(E19*N19,2)</f>
        <v>0</v>
      </c>
      <c r="P19" s="178">
        <v>0</v>
      </c>
      <c r="Q19" s="178">
        <f>ROUND(E19*P19,2)</f>
        <v>0</v>
      </c>
      <c r="R19" s="180" t="s">
        <v>766</v>
      </c>
      <c r="S19" s="180" t="s">
        <v>371</v>
      </c>
      <c r="T19" s="181" t="s">
        <v>2386</v>
      </c>
      <c r="U19" s="163">
        <v>0.55000000000000004</v>
      </c>
      <c r="V19" s="163">
        <f>ROUND(E19*U19,2)</f>
        <v>2.2000000000000002</v>
      </c>
      <c r="W19" s="163"/>
      <c r="X19" s="163" t="s">
        <v>431</v>
      </c>
      <c r="Y19" s="152"/>
      <c r="Z19" s="152"/>
      <c r="AA19" s="152"/>
      <c r="AB19" s="152"/>
      <c r="AC19" s="152"/>
      <c r="AD19" s="152"/>
      <c r="AE19" s="152"/>
      <c r="AF19" s="152"/>
      <c r="AG19" s="152" t="s">
        <v>2387</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2.5" outlineLevel="1">
      <c r="A20" s="159"/>
      <c r="B20" s="160"/>
      <c r="C20" s="262" t="s">
        <v>3819</v>
      </c>
      <c r="D20" s="263"/>
      <c r="E20" s="263"/>
      <c r="F20" s="263"/>
      <c r="G20" s="263"/>
      <c r="H20" s="163"/>
      <c r="I20" s="163"/>
      <c r="J20" s="163"/>
      <c r="K20" s="163"/>
      <c r="L20" s="163"/>
      <c r="M20" s="163"/>
      <c r="N20" s="162"/>
      <c r="O20" s="162"/>
      <c r="P20" s="162"/>
      <c r="Q20" s="162"/>
      <c r="R20" s="163"/>
      <c r="S20" s="163"/>
      <c r="T20" s="163"/>
      <c r="U20" s="163"/>
      <c r="V20" s="163"/>
      <c r="W20" s="163"/>
      <c r="X20" s="163"/>
      <c r="Y20" s="152"/>
      <c r="Z20" s="152"/>
      <c r="AA20" s="152"/>
      <c r="AB20" s="152"/>
      <c r="AC20" s="152"/>
      <c r="AD20" s="152"/>
      <c r="AE20" s="152"/>
      <c r="AF20" s="152"/>
      <c r="AG20" s="152" t="s">
        <v>375</v>
      </c>
      <c r="AH20" s="152"/>
      <c r="AI20" s="152"/>
      <c r="AJ20" s="152"/>
      <c r="AK20" s="152"/>
      <c r="AL20" s="152"/>
      <c r="AM20" s="152"/>
      <c r="AN20" s="152"/>
      <c r="AO20" s="152"/>
      <c r="AP20" s="152"/>
      <c r="AQ20" s="152"/>
      <c r="AR20" s="152"/>
      <c r="AS20" s="152"/>
      <c r="AT20" s="152"/>
      <c r="AU20" s="152"/>
      <c r="AV20" s="152"/>
      <c r="AW20" s="152"/>
      <c r="AX20" s="152"/>
      <c r="AY20" s="152"/>
      <c r="AZ20" s="152"/>
      <c r="BA20" s="182" t="str">
        <f>C20</f>
        <v>Montáž manžety ke stěně nebo stropu pomocí rozpěrné hmoždinky se šroubem. Cena obsahuje i dodávku manžety a spojovacích prostředků.</v>
      </c>
      <c r="BB20" s="152"/>
      <c r="BC20" s="152"/>
      <c r="BD20" s="152"/>
      <c r="BE20" s="152"/>
      <c r="BF20" s="152"/>
      <c r="BG20" s="152"/>
      <c r="BH20" s="152"/>
    </row>
    <row r="21" spans="1:60" ht="22.5" outlineLevel="1">
      <c r="A21" s="175">
        <v>8</v>
      </c>
      <c r="B21" s="176" t="s">
        <v>3824</v>
      </c>
      <c r="C21" s="185" t="s">
        <v>3825</v>
      </c>
      <c r="D21" s="177" t="s">
        <v>508</v>
      </c>
      <c r="E21" s="178">
        <v>30</v>
      </c>
      <c r="F21" s="179"/>
      <c r="G21" s="180">
        <f>ROUND(E21*F21,2)</f>
        <v>0</v>
      </c>
      <c r="H21" s="179"/>
      <c r="I21" s="180">
        <f>ROUND(E21*H21,2)</f>
        <v>0</v>
      </c>
      <c r="J21" s="179"/>
      <c r="K21" s="180">
        <f>ROUND(E21*J21,2)</f>
        <v>0</v>
      </c>
      <c r="L21" s="180">
        <v>21</v>
      </c>
      <c r="M21" s="180">
        <f>G21*(1+L21/100)</f>
        <v>0</v>
      </c>
      <c r="N21" s="178">
        <v>1.0499999999999999E-3</v>
      </c>
      <c r="O21" s="178">
        <f>ROUND(E21*N21,2)</f>
        <v>0.03</v>
      </c>
      <c r="P21" s="178">
        <v>0</v>
      </c>
      <c r="Q21" s="178">
        <f>ROUND(E21*P21,2)</f>
        <v>0</v>
      </c>
      <c r="R21" s="180"/>
      <c r="S21" s="180" t="s">
        <v>430</v>
      </c>
      <c r="T21" s="181" t="s">
        <v>372</v>
      </c>
      <c r="U21" s="163">
        <v>0.5</v>
      </c>
      <c r="V21" s="163">
        <f>ROUND(E21*U21,2)</f>
        <v>15</v>
      </c>
      <c r="W21" s="163"/>
      <c r="X21" s="163" t="s">
        <v>431</v>
      </c>
      <c r="Y21" s="152"/>
      <c r="Z21" s="152"/>
      <c r="AA21" s="152"/>
      <c r="AB21" s="152"/>
      <c r="AC21" s="152"/>
      <c r="AD21" s="152"/>
      <c r="AE21" s="152"/>
      <c r="AF21" s="152"/>
      <c r="AG21" s="152" t="s">
        <v>2387</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c r="A22" s="159"/>
      <c r="B22" s="160"/>
      <c r="C22" s="262" t="s">
        <v>3826</v>
      </c>
      <c r="D22" s="263"/>
      <c r="E22" s="263"/>
      <c r="F22" s="263"/>
      <c r="G22" s="263"/>
      <c r="H22" s="163"/>
      <c r="I22" s="163"/>
      <c r="J22" s="163"/>
      <c r="K22" s="163"/>
      <c r="L22" s="163"/>
      <c r="M22" s="163"/>
      <c r="N22" s="162"/>
      <c r="O22" s="162"/>
      <c r="P22" s="162"/>
      <c r="Q22" s="162"/>
      <c r="R22" s="163"/>
      <c r="S22" s="163"/>
      <c r="T22" s="163"/>
      <c r="U22" s="163"/>
      <c r="V22" s="163"/>
      <c r="W22" s="163"/>
      <c r="X22" s="163"/>
      <c r="Y22" s="152"/>
      <c r="Z22" s="152"/>
      <c r="AA22" s="152"/>
      <c r="AB22" s="152"/>
      <c r="AC22" s="152"/>
      <c r="AD22" s="152"/>
      <c r="AE22" s="152"/>
      <c r="AF22" s="152"/>
      <c r="AG22" s="152" t="s">
        <v>375</v>
      </c>
      <c r="AH22" s="152"/>
      <c r="AI22" s="152"/>
      <c r="AJ22" s="152"/>
      <c r="AK22" s="152"/>
      <c r="AL22" s="152"/>
      <c r="AM22" s="152"/>
      <c r="AN22" s="152"/>
      <c r="AO22" s="152"/>
      <c r="AP22" s="152"/>
      <c r="AQ22" s="152"/>
      <c r="AR22" s="152"/>
      <c r="AS22" s="152"/>
      <c r="AT22" s="152"/>
      <c r="AU22" s="152"/>
      <c r="AV22" s="152"/>
      <c r="AW22" s="152"/>
      <c r="AX22" s="152"/>
      <c r="AY22" s="152"/>
      <c r="AZ22" s="152"/>
      <c r="BA22" s="182" t="str">
        <f>C22</f>
        <v>Protipožární laminát na bázi grafitu, použití jako samostatná páska na plastová potrubí. Min. EI 90. Šíře pásky 2,5 mm.</v>
      </c>
      <c r="BB22" s="152"/>
      <c r="BC22" s="152"/>
      <c r="BD22" s="152"/>
      <c r="BE22" s="152"/>
      <c r="BF22" s="152"/>
      <c r="BG22" s="152"/>
      <c r="BH22" s="152"/>
    </row>
    <row r="23" spans="1:60" outlineLevel="1">
      <c r="A23" s="175">
        <v>9</v>
      </c>
      <c r="B23" s="176" t="s">
        <v>3827</v>
      </c>
      <c r="C23" s="185" t="s">
        <v>3828</v>
      </c>
      <c r="D23" s="177" t="s">
        <v>508</v>
      </c>
      <c r="E23" s="178">
        <v>6</v>
      </c>
      <c r="F23" s="179"/>
      <c r="G23" s="180">
        <f>ROUND(E23*F23,2)</f>
        <v>0</v>
      </c>
      <c r="H23" s="179"/>
      <c r="I23" s="180">
        <f>ROUND(E23*H23,2)</f>
        <v>0</v>
      </c>
      <c r="J23" s="179"/>
      <c r="K23" s="180">
        <f>ROUND(E23*J23,2)</f>
        <v>0</v>
      </c>
      <c r="L23" s="180">
        <v>21</v>
      </c>
      <c r="M23" s="180">
        <f>G23*(1+L23/100)</f>
        <v>0</v>
      </c>
      <c r="N23" s="178">
        <v>5.0000000000000002E-5</v>
      </c>
      <c r="O23" s="178">
        <f>ROUND(E23*N23,2)</f>
        <v>0</v>
      </c>
      <c r="P23" s="178">
        <v>0</v>
      </c>
      <c r="Q23" s="178">
        <f>ROUND(E23*P23,2)</f>
        <v>0</v>
      </c>
      <c r="R23" s="180"/>
      <c r="S23" s="180" t="s">
        <v>430</v>
      </c>
      <c r="T23" s="181" t="s">
        <v>372</v>
      </c>
      <c r="U23" s="163">
        <v>0.55000000000000004</v>
      </c>
      <c r="V23" s="163">
        <f>ROUND(E23*U23,2)</f>
        <v>3.3</v>
      </c>
      <c r="W23" s="163"/>
      <c r="X23" s="163" t="s">
        <v>431</v>
      </c>
      <c r="Y23" s="152"/>
      <c r="Z23" s="152"/>
      <c r="AA23" s="152"/>
      <c r="AB23" s="152"/>
      <c r="AC23" s="152"/>
      <c r="AD23" s="152"/>
      <c r="AE23" s="152"/>
      <c r="AF23" s="152"/>
      <c r="AG23" s="152" t="s">
        <v>2387</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ht="22.5" outlineLevel="1">
      <c r="A24" s="159"/>
      <c r="B24" s="160"/>
      <c r="C24" s="262" t="s">
        <v>3819</v>
      </c>
      <c r="D24" s="263"/>
      <c r="E24" s="263"/>
      <c r="F24" s="263"/>
      <c r="G24" s="263"/>
      <c r="H24" s="163"/>
      <c r="I24" s="163"/>
      <c r="J24" s="163"/>
      <c r="K24" s="163"/>
      <c r="L24" s="163"/>
      <c r="M24" s="163"/>
      <c r="N24" s="162"/>
      <c r="O24" s="162"/>
      <c r="P24" s="162"/>
      <c r="Q24" s="162"/>
      <c r="R24" s="163"/>
      <c r="S24" s="163"/>
      <c r="T24" s="163"/>
      <c r="U24" s="163"/>
      <c r="V24" s="163"/>
      <c r="W24" s="163"/>
      <c r="X24" s="163"/>
      <c r="Y24" s="152"/>
      <c r="Z24" s="152"/>
      <c r="AA24" s="152"/>
      <c r="AB24" s="152"/>
      <c r="AC24" s="152"/>
      <c r="AD24" s="152"/>
      <c r="AE24" s="152"/>
      <c r="AF24" s="152"/>
      <c r="AG24" s="152" t="s">
        <v>375</v>
      </c>
      <c r="AH24" s="152"/>
      <c r="AI24" s="152"/>
      <c r="AJ24" s="152"/>
      <c r="AK24" s="152"/>
      <c r="AL24" s="152"/>
      <c r="AM24" s="152"/>
      <c r="AN24" s="152"/>
      <c r="AO24" s="152"/>
      <c r="AP24" s="152"/>
      <c r="AQ24" s="152"/>
      <c r="AR24" s="152"/>
      <c r="AS24" s="152"/>
      <c r="AT24" s="152"/>
      <c r="AU24" s="152"/>
      <c r="AV24" s="152"/>
      <c r="AW24" s="152"/>
      <c r="AX24" s="152"/>
      <c r="AY24" s="152"/>
      <c r="AZ24" s="152"/>
      <c r="BA24" s="182" t="str">
        <f>C24</f>
        <v>Montáž manžety ke stěně nebo stropu pomocí rozpěrné hmoždinky se šroubem. Cena obsahuje i dodávku manžety a spojovacích prostředků.</v>
      </c>
      <c r="BB24" s="152"/>
      <c r="BC24" s="152"/>
      <c r="BD24" s="152"/>
      <c r="BE24" s="152"/>
      <c r="BF24" s="152"/>
      <c r="BG24" s="152"/>
      <c r="BH24" s="152"/>
    </row>
    <row r="25" spans="1:60" outlineLevel="1">
      <c r="A25" s="159"/>
      <c r="B25" s="160"/>
      <c r="C25" s="271" t="s">
        <v>3829</v>
      </c>
      <c r="D25" s="272"/>
      <c r="E25" s="272"/>
      <c r="F25" s="272"/>
      <c r="G25" s="272"/>
      <c r="H25" s="163"/>
      <c r="I25" s="163"/>
      <c r="J25" s="163"/>
      <c r="K25" s="163"/>
      <c r="L25" s="163"/>
      <c r="M25" s="163"/>
      <c r="N25" s="162"/>
      <c r="O25" s="162"/>
      <c r="P25" s="162"/>
      <c r="Q25" s="162"/>
      <c r="R25" s="163"/>
      <c r="S25" s="163"/>
      <c r="T25" s="163"/>
      <c r="U25" s="163"/>
      <c r="V25" s="163"/>
      <c r="W25" s="163"/>
      <c r="X25" s="163"/>
      <c r="Y25" s="152"/>
      <c r="Z25" s="152"/>
      <c r="AA25" s="152"/>
      <c r="AB25" s="152"/>
      <c r="AC25" s="152"/>
      <c r="AD25" s="152"/>
      <c r="AE25" s="152"/>
      <c r="AF25" s="152"/>
      <c r="AG25" s="152" t="s">
        <v>375</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c r="A26" s="169" t="s">
        <v>366</v>
      </c>
      <c r="B26" s="170" t="s">
        <v>273</v>
      </c>
      <c r="C26" s="184" t="s">
        <v>274</v>
      </c>
      <c r="D26" s="171"/>
      <c r="E26" s="172"/>
      <c r="F26" s="173"/>
      <c r="G26" s="173">
        <f>SUMIF(AG27:AG125,"&lt;&gt;NOR",G27:G125)</f>
        <v>0</v>
      </c>
      <c r="H26" s="173"/>
      <c r="I26" s="173">
        <f>SUM(I27:I125)</f>
        <v>0</v>
      </c>
      <c r="J26" s="173"/>
      <c r="K26" s="173">
        <f>SUM(K27:K125)</f>
        <v>0</v>
      </c>
      <c r="L26" s="173"/>
      <c r="M26" s="173">
        <f>SUM(M27:M125)</f>
        <v>0</v>
      </c>
      <c r="N26" s="172"/>
      <c r="O26" s="172">
        <f>SUM(O27:O125)</f>
        <v>0.46999999999999992</v>
      </c>
      <c r="P26" s="172"/>
      <c r="Q26" s="172">
        <f>SUM(Q27:Q125)</f>
        <v>0</v>
      </c>
      <c r="R26" s="173"/>
      <c r="S26" s="173"/>
      <c r="T26" s="174"/>
      <c r="U26" s="168"/>
      <c r="V26" s="168">
        <f>SUM(V27:V125)</f>
        <v>288.25</v>
      </c>
      <c r="W26" s="168"/>
      <c r="X26" s="168"/>
      <c r="AG26" t="s">
        <v>367</v>
      </c>
    </row>
    <row r="27" spans="1:60" ht="22.5" outlineLevel="1">
      <c r="A27" s="175">
        <v>10</v>
      </c>
      <c r="B27" s="176" t="s">
        <v>3830</v>
      </c>
      <c r="C27" s="185" t="s">
        <v>3831</v>
      </c>
      <c r="D27" s="177" t="s">
        <v>524</v>
      </c>
      <c r="E27" s="178">
        <v>427.5</v>
      </c>
      <c r="F27" s="179"/>
      <c r="G27" s="180">
        <f>ROUND(E27*F27,2)</f>
        <v>0</v>
      </c>
      <c r="H27" s="179"/>
      <c r="I27" s="180">
        <f>ROUND(E27*H27,2)</f>
        <v>0</v>
      </c>
      <c r="J27" s="179"/>
      <c r="K27" s="180">
        <f>ROUND(E27*J27,2)</f>
        <v>0</v>
      </c>
      <c r="L27" s="180">
        <v>21</v>
      </c>
      <c r="M27" s="180">
        <f>G27*(1+L27/100)</f>
        <v>0</v>
      </c>
      <c r="N27" s="178">
        <v>0</v>
      </c>
      <c r="O27" s="178">
        <f>ROUND(E27*N27,2)</f>
        <v>0</v>
      </c>
      <c r="P27" s="178">
        <v>0</v>
      </c>
      <c r="Q27" s="178">
        <f>ROUND(E27*P27,2)</f>
        <v>0</v>
      </c>
      <c r="R27" s="180" t="s">
        <v>1901</v>
      </c>
      <c r="S27" s="180" t="s">
        <v>371</v>
      </c>
      <c r="T27" s="181" t="s">
        <v>2386</v>
      </c>
      <c r="U27" s="163">
        <v>0.06</v>
      </c>
      <c r="V27" s="163">
        <f>ROUND(E27*U27,2)</f>
        <v>25.65</v>
      </c>
      <c r="W27" s="163"/>
      <c r="X27" s="163" t="s">
        <v>431</v>
      </c>
      <c r="Y27" s="152"/>
      <c r="Z27" s="152"/>
      <c r="AA27" s="152"/>
      <c r="AB27" s="152"/>
      <c r="AC27" s="152"/>
      <c r="AD27" s="152"/>
      <c r="AE27" s="152"/>
      <c r="AF27" s="152"/>
      <c r="AG27" s="152" t="s">
        <v>2387</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59"/>
      <c r="B28" s="160"/>
      <c r="C28" s="273" t="s">
        <v>3832</v>
      </c>
      <c r="D28" s="274"/>
      <c r="E28" s="274"/>
      <c r="F28" s="274"/>
      <c r="G28" s="274"/>
      <c r="H28" s="163"/>
      <c r="I28" s="163"/>
      <c r="J28" s="163"/>
      <c r="K28" s="163"/>
      <c r="L28" s="163"/>
      <c r="M28" s="163"/>
      <c r="N28" s="162"/>
      <c r="O28" s="162"/>
      <c r="P28" s="162"/>
      <c r="Q28" s="162"/>
      <c r="R28" s="163"/>
      <c r="S28" s="163"/>
      <c r="T28" s="163"/>
      <c r="U28" s="163"/>
      <c r="V28" s="163"/>
      <c r="W28" s="163"/>
      <c r="X28" s="163"/>
      <c r="Y28" s="152"/>
      <c r="Z28" s="152"/>
      <c r="AA28" s="152"/>
      <c r="AB28" s="152"/>
      <c r="AC28" s="152"/>
      <c r="AD28" s="152"/>
      <c r="AE28" s="152"/>
      <c r="AF28" s="152"/>
      <c r="AG28" s="152" t="s">
        <v>444</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59"/>
      <c r="B29" s="160"/>
      <c r="C29" s="203" t="s">
        <v>3833</v>
      </c>
      <c r="D29" s="199"/>
      <c r="E29" s="200">
        <v>67</v>
      </c>
      <c r="F29" s="163"/>
      <c r="G29" s="163"/>
      <c r="H29" s="163"/>
      <c r="I29" s="163"/>
      <c r="J29" s="163"/>
      <c r="K29" s="163"/>
      <c r="L29" s="163"/>
      <c r="M29" s="163"/>
      <c r="N29" s="162"/>
      <c r="O29" s="162"/>
      <c r="P29" s="162"/>
      <c r="Q29" s="162"/>
      <c r="R29" s="163"/>
      <c r="S29" s="163"/>
      <c r="T29" s="163"/>
      <c r="U29" s="163"/>
      <c r="V29" s="163"/>
      <c r="W29" s="163"/>
      <c r="X29" s="163"/>
      <c r="Y29" s="152"/>
      <c r="Z29" s="152"/>
      <c r="AA29" s="152"/>
      <c r="AB29" s="152"/>
      <c r="AC29" s="152"/>
      <c r="AD29" s="152"/>
      <c r="AE29" s="152"/>
      <c r="AF29" s="152"/>
      <c r="AG29" s="152" t="s">
        <v>2390</v>
      </c>
      <c r="AH29" s="152">
        <v>5</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c r="A30" s="159"/>
      <c r="B30" s="160"/>
      <c r="C30" s="203" t="s">
        <v>3834</v>
      </c>
      <c r="D30" s="199"/>
      <c r="E30" s="200">
        <v>62</v>
      </c>
      <c r="F30" s="163"/>
      <c r="G30" s="163"/>
      <c r="H30" s="163"/>
      <c r="I30" s="163"/>
      <c r="J30" s="163"/>
      <c r="K30" s="163"/>
      <c r="L30" s="163"/>
      <c r="M30" s="163"/>
      <c r="N30" s="162"/>
      <c r="O30" s="162"/>
      <c r="P30" s="162"/>
      <c r="Q30" s="162"/>
      <c r="R30" s="163"/>
      <c r="S30" s="163"/>
      <c r="T30" s="163"/>
      <c r="U30" s="163"/>
      <c r="V30" s="163"/>
      <c r="W30" s="163"/>
      <c r="X30" s="163"/>
      <c r="Y30" s="152"/>
      <c r="Z30" s="152"/>
      <c r="AA30" s="152"/>
      <c r="AB30" s="152"/>
      <c r="AC30" s="152"/>
      <c r="AD30" s="152"/>
      <c r="AE30" s="152"/>
      <c r="AF30" s="152"/>
      <c r="AG30" s="152" t="s">
        <v>2390</v>
      </c>
      <c r="AH30" s="152">
        <v>5</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59"/>
      <c r="B31" s="160"/>
      <c r="C31" s="203" t="s">
        <v>3835</v>
      </c>
      <c r="D31" s="199"/>
      <c r="E31" s="200">
        <v>26</v>
      </c>
      <c r="F31" s="163"/>
      <c r="G31" s="163"/>
      <c r="H31" s="163"/>
      <c r="I31" s="163"/>
      <c r="J31" s="163"/>
      <c r="K31" s="163"/>
      <c r="L31" s="163"/>
      <c r="M31" s="163"/>
      <c r="N31" s="162"/>
      <c r="O31" s="162"/>
      <c r="P31" s="162"/>
      <c r="Q31" s="162"/>
      <c r="R31" s="163"/>
      <c r="S31" s="163"/>
      <c r="T31" s="163"/>
      <c r="U31" s="163"/>
      <c r="V31" s="163"/>
      <c r="W31" s="163"/>
      <c r="X31" s="163"/>
      <c r="Y31" s="152"/>
      <c r="Z31" s="152"/>
      <c r="AA31" s="152"/>
      <c r="AB31" s="152"/>
      <c r="AC31" s="152"/>
      <c r="AD31" s="152"/>
      <c r="AE31" s="152"/>
      <c r="AF31" s="152"/>
      <c r="AG31" s="152" t="s">
        <v>2390</v>
      </c>
      <c r="AH31" s="152">
        <v>5</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59"/>
      <c r="B32" s="160"/>
      <c r="C32" s="203" t="s">
        <v>3836</v>
      </c>
      <c r="D32" s="199"/>
      <c r="E32" s="200">
        <v>7</v>
      </c>
      <c r="F32" s="163"/>
      <c r="G32" s="163"/>
      <c r="H32" s="163"/>
      <c r="I32" s="163"/>
      <c r="J32" s="163"/>
      <c r="K32" s="163"/>
      <c r="L32" s="163"/>
      <c r="M32" s="163"/>
      <c r="N32" s="162"/>
      <c r="O32" s="162"/>
      <c r="P32" s="162"/>
      <c r="Q32" s="162"/>
      <c r="R32" s="163"/>
      <c r="S32" s="163"/>
      <c r="T32" s="163"/>
      <c r="U32" s="163"/>
      <c r="V32" s="163"/>
      <c r="W32" s="163"/>
      <c r="X32" s="163"/>
      <c r="Y32" s="152"/>
      <c r="Z32" s="152"/>
      <c r="AA32" s="152"/>
      <c r="AB32" s="152"/>
      <c r="AC32" s="152"/>
      <c r="AD32" s="152"/>
      <c r="AE32" s="152"/>
      <c r="AF32" s="152"/>
      <c r="AG32" s="152" t="s">
        <v>2390</v>
      </c>
      <c r="AH32" s="152">
        <v>5</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59"/>
      <c r="B33" s="160"/>
      <c r="C33" s="203" t="s">
        <v>3837</v>
      </c>
      <c r="D33" s="199"/>
      <c r="E33" s="200">
        <v>23.5</v>
      </c>
      <c r="F33" s="163"/>
      <c r="G33" s="163"/>
      <c r="H33" s="163"/>
      <c r="I33" s="163"/>
      <c r="J33" s="163"/>
      <c r="K33" s="163"/>
      <c r="L33" s="163"/>
      <c r="M33" s="163"/>
      <c r="N33" s="162"/>
      <c r="O33" s="162"/>
      <c r="P33" s="162"/>
      <c r="Q33" s="162"/>
      <c r="R33" s="163"/>
      <c r="S33" s="163"/>
      <c r="T33" s="163"/>
      <c r="U33" s="163"/>
      <c r="V33" s="163"/>
      <c r="W33" s="163"/>
      <c r="X33" s="163"/>
      <c r="Y33" s="152"/>
      <c r="Z33" s="152"/>
      <c r="AA33" s="152"/>
      <c r="AB33" s="152"/>
      <c r="AC33" s="152"/>
      <c r="AD33" s="152"/>
      <c r="AE33" s="152"/>
      <c r="AF33" s="152"/>
      <c r="AG33" s="152" t="s">
        <v>2390</v>
      </c>
      <c r="AH33" s="152">
        <v>5</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59"/>
      <c r="B34" s="160"/>
      <c r="C34" s="203" t="s">
        <v>3838</v>
      </c>
      <c r="D34" s="199"/>
      <c r="E34" s="200">
        <v>17</v>
      </c>
      <c r="F34" s="163"/>
      <c r="G34" s="163"/>
      <c r="H34" s="163"/>
      <c r="I34" s="163"/>
      <c r="J34" s="163"/>
      <c r="K34" s="163"/>
      <c r="L34" s="163"/>
      <c r="M34" s="163"/>
      <c r="N34" s="162"/>
      <c r="O34" s="162"/>
      <c r="P34" s="162"/>
      <c r="Q34" s="162"/>
      <c r="R34" s="163"/>
      <c r="S34" s="163"/>
      <c r="T34" s="163"/>
      <c r="U34" s="163"/>
      <c r="V34" s="163"/>
      <c r="W34" s="163"/>
      <c r="X34" s="163"/>
      <c r="Y34" s="152"/>
      <c r="Z34" s="152"/>
      <c r="AA34" s="152"/>
      <c r="AB34" s="152"/>
      <c r="AC34" s="152"/>
      <c r="AD34" s="152"/>
      <c r="AE34" s="152"/>
      <c r="AF34" s="152"/>
      <c r="AG34" s="152" t="s">
        <v>2390</v>
      </c>
      <c r="AH34" s="152">
        <v>5</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59"/>
      <c r="B35" s="160"/>
      <c r="C35" s="203" t="s">
        <v>3839</v>
      </c>
      <c r="D35" s="199"/>
      <c r="E35" s="200">
        <v>55</v>
      </c>
      <c r="F35" s="163"/>
      <c r="G35" s="163"/>
      <c r="H35" s="163"/>
      <c r="I35" s="163"/>
      <c r="J35" s="163"/>
      <c r="K35" s="163"/>
      <c r="L35" s="163"/>
      <c r="M35" s="163"/>
      <c r="N35" s="162"/>
      <c r="O35" s="162"/>
      <c r="P35" s="162"/>
      <c r="Q35" s="162"/>
      <c r="R35" s="163"/>
      <c r="S35" s="163"/>
      <c r="T35" s="163"/>
      <c r="U35" s="163"/>
      <c r="V35" s="163"/>
      <c r="W35" s="163"/>
      <c r="X35" s="163"/>
      <c r="Y35" s="152"/>
      <c r="Z35" s="152"/>
      <c r="AA35" s="152"/>
      <c r="AB35" s="152"/>
      <c r="AC35" s="152"/>
      <c r="AD35" s="152"/>
      <c r="AE35" s="152"/>
      <c r="AF35" s="152"/>
      <c r="AG35" s="152" t="s">
        <v>2390</v>
      </c>
      <c r="AH35" s="152">
        <v>5</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c r="A36" s="159"/>
      <c r="B36" s="160"/>
      <c r="C36" s="203" t="s">
        <v>3840</v>
      </c>
      <c r="D36" s="199"/>
      <c r="E36" s="200">
        <v>13</v>
      </c>
      <c r="F36" s="163"/>
      <c r="G36" s="163"/>
      <c r="H36" s="163"/>
      <c r="I36" s="163"/>
      <c r="J36" s="163"/>
      <c r="K36" s="163"/>
      <c r="L36" s="163"/>
      <c r="M36" s="163"/>
      <c r="N36" s="162"/>
      <c r="O36" s="162"/>
      <c r="P36" s="162"/>
      <c r="Q36" s="162"/>
      <c r="R36" s="163"/>
      <c r="S36" s="163"/>
      <c r="T36" s="163"/>
      <c r="U36" s="163"/>
      <c r="V36" s="163"/>
      <c r="W36" s="163"/>
      <c r="X36" s="163"/>
      <c r="Y36" s="152"/>
      <c r="Z36" s="152"/>
      <c r="AA36" s="152"/>
      <c r="AB36" s="152"/>
      <c r="AC36" s="152"/>
      <c r="AD36" s="152"/>
      <c r="AE36" s="152"/>
      <c r="AF36" s="152"/>
      <c r="AG36" s="152" t="s">
        <v>2390</v>
      </c>
      <c r="AH36" s="152">
        <v>5</v>
      </c>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c r="A37" s="159"/>
      <c r="B37" s="160"/>
      <c r="C37" s="203" t="s">
        <v>3841</v>
      </c>
      <c r="D37" s="199"/>
      <c r="E37" s="200">
        <v>21</v>
      </c>
      <c r="F37" s="163"/>
      <c r="G37" s="163"/>
      <c r="H37" s="163"/>
      <c r="I37" s="163"/>
      <c r="J37" s="163"/>
      <c r="K37" s="163"/>
      <c r="L37" s="163"/>
      <c r="M37" s="163"/>
      <c r="N37" s="162"/>
      <c r="O37" s="162"/>
      <c r="P37" s="162"/>
      <c r="Q37" s="162"/>
      <c r="R37" s="163"/>
      <c r="S37" s="163"/>
      <c r="T37" s="163"/>
      <c r="U37" s="163"/>
      <c r="V37" s="163"/>
      <c r="W37" s="163"/>
      <c r="X37" s="163"/>
      <c r="Y37" s="152"/>
      <c r="Z37" s="152"/>
      <c r="AA37" s="152"/>
      <c r="AB37" s="152"/>
      <c r="AC37" s="152"/>
      <c r="AD37" s="152"/>
      <c r="AE37" s="152"/>
      <c r="AF37" s="152"/>
      <c r="AG37" s="152" t="s">
        <v>2390</v>
      </c>
      <c r="AH37" s="152">
        <v>5</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c r="A38" s="159"/>
      <c r="B38" s="160"/>
      <c r="C38" s="203" t="s">
        <v>3842</v>
      </c>
      <c r="D38" s="199"/>
      <c r="E38" s="200">
        <v>21</v>
      </c>
      <c r="F38" s="163"/>
      <c r="G38" s="163"/>
      <c r="H38" s="163"/>
      <c r="I38" s="163"/>
      <c r="J38" s="163"/>
      <c r="K38" s="163"/>
      <c r="L38" s="163"/>
      <c r="M38" s="163"/>
      <c r="N38" s="162"/>
      <c r="O38" s="162"/>
      <c r="P38" s="162"/>
      <c r="Q38" s="162"/>
      <c r="R38" s="163"/>
      <c r="S38" s="163"/>
      <c r="T38" s="163"/>
      <c r="U38" s="163"/>
      <c r="V38" s="163"/>
      <c r="W38" s="163"/>
      <c r="X38" s="163"/>
      <c r="Y38" s="152"/>
      <c r="Z38" s="152"/>
      <c r="AA38" s="152"/>
      <c r="AB38" s="152"/>
      <c r="AC38" s="152"/>
      <c r="AD38" s="152"/>
      <c r="AE38" s="152"/>
      <c r="AF38" s="152"/>
      <c r="AG38" s="152" t="s">
        <v>2390</v>
      </c>
      <c r="AH38" s="152">
        <v>5</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c r="A39" s="159"/>
      <c r="B39" s="160"/>
      <c r="C39" s="203" t="s">
        <v>3843</v>
      </c>
      <c r="D39" s="199"/>
      <c r="E39" s="200">
        <v>18</v>
      </c>
      <c r="F39" s="163"/>
      <c r="G39" s="163"/>
      <c r="H39" s="163"/>
      <c r="I39" s="163"/>
      <c r="J39" s="163"/>
      <c r="K39" s="163"/>
      <c r="L39" s="163"/>
      <c r="M39" s="163"/>
      <c r="N39" s="162"/>
      <c r="O39" s="162"/>
      <c r="P39" s="162"/>
      <c r="Q39" s="162"/>
      <c r="R39" s="163"/>
      <c r="S39" s="163"/>
      <c r="T39" s="163"/>
      <c r="U39" s="163"/>
      <c r="V39" s="163"/>
      <c r="W39" s="163"/>
      <c r="X39" s="163"/>
      <c r="Y39" s="152"/>
      <c r="Z39" s="152"/>
      <c r="AA39" s="152"/>
      <c r="AB39" s="152"/>
      <c r="AC39" s="152"/>
      <c r="AD39" s="152"/>
      <c r="AE39" s="152"/>
      <c r="AF39" s="152"/>
      <c r="AG39" s="152" t="s">
        <v>2390</v>
      </c>
      <c r="AH39" s="152">
        <v>5</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c r="A40" s="159"/>
      <c r="B40" s="160"/>
      <c r="C40" s="203" t="s">
        <v>3844</v>
      </c>
      <c r="D40" s="199"/>
      <c r="E40" s="200">
        <v>20</v>
      </c>
      <c r="F40" s="163"/>
      <c r="G40" s="163"/>
      <c r="H40" s="163"/>
      <c r="I40" s="163"/>
      <c r="J40" s="163"/>
      <c r="K40" s="163"/>
      <c r="L40" s="163"/>
      <c r="M40" s="163"/>
      <c r="N40" s="162"/>
      <c r="O40" s="162"/>
      <c r="P40" s="162"/>
      <c r="Q40" s="162"/>
      <c r="R40" s="163"/>
      <c r="S40" s="163"/>
      <c r="T40" s="163"/>
      <c r="U40" s="163"/>
      <c r="V40" s="163"/>
      <c r="W40" s="163"/>
      <c r="X40" s="163"/>
      <c r="Y40" s="152"/>
      <c r="Z40" s="152"/>
      <c r="AA40" s="152"/>
      <c r="AB40" s="152"/>
      <c r="AC40" s="152"/>
      <c r="AD40" s="152"/>
      <c r="AE40" s="152"/>
      <c r="AF40" s="152"/>
      <c r="AG40" s="152" t="s">
        <v>2390</v>
      </c>
      <c r="AH40" s="152">
        <v>5</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c r="A41" s="159"/>
      <c r="B41" s="160"/>
      <c r="C41" s="203" t="s">
        <v>3845</v>
      </c>
      <c r="D41" s="199"/>
      <c r="E41" s="200">
        <v>35</v>
      </c>
      <c r="F41" s="163"/>
      <c r="G41" s="163"/>
      <c r="H41" s="163"/>
      <c r="I41" s="163"/>
      <c r="J41" s="163"/>
      <c r="K41" s="163"/>
      <c r="L41" s="163"/>
      <c r="M41" s="163"/>
      <c r="N41" s="162"/>
      <c r="O41" s="162"/>
      <c r="P41" s="162"/>
      <c r="Q41" s="162"/>
      <c r="R41" s="163"/>
      <c r="S41" s="163"/>
      <c r="T41" s="163"/>
      <c r="U41" s="163"/>
      <c r="V41" s="163"/>
      <c r="W41" s="163"/>
      <c r="X41" s="163"/>
      <c r="Y41" s="152"/>
      <c r="Z41" s="152"/>
      <c r="AA41" s="152"/>
      <c r="AB41" s="152"/>
      <c r="AC41" s="152"/>
      <c r="AD41" s="152"/>
      <c r="AE41" s="152"/>
      <c r="AF41" s="152"/>
      <c r="AG41" s="152" t="s">
        <v>2390</v>
      </c>
      <c r="AH41" s="152">
        <v>5</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c r="A42" s="159"/>
      <c r="B42" s="160"/>
      <c r="C42" s="203" t="s">
        <v>3846</v>
      </c>
      <c r="D42" s="199"/>
      <c r="E42" s="200">
        <v>34</v>
      </c>
      <c r="F42" s="163"/>
      <c r="G42" s="163"/>
      <c r="H42" s="163"/>
      <c r="I42" s="163"/>
      <c r="J42" s="163"/>
      <c r="K42" s="163"/>
      <c r="L42" s="163"/>
      <c r="M42" s="163"/>
      <c r="N42" s="162"/>
      <c r="O42" s="162"/>
      <c r="P42" s="162"/>
      <c r="Q42" s="162"/>
      <c r="R42" s="163"/>
      <c r="S42" s="163"/>
      <c r="T42" s="163"/>
      <c r="U42" s="163"/>
      <c r="V42" s="163"/>
      <c r="W42" s="163"/>
      <c r="X42" s="163"/>
      <c r="Y42" s="152"/>
      <c r="Z42" s="152"/>
      <c r="AA42" s="152"/>
      <c r="AB42" s="152"/>
      <c r="AC42" s="152"/>
      <c r="AD42" s="152"/>
      <c r="AE42" s="152"/>
      <c r="AF42" s="152"/>
      <c r="AG42" s="152" t="s">
        <v>2390</v>
      </c>
      <c r="AH42" s="152">
        <v>5</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c r="A43" s="159"/>
      <c r="B43" s="160"/>
      <c r="C43" s="203" t="s">
        <v>3847</v>
      </c>
      <c r="D43" s="199"/>
      <c r="E43" s="200">
        <v>8</v>
      </c>
      <c r="F43" s="163"/>
      <c r="G43" s="163"/>
      <c r="H43" s="163"/>
      <c r="I43" s="163"/>
      <c r="J43" s="163"/>
      <c r="K43" s="163"/>
      <c r="L43" s="163"/>
      <c r="M43" s="163"/>
      <c r="N43" s="162"/>
      <c r="O43" s="162"/>
      <c r="P43" s="162"/>
      <c r="Q43" s="162"/>
      <c r="R43" s="163"/>
      <c r="S43" s="163"/>
      <c r="T43" s="163"/>
      <c r="U43" s="163"/>
      <c r="V43" s="163"/>
      <c r="W43" s="163"/>
      <c r="X43" s="163"/>
      <c r="Y43" s="152"/>
      <c r="Z43" s="152"/>
      <c r="AA43" s="152"/>
      <c r="AB43" s="152"/>
      <c r="AC43" s="152"/>
      <c r="AD43" s="152"/>
      <c r="AE43" s="152"/>
      <c r="AF43" s="152"/>
      <c r="AG43" s="152" t="s">
        <v>2390</v>
      </c>
      <c r="AH43" s="152">
        <v>5</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c r="A44" s="175">
        <v>11</v>
      </c>
      <c r="B44" s="176" t="s">
        <v>3848</v>
      </c>
      <c r="C44" s="185" t="s">
        <v>3849</v>
      </c>
      <c r="D44" s="177" t="s">
        <v>524</v>
      </c>
      <c r="E44" s="178">
        <v>67</v>
      </c>
      <c r="F44" s="179"/>
      <c r="G44" s="180">
        <f>ROUND(E44*F44,2)</f>
        <v>0</v>
      </c>
      <c r="H44" s="179"/>
      <c r="I44" s="180">
        <f>ROUND(E44*H44,2)</f>
        <v>0</v>
      </c>
      <c r="J44" s="179"/>
      <c r="K44" s="180">
        <f>ROUND(E44*J44,2)</f>
        <v>0</v>
      </c>
      <c r="L44" s="180">
        <v>21</v>
      </c>
      <c r="M44" s="180">
        <f>G44*(1+L44/100)</f>
        <v>0</v>
      </c>
      <c r="N44" s="178">
        <v>3.4000000000000002E-4</v>
      </c>
      <c r="O44" s="178">
        <f>ROUND(E44*N44,2)</f>
        <v>0.02</v>
      </c>
      <c r="P44" s="178">
        <v>0</v>
      </c>
      <c r="Q44" s="178">
        <f>ROUND(E44*P44,2)</f>
        <v>0</v>
      </c>
      <c r="R44" s="180" t="s">
        <v>781</v>
      </c>
      <c r="S44" s="180" t="s">
        <v>371</v>
      </c>
      <c r="T44" s="181" t="s">
        <v>2386</v>
      </c>
      <c r="U44" s="163">
        <v>0.32</v>
      </c>
      <c r="V44" s="163">
        <f>ROUND(E44*U44,2)</f>
        <v>21.44</v>
      </c>
      <c r="W44" s="163"/>
      <c r="X44" s="163" t="s">
        <v>431</v>
      </c>
      <c r="Y44" s="152"/>
      <c r="Z44" s="152"/>
      <c r="AA44" s="152"/>
      <c r="AB44" s="152"/>
      <c r="AC44" s="152"/>
      <c r="AD44" s="152"/>
      <c r="AE44" s="152"/>
      <c r="AF44" s="152"/>
      <c r="AG44" s="152" t="s">
        <v>2387</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c r="A45" s="159"/>
      <c r="B45" s="160"/>
      <c r="C45" s="273" t="s">
        <v>3850</v>
      </c>
      <c r="D45" s="274"/>
      <c r="E45" s="274"/>
      <c r="F45" s="274"/>
      <c r="G45" s="274"/>
      <c r="H45" s="163"/>
      <c r="I45" s="163"/>
      <c r="J45" s="163"/>
      <c r="K45" s="163"/>
      <c r="L45" s="163"/>
      <c r="M45" s="163"/>
      <c r="N45" s="162"/>
      <c r="O45" s="162"/>
      <c r="P45" s="162"/>
      <c r="Q45" s="162"/>
      <c r="R45" s="163"/>
      <c r="S45" s="163"/>
      <c r="T45" s="163"/>
      <c r="U45" s="163"/>
      <c r="V45" s="163"/>
      <c r="W45" s="163"/>
      <c r="X45" s="163"/>
      <c r="Y45" s="152"/>
      <c r="Z45" s="152"/>
      <c r="AA45" s="152"/>
      <c r="AB45" s="152"/>
      <c r="AC45" s="152"/>
      <c r="AD45" s="152"/>
      <c r="AE45" s="152"/>
      <c r="AF45" s="152"/>
      <c r="AG45" s="152" t="s">
        <v>444</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c r="A46" s="159"/>
      <c r="B46" s="160"/>
      <c r="C46" s="271" t="s">
        <v>3851</v>
      </c>
      <c r="D46" s="272"/>
      <c r="E46" s="272"/>
      <c r="F46" s="272"/>
      <c r="G46" s="272"/>
      <c r="H46" s="163"/>
      <c r="I46" s="163"/>
      <c r="J46" s="163"/>
      <c r="K46" s="163"/>
      <c r="L46" s="163"/>
      <c r="M46" s="163"/>
      <c r="N46" s="162"/>
      <c r="O46" s="162"/>
      <c r="P46" s="162"/>
      <c r="Q46" s="162"/>
      <c r="R46" s="163"/>
      <c r="S46" s="163"/>
      <c r="T46" s="163"/>
      <c r="U46" s="163"/>
      <c r="V46" s="163"/>
      <c r="W46" s="163"/>
      <c r="X46" s="163"/>
      <c r="Y46" s="152"/>
      <c r="Z46" s="152"/>
      <c r="AA46" s="152"/>
      <c r="AB46" s="152"/>
      <c r="AC46" s="152"/>
      <c r="AD46" s="152"/>
      <c r="AE46" s="152"/>
      <c r="AF46" s="152"/>
      <c r="AG46" s="152" t="s">
        <v>375</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c r="A47" s="159"/>
      <c r="B47" s="160"/>
      <c r="C47" s="203" t="s">
        <v>3852</v>
      </c>
      <c r="D47" s="199"/>
      <c r="E47" s="200">
        <v>67</v>
      </c>
      <c r="F47" s="163"/>
      <c r="G47" s="163"/>
      <c r="H47" s="163"/>
      <c r="I47" s="163"/>
      <c r="J47" s="163"/>
      <c r="K47" s="163"/>
      <c r="L47" s="163"/>
      <c r="M47" s="163"/>
      <c r="N47" s="162"/>
      <c r="O47" s="162"/>
      <c r="P47" s="162"/>
      <c r="Q47" s="162"/>
      <c r="R47" s="163"/>
      <c r="S47" s="163"/>
      <c r="T47" s="163"/>
      <c r="U47" s="163"/>
      <c r="V47" s="163"/>
      <c r="W47" s="163"/>
      <c r="X47" s="163"/>
      <c r="Y47" s="152"/>
      <c r="Z47" s="152"/>
      <c r="AA47" s="152"/>
      <c r="AB47" s="152"/>
      <c r="AC47" s="152"/>
      <c r="AD47" s="152"/>
      <c r="AE47" s="152"/>
      <c r="AF47" s="152"/>
      <c r="AG47" s="152" t="s">
        <v>2390</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c r="A48" s="175">
        <v>12</v>
      </c>
      <c r="B48" s="176" t="s">
        <v>3853</v>
      </c>
      <c r="C48" s="185" t="s">
        <v>3854</v>
      </c>
      <c r="D48" s="177" t="s">
        <v>524</v>
      </c>
      <c r="E48" s="178">
        <v>62</v>
      </c>
      <c r="F48" s="179"/>
      <c r="G48" s="180">
        <f>ROUND(E48*F48,2)</f>
        <v>0</v>
      </c>
      <c r="H48" s="179"/>
      <c r="I48" s="180">
        <f>ROUND(E48*H48,2)</f>
        <v>0</v>
      </c>
      <c r="J48" s="179"/>
      <c r="K48" s="180">
        <f>ROUND(E48*J48,2)</f>
        <v>0</v>
      </c>
      <c r="L48" s="180">
        <v>21</v>
      </c>
      <c r="M48" s="180">
        <f>G48*(1+L48/100)</f>
        <v>0</v>
      </c>
      <c r="N48" s="178">
        <v>3.8000000000000002E-4</v>
      </c>
      <c r="O48" s="178">
        <f>ROUND(E48*N48,2)</f>
        <v>0.02</v>
      </c>
      <c r="P48" s="178">
        <v>0</v>
      </c>
      <c r="Q48" s="178">
        <f>ROUND(E48*P48,2)</f>
        <v>0</v>
      </c>
      <c r="R48" s="180" t="s">
        <v>781</v>
      </c>
      <c r="S48" s="180" t="s">
        <v>371</v>
      </c>
      <c r="T48" s="181" t="s">
        <v>2386</v>
      </c>
      <c r="U48" s="163">
        <v>0.32</v>
      </c>
      <c r="V48" s="163">
        <f>ROUND(E48*U48,2)</f>
        <v>19.84</v>
      </c>
      <c r="W48" s="163"/>
      <c r="X48" s="163" t="s">
        <v>431</v>
      </c>
      <c r="Y48" s="152"/>
      <c r="Z48" s="152"/>
      <c r="AA48" s="152"/>
      <c r="AB48" s="152"/>
      <c r="AC48" s="152"/>
      <c r="AD48" s="152"/>
      <c r="AE48" s="152"/>
      <c r="AF48" s="152"/>
      <c r="AG48" s="152" t="s">
        <v>728</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c r="A49" s="159"/>
      <c r="B49" s="160"/>
      <c r="C49" s="273" t="s">
        <v>3850</v>
      </c>
      <c r="D49" s="274"/>
      <c r="E49" s="274"/>
      <c r="F49" s="274"/>
      <c r="G49" s="274"/>
      <c r="H49" s="163"/>
      <c r="I49" s="163"/>
      <c r="J49" s="163"/>
      <c r="K49" s="163"/>
      <c r="L49" s="163"/>
      <c r="M49" s="163"/>
      <c r="N49" s="162"/>
      <c r="O49" s="162"/>
      <c r="P49" s="162"/>
      <c r="Q49" s="162"/>
      <c r="R49" s="163"/>
      <c r="S49" s="163"/>
      <c r="T49" s="163"/>
      <c r="U49" s="163"/>
      <c r="V49" s="163"/>
      <c r="W49" s="163"/>
      <c r="X49" s="163"/>
      <c r="Y49" s="152"/>
      <c r="Z49" s="152"/>
      <c r="AA49" s="152"/>
      <c r="AB49" s="152"/>
      <c r="AC49" s="152"/>
      <c r="AD49" s="152"/>
      <c r="AE49" s="152"/>
      <c r="AF49" s="152"/>
      <c r="AG49" s="152" t="s">
        <v>444</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c r="A50" s="159"/>
      <c r="B50" s="160"/>
      <c r="C50" s="271" t="s">
        <v>3851</v>
      </c>
      <c r="D50" s="272"/>
      <c r="E50" s="272"/>
      <c r="F50" s="272"/>
      <c r="G50" s="272"/>
      <c r="H50" s="163"/>
      <c r="I50" s="163"/>
      <c r="J50" s="163"/>
      <c r="K50" s="163"/>
      <c r="L50" s="163"/>
      <c r="M50" s="163"/>
      <c r="N50" s="162"/>
      <c r="O50" s="162"/>
      <c r="P50" s="162"/>
      <c r="Q50" s="162"/>
      <c r="R50" s="163"/>
      <c r="S50" s="163"/>
      <c r="T50" s="163"/>
      <c r="U50" s="163"/>
      <c r="V50" s="163"/>
      <c r="W50" s="163"/>
      <c r="X50" s="163"/>
      <c r="Y50" s="152"/>
      <c r="Z50" s="152"/>
      <c r="AA50" s="152"/>
      <c r="AB50" s="152"/>
      <c r="AC50" s="152"/>
      <c r="AD50" s="152"/>
      <c r="AE50" s="152"/>
      <c r="AF50" s="152"/>
      <c r="AG50" s="152" t="s">
        <v>375</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c r="A51" s="159"/>
      <c r="B51" s="160"/>
      <c r="C51" s="203" t="s">
        <v>3855</v>
      </c>
      <c r="D51" s="199"/>
      <c r="E51" s="200">
        <v>62</v>
      </c>
      <c r="F51" s="163"/>
      <c r="G51" s="163"/>
      <c r="H51" s="163"/>
      <c r="I51" s="163"/>
      <c r="J51" s="163"/>
      <c r="K51" s="163"/>
      <c r="L51" s="163"/>
      <c r="M51" s="163"/>
      <c r="N51" s="162"/>
      <c r="O51" s="162"/>
      <c r="P51" s="162"/>
      <c r="Q51" s="162"/>
      <c r="R51" s="163"/>
      <c r="S51" s="163"/>
      <c r="T51" s="163"/>
      <c r="U51" s="163"/>
      <c r="V51" s="163"/>
      <c r="W51" s="163"/>
      <c r="X51" s="163"/>
      <c r="Y51" s="152"/>
      <c r="Z51" s="152"/>
      <c r="AA51" s="152"/>
      <c r="AB51" s="152"/>
      <c r="AC51" s="152"/>
      <c r="AD51" s="152"/>
      <c r="AE51" s="152"/>
      <c r="AF51" s="152"/>
      <c r="AG51" s="152" t="s">
        <v>2390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c r="A52" s="175">
        <v>13</v>
      </c>
      <c r="B52" s="176" t="s">
        <v>3856</v>
      </c>
      <c r="C52" s="185" t="s">
        <v>3857</v>
      </c>
      <c r="D52" s="177" t="s">
        <v>524</v>
      </c>
      <c r="E52" s="178">
        <v>26</v>
      </c>
      <c r="F52" s="179"/>
      <c r="G52" s="180">
        <f>ROUND(E52*F52,2)</f>
        <v>0</v>
      </c>
      <c r="H52" s="179"/>
      <c r="I52" s="180">
        <f>ROUND(E52*H52,2)</f>
        <v>0</v>
      </c>
      <c r="J52" s="179"/>
      <c r="K52" s="180">
        <f>ROUND(E52*J52,2)</f>
        <v>0</v>
      </c>
      <c r="L52" s="180">
        <v>21</v>
      </c>
      <c r="M52" s="180">
        <f>G52*(1+L52/100)</f>
        <v>0</v>
      </c>
      <c r="N52" s="178">
        <v>4.6999999999999999E-4</v>
      </c>
      <c r="O52" s="178">
        <f>ROUND(E52*N52,2)</f>
        <v>0.01</v>
      </c>
      <c r="P52" s="178">
        <v>0</v>
      </c>
      <c r="Q52" s="178">
        <f>ROUND(E52*P52,2)</f>
        <v>0</v>
      </c>
      <c r="R52" s="180" t="s">
        <v>781</v>
      </c>
      <c r="S52" s="180" t="s">
        <v>371</v>
      </c>
      <c r="T52" s="181" t="s">
        <v>2386</v>
      </c>
      <c r="U52" s="163">
        <v>0.36</v>
      </c>
      <c r="V52" s="163">
        <f>ROUND(E52*U52,2)</f>
        <v>9.36</v>
      </c>
      <c r="W52" s="163"/>
      <c r="X52" s="163" t="s">
        <v>431</v>
      </c>
      <c r="Y52" s="152"/>
      <c r="Z52" s="152"/>
      <c r="AA52" s="152"/>
      <c r="AB52" s="152"/>
      <c r="AC52" s="152"/>
      <c r="AD52" s="152"/>
      <c r="AE52" s="152"/>
      <c r="AF52" s="152"/>
      <c r="AG52" s="152" t="s">
        <v>728</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c r="A53" s="159"/>
      <c r="B53" s="160"/>
      <c r="C53" s="273" t="s">
        <v>3850</v>
      </c>
      <c r="D53" s="274"/>
      <c r="E53" s="274"/>
      <c r="F53" s="274"/>
      <c r="G53" s="274"/>
      <c r="H53" s="163"/>
      <c r="I53" s="163"/>
      <c r="J53" s="163"/>
      <c r="K53" s="163"/>
      <c r="L53" s="163"/>
      <c r="M53" s="163"/>
      <c r="N53" s="162"/>
      <c r="O53" s="162"/>
      <c r="P53" s="162"/>
      <c r="Q53" s="162"/>
      <c r="R53" s="163"/>
      <c r="S53" s="163"/>
      <c r="T53" s="163"/>
      <c r="U53" s="163"/>
      <c r="V53" s="163"/>
      <c r="W53" s="163"/>
      <c r="X53" s="163"/>
      <c r="Y53" s="152"/>
      <c r="Z53" s="152"/>
      <c r="AA53" s="152"/>
      <c r="AB53" s="152"/>
      <c r="AC53" s="152"/>
      <c r="AD53" s="152"/>
      <c r="AE53" s="152"/>
      <c r="AF53" s="152"/>
      <c r="AG53" s="152" t="s">
        <v>444</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c r="A54" s="159"/>
      <c r="B54" s="160"/>
      <c r="C54" s="271" t="s">
        <v>3851</v>
      </c>
      <c r="D54" s="272"/>
      <c r="E54" s="272"/>
      <c r="F54" s="272"/>
      <c r="G54" s="272"/>
      <c r="H54" s="163"/>
      <c r="I54" s="163"/>
      <c r="J54" s="163"/>
      <c r="K54" s="163"/>
      <c r="L54" s="163"/>
      <c r="M54" s="163"/>
      <c r="N54" s="162"/>
      <c r="O54" s="162"/>
      <c r="P54" s="162"/>
      <c r="Q54" s="162"/>
      <c r="R54" s="163"/>
      <c r="S54" s="163"/>
      <c r="T54" s="163"/>
      <c r="U54" s="163"/>
      <c r="V54" s="163"/>
      <c r="W54" s="163"/>
      <c r="X54" s="163"/>
      <c r="Y54" s="152"/>
      <c r="Z54" s="152"/>
      <c r="AA54" s="152"/>
      <c r="AB54" s="152"/>
      <c r="AC54" s="152"/>
      <c r="AD54" s="152"/>
      <c r="AE54" s="152"/>
      <c r="AF54" s="152"/>
      <c r="AG54" s="152" t="s">
        <v>375</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c r="A55" s="159"/>
      <c r="B55" s="160"/>
      <c r="C55" s="203" t="s">
        <v>3858</v>
      </c>
      <c r="D55" s="199"/>
      <c r="E55" s="200">
        <v>26</v>
      </c>
      <c r="F55" s="163"/>
      <c r="G55" s="163"/>
      <c r="H55" s="163"/>
      <c r="I55" s="163"/>
      <c r="J55" s="163"/>
      <c r="K55" s="163"/>
      <c r="L55" s="163"/>
      <c r="M55" s="163"/>
      <c r="N55" s="162"/>
      <c r="O55" s="162"/>
      <c r="P55" s="162"/>
      <c r="Q55" s="162"/>
      <c r="R55" s="163"/>
      <c r="S55" s="163"/>
      <c r="T55" s="163"/>
      <c r="U55" s="163"/>
      <c r="V55" s="163"/>
      <c r="W55" s="163"/>
      <c r="X55" s="163"/>
      <c r="Y55" s="152"/>
      <c r="Z55" s="152"/>
      <c r="AA55" s="152"/>
      <c r="AB55" s="152"/>
      <c r="AC55" s="152"/>
      <c r="AD55" s="152"/>
      <c r="AE55" s="152"/>
      <c r="AF55" s="152"/>
      <c r="AG55" s="152" t="s">
        <v>2390</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c r="A56" s="175">
        <v>14</v>
      </c>
      <c r="B56" s="176" t="s">
        <v>3859</v>
      </c>
      <c r="C56" s="185" t="s">
        <v>3860</v>
      </c>
      <c r="D56" s="177" t="s">
        <v>524</v>
      </c>
      <c r="E56" s="178">
        <v>7</v>
      </c>
      <c r="F56" s="179"/>
      <c r="G56" s="180">
        <f>ROUND(E56*F56,2)</f>
        <v>0</v>
      </c>
      <c r="H56" s="179"/>
      <c r="I56" s="180">
        <f>ROUND(E56*H56,2)</f>
        <v>0</v>
      </c>
      <c r="J56" s="179"/>
      <c r="K56" s="180">
        <f>ROUND(E56*J56,2)</f>
        <v>0</v>
      </c>
      <c r="L56" s="180">
        <v>21</v>
      </c>
      <c r="M56" s="180">
        <f>G56*(1+L56/100)</f>
        <v>0</v>
      </c>
      <c r="N56" s="178">
        <v>6.9999999999999999E-4</v>
      </c>
      <c r="O56" s="178">
        <f>ROUND(E56*N56,2)</f>
        <v>0</v>
      </c>
      <c r="P56" s="178">
        <v>0</v>
      </c>
      <c r="Q56" s="178">
        <f>ROUND(E56*P56,2)</f>
        <v>0</v>
      </c>
      <c r="R56" s="180" t="s">
        <v>781</v>
      </c>
      <c r="S56" s="180" t="s">
        <v>371</v>
      </c>
      <c r="T56" s="181" t="s">
        <v>2386</v>
      </c>
      <c r="U56" s="163">
        <v>0.45</v>
      </c>
      <c r="V56" s="163">
        <f>ROUND(E56*U56,2)</f>
        <v>3.15</v>
      </c>
      <c r="W56" s="163"/>
      <c r="X56" s="163" t="s">
        <v>431</v>
      </c>
      <c r="Y56" s="152"/>
      <c r="Z56" s="152"/>
      <c r="AA56" s="152"/>
      <c r="AB56" s="152"/>
      <c r="AC56" s="152"/>
      <c r="AD56" s="152"/>
      <c r="AE56" s="152"/>
      <c r="AF56" s="152"/>
      <c r="AG56" s="152" t="s">
        <v>728</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c r="A57" s="159"/>
      <c r="B57" s="160"/>
      <c r="C57" s="273" t="s">
        <v>3850</v>
      </c>
      <c r="D57" s="274"/>
      <c r="E57" s="274"/>
      <c r="F57" s="274"/>
      <c r="G57" s="274"/>
      <c r="H57" s="163"/>
      <c r="I57" s="163"/>
      <c r="J57" s="163"/>
      <c r="K57" s="163"/>
      <c r="L57" s="163"/>
      <c r="M57" s="163"/>
      <c r="N57" s="162"/>
      <c r="O57" s="162"/>
      <c r="P57" s="162"/>
      <c r="Q57" s="162"/>
      <c r="R57" s="163"/>
      <c r="S57" s="163"/>
      <c r="T57" s="163"/>
      <c r="U57" s="163"/>
      <c r="V57" s="163"/>
      <c r="W57" s="163"/>
      <c r="X57" s="163"/>
      <c r="Y57" s="152"/>
      <c r="Z57" s="152"/>
      <c r="AA57" s="152"/>
      <c r="AB57" s="152"/>
      <c r="AC57" s="152"/>
      <c r="AD57" s="152"/>
      <c r="AE57" s="152"/>
      <c r="AF57" s="152"/>
      <c r="AG57" s="152" t="s">
        <v>444</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c r="A58" s="159"/>
      <c r="B58" s="160"/>
      <c r="C58" s="271" t="s">
        <v>3851</v>
      </c>
      <c r="D58" s="272"/>
      <c r="E58" s="272"/>
      <c r="F58" s="272"/>
      <c r="G58" s="272"/>
      <c r="H58" s="163"/>
      <c r="I58" s="163"/>
      <c r="J58" s="163"/>
      <c r="K58" s="163"/>
      <c r="L58" s="163"/>
      <c r="M58" s="163"/>
      <c r="N58" s="162"/>
      <c r="O58" s="162"/>
      <c r="P58" s="162"/>
      <c r="Q58" s="162"/>
      <c r="R58" s="163"/>
      <c r="S58" s="163"/>
      <c r="T58" s="163"/>
      <c r="U58" s="163"/>
      <c r="V58" s="163"/>
      <c r="W58" s="163"/>
      <c r="X58" s="163"/>
      <c r="Y58" s="152"/>
      <c r="Z58" s="152"/>
      <c r="AA58" s="152"/>
      <c r="AB58" s="152"/>
      <c r="AC58" s="152"/>
      <c r="AD58" s="152"/>
      <c r="AE58" s="152"/>
      <c r="AF58" s="152"/>
      <c r="AG58" s="152" t="s">
        <v>375</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c r="A59" s="159"/>
      <c r="B59" s="160"/>
      <c r="C59" s="203" t="s">
        <v>3861</v>
      </c>
      <c r="D59" s="199"/>
      <c r="E59" s="200">
        <v>7</v>
      </c>
      <c r="F59" s="163"/>
      <c r="G59" s="163"/>
      <c r="H59" s="163"/>
      <c r="I59" s="163"/>
      <c r="J59" s="163"/>
      <c r="K59" s="163"/>
      <c r="L59" s="163"/>
      <c r="M59" s="163"/>
      <c r="N59" s="162"/>
      <c r="O59" s="162"/>
      <c r="P59" s="162"/>
      <c r="Q59" s="162"/>
      <c r="R59" s="163"/>
      <c r="S59" s="163"/>
      <c r="T59" s="163"/>
      <c r="U59" s="163"/>
      <c r="V59" s="163"/>
      <c r="W59" s="163"/>
      <c r="X59" s="163"/>
      <c r="Y59" s="152"/>
      <c r="Z59" s="152"/>
      <c r="AA59" s="152"/>
      <c r="AB59" s="152"/>
      <c r="AC59" s="152"/>
      <c r="AD59" s="152"/>
      <c r="AE59" s="152"/>
      <c r="AF59" s="152"/>
      <c r="AG59" s="152" t="s">
        <v>2390</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c r="A60" s="175">
        <v>15</v>
      </c>
      <c r="B60" s="176" t="s">
        <v>3862</v>
      </c>
      <c r="C60" s="185" t="s">
        <v>3863</v>
      </c>
      <c r="D60" s="177" t="s">
        <v>524</v>
      </c>
      <c r="E60" s="178">
        <v>23.5</v>
      </c>
      <c r="F60" s="179"/>
      <c r="G60" s="180">
        <f>ROUND(E60*F60,2)</f>
        <v>0</v>
      </c>
      <c r="H60" s="179"/>
      <c r="I60" s="180">
        <f>ROUND(E60*H60,2)</f>
        <v>0</v>
      </c>
      <c r="J60" s="179"/>
      <c r="K60" s="180">
        <f>ROUND(E60*J60,2)</f>
        <v>0</v>
      </c>
      <c r="L60" s="180">
        <v>21</v>
      </c>
      <c r="M60" s="180">
        <f>G60*(1+L60/100)</f>
        <v>0</v>
      </c>
      <c r="N60" s="178">
        <v>1.5200000000000001E-3</v>
      </c>
      <c r="O60" s="178">
        <f>ROUND(E60*N60,2)</f>
        <v>0.04</v>
      </c>
      <c r="P60" s="178">
        <v>0</v>
      </c>
      <c r="Q60" s="178">
        <f>ROUND(E60*P60,2)</f>
        <v>0</v>
      </c>
      <c r="R60" s="180" t="s">
        <v>781</v>
      </c>
      <c r="S60" s="180" t="s">
        <v>371</v>
      </c>
      <c r="T60" s="181" t="s">
        <v>2386</v>
      </c>
      <c r="U60" s="163">
        <v>1.17</v>
      </c>
      <c r="V60" s="163">
        <f>ROUND(E60*U60,2)</f>
        <v>27.5</v>
      </c>
      <c r="W60" s="163"/>
      <c r="X60" s="163" t="s">
        <v>431</v>
      </c>
      <c r="Y60" s="152"/>
      <c r="Z60" s="152"/>
      <c r="AA60" s="152"/>
      <c r="AB60" s="152"/>
      <c r="AC60" s="152"/>
      <c r="AD60" s="152"/>
      <c r="AE60" s="152"/>
      <c r="AF60" s="152"/>
      <c r="AG60" s="152" t="s">
        <v>728</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c r="A61" s="159"/>
      <c r="B61" s="160"/>
      <c r="C61" s="273" t="s">
        <v>3850</v>
      </c>
      <c r="D61" s="274"/>
      <c r="E61" s="274"/>
      <c r="F61" s="274"/>
      <c r="G61" s="274"/>
      <c r="H61" s="163"/>
      <c r="I61" s="163"/>
      <c r="J61" s="163"/>
      <c r="K61" s="163"/>
      <c r="L61" s="163"/>
      <c r="M61" s="163"/>
      <c r="N61" s="162"/>
      <c r="O61" s="162"/>
      <c r="P61" s="162"/>
      <c r="Q61" s="162"/>
      <c r="R61" s="163"/>
      <c r="S61" s="163"/>
      <c r="T61" s="163"/>
      <c r="U61" s="163"/>
      <c r="V61" s="163"/>
      <c r="W61" s="163"/>
      <c r="X61" s="163"/>
      <c r="Y61" s="152"/>
      <c r="Z61" s="152"/>
      <c r="AA61" s="152"/>
      <c r="AB61" s="152"/>
      <c r="AC61" s="152"/>
      <c r="AD61" s="152"/>
      <c r="AE61" s="152"/>
      <c r="AF61" s="152"/>
      <c r="AG61" s="152" t="s">
        <v>444</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c r="A62" s="159"/>
      <c r="B62" s="160"/>
      <c r="C62" s="271" t="s">
        <v>3851</v>
      </c>
      <c r="D62" s="272"/>
      <c r="E62" s="272"/>
      <c r="F62" s="272"/>
      <c r="G62" s="272"/>
      <c r="H62" s="163"/>
      <c r="I62" s="163"/>
      <c r="J62" s="163"/>
      <c r="K62" s="163"/>
      <c r="L62" s="163"/>
      <c r="M62" s="163"/>
      <c r="N62" s="162"/>
      <c r="O62" s="162"/>
      <c r="P62" s="162"/>
      <c r="Q62" s="162"/>
      <c r="R62" s="163"/>
      <c r="S62" s="163"/>
      <c r="T62" s="163"/>
      <c r="U62" s="163"/>
      <c r="V62" s="163"/>
      <c r="W62" s="163"/>
      <c r="X62" s="163"/>
      <c r="Y62" s="152"/>
      <c r="Z62" s="152"/>
      <c r="AA62" s="152"/>
      <c r="AB62" s="152"/>
      <c r="AC62" s="152"/>
      <c r="AD62" s="152"/>
      <c r="AE62" s="152"/>
      <c r="AF62" s="152"/>
      <c r="AG62" s="152" t="s">
        <v>375</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c r="A63" s="159"/>
      <c r="B63" s="160"/>
      <c r="C63" s="203" t="s">
        <v>3864</v>
      </c>
      <c r="D63" s="199"/>
      <c r="E63" s="200">
        <v>23.5</v>
      </c>
      <c r="F63" s="163"/>
      <c r="G63" s="163"/>
      <c r="H63" s="163"/>
      <c r="I63" s="163"/>
      <c r="J63" s="163"/>
      <c r="K63" s="163"/>
      <c r="L63" s="163"/>
      <c r="M63" s="163"/>
      <c r="N63" s="162"/>
      <c r="O63" s="162"/>
      <c r="P63" s="162"/>
      <c r="Q63" s="162"/>
      <c r="R63" s="163"/>
      <c r="S63" s="163"/>
      <c r="T63" s="163"/>
      <c r="U63" s="163"/>
      <c r="V63" s="163"/>
      <c r="W63" s="163"/>
      <c r="X63" s="163"/>
      <c r="Y63" s="152"/>
      <c r="Z63" s="152"/>
      <c r="AA63" s="152"/>
      <c r="AB63" s="152"/>
      <c r="AC63" s="152"/>
      <c r="AD63" s="152"/>
      <c r="AE63" s="152"/>
      <c r="AF63" s="152"/>
      <c r="AG63" s="152" t="s">
        <v>2390</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c r="A64" s="175">
        <v>16</v>
      </c>
      <c r="B64" s="176" t="s">
        <v>3865</v>
      </c>
      <c r="C64" s="185" t="s">
        <v>3866</v>
      </c>
      <c r="D64" s="177" t="s">
        <v>524</v>
      </c>
      <c r="E64" s="178">
        <v>17</v>
      </c>
      <c r="F64" s="179"/>
      <c r="G64" s="180">
        <f>ROUND(E64*F64,2)</f>
        <v>0</v>
      </c>
      <c r="H64" s="179"/>
      <c r="I64" s="180">
        <f>ROUND(E64*H64,2)</f>
        <v>0</v>
      </c>
      <c r="J64" s="179"/>
      <c r="K64" s="180">
        <f>ROUND(E64*J64,2)</f>
        <v>0</v>
      </c>
      <c r="L64" s="180">
        <v>21</v>
      </c>
      <c r="M64" s="180">
        <f>G64*(1+L64/100)</f>
        <v>0</v>
      </c>
      <c r="N64" s="178">
        <v>7.7999999999999999E-4</v>
      </c>
      <c r="O64" s="178">
        <f>ROUND(E64*N64,2)</f>
        <v>0.01</v>
      </c>
      <c r="P64" s="178">
        <v>0</v>
      </c>
      <c r="Q64" s="178">
        <f>ROUND(E64*P64,2)</f>
        <v>0</v>
      </c>
      <c r="R64" s="180" t="s">
        <v>781</v>
      </c>
      <c r="S64" s="180" t="s">
        <v>371</v>
      </c>
      <c r="T64" s="181" t="s">
        <v>2386</v>
      </c>
      <c r="U64" s="163">
        <v>0.82</v>
      </c>
      <c r="V64" s="163">
        <f>ROUND(E64*U64,2)</f>
        <v>13.94</v>
      </c>
      <c r="W64" s="163"/>
      <c r="X64" s="163" t="s">
        <v>431</v>
      </c>
      <c r="Y64" s="152"/>
      <c r="Z64" s="152"/>
      <c r="AA64" s="152"/>
      <c r="AB64" s="152"/>
      <c r="AC64" s="152"/>
      <c r="AD64" s="152"/>
      <c r="AE64" s="152"/>
      <c r="AF64" s="152"/>
      <c r="AG64" s="152" t="s">
        <v>728</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c r="A65" s="159"/>
      <c r="B65" s="160"/>
      <c r="C65" s="273" t="s">
        <v>3850</v>
      </c>
      <c r="D65" s="274"/>
      <c r="E65" s="274"/>
      <c r="F65" s="274"/>
      <c r="G65" s="274"/>
      <c r="H65" s="163"/>
      <c r="I65" s="163"/>
      <c r="J65" s="163"/>
      <c r="K65" s="163"/>
      <c r="L65" s="163"/>
      <c r="M65" s="163"/>
      <c r="N65" s="162"/>
      <c r="O65" s="162"/>
      <c r="P65" s="162"/>
      <c r="Q65" s="162"/>
      <c r="R65" s="163"/>
      <c r="S65" s="163"/>
      <c r="T65" s="163"/>
      <c r="U65" s="163"/>
      <c r="V65" s="163"/>
      <c r="W65" s="163"/>
      <c r="X65" s="163"/>
      <c r="Y65" s="152"/>
      <c r="Z65" s="152"/>
      <c r="AA65" s="152"/>
      <c r="AB65" s="152"/>
      <c r="AC65" s="152"/>
      <c r="AD65" s="152"/>
      <c r="AE65" s="152"/>
      <c r="AF65" s="152"/>
      <c r="AG65" s="152" t="s">
        <v>444</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c r="A66" s="159"/>
      <c r="B66" s="160"/>
      <c r="C66" s="203" t="s">
        <v>3867</v>
      </c>
      <c r="D66" s="199"/>
      <c r="E66" s="200">
        <v>17</v>
      </c>
      <c r="F66" s="163"/>
      <c r="G66" s="163"/>
      <c r="H66" s="163"/>
      <c r="I66" s="163"/>
      <c r="J66" s="163"/>
      <c r="K66" s="163"/>
      <c r="L66" s="163"/>
      <c r="M66" s="163"/>
      <c r="N66" s="162"/>
      <c r="O66" s="162"/>
      <c r="P66" s="162"/>
      <c r="Q66" s="162"/>
      <c r="R66" s="163"/>
      <c r="S66" s="163"/>
      <c r="T66" s="163"/>
      <c r="U66" s="163"/>
      <c r="V66" s="163"/>
      <c r="W66" s="163"/>
      <c r="X66" s="163"/>
      <c r="Y66" s="152"/>
      <c r="Z66" s="152"/>
      <c r="AA66" s="152"/>
      <c r="AB66" s="152"/>
      <c r="AC66" s="152"/>
      <c r="AD66" s="152"/>
      <c r="AE66" s="152"/>
      <c r="AF66" s="152"/>
      <c r="AG66" s="152" t="s">
        <v>2390</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c r="A67" s="175">
        <v>17</v>
      </c>
      <c r="B67" s="176" t="s">
        <v>3868</v>
      </c>
      <c r="C67" s="185" t="s">
        <v>3869</v>
      </c>
      <c r="D67" s="177" t="s">
        <v>524</v>
      </c>
      <c r="E67" s="178">
        <v>55</v>
      </c>
      <c r="F67" s="179"/>
      <c r="G67" s="180">
        <f>ROUND(E67*F67,2)</f>
        <v>0</v>
      </c>
      <c r="H67" s="179"/>
      <c r="I67" s="180">
        <f>ROUND(E67*H67,2)</f>
        <v>0</v>
      </c>
      <c r="J67" s="179"/>
      <c r="K67" s="180">
        <f>ROUND(E67*J67,2)</f>
        <v>0</v>
      </c>
      <c r="L67" s="180">
        <v>21</v>
      </c>
      <c r="M67" s="180">
        <f>G67*(1+L67/100)</f>
        <v>0</v>
      </c>
      <c r="N67" s="178">
        <v>1.31E-3</v>
      </c>
      <c r="O67" s="178">
        <f>ROUND(E67*N67,2)</f>
        <v>7.0000000000000007E-2</v>
      </c>
      <c r="P67" s="178">
        <v>0</v>
      </c>
      <c r="Q67" s="178">
        <f>ROUND(E67*P67,2)</f>
        <v>0</v>
      </c>
      <c r="R67" s="180" t="s">
        <v>781</v>
      </c>
      <c r="S67" s="180" t="s">
        <v>371</v>
      </c>
      <c r="T67" s="181" t="s">
        <v>2386</v>
      </c>
      <c r="U67" s="163">
        <v>0.8</v>
      </c>
      <c r="V67" s="163">
        <f>ROUND(E67*U67,2)</f>
        <v>44</v>
      </c>
      <c r="W67" s="163"/>
      <c r="X67" s="163" t="s">
        <v>431</v>
      </c>
      <c r="Y67" s="152"/>
      <c r="Z67" s="152"/>
      <c r="AA67" s="152"/>
      <c r="AB67" s="152"/>
      <c r="AC67" s="152"/>
      <c r="AD67" s="152"/>
      <c r="AE67" s="152"/>
      <c r="AF67" s="152"/>
      <c r="AG67" s="152" t="s">
        <v>728</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c r="A68" s="159"/>
      <c r="B68" s="160"/>
      <c r="C68" s="273" t="s">
        <v>3850</v>
      </c>
      <c r="D68" s="274"/>
      <c r="E68" s="274"/>
      <c r="F68" s="274"/>
      <c r="G68" s="274"/>
      <c r="H68" s="163"/>
      <c r="I68" s="163"/>
      <c r="J68" s="163"/>
      <c r="K68" s="163"/>
      <c r="L68" s="163"/>
      <c r="M68" s="163"/>
      <c r="N68" s="162"/>
      <c r="O68" s="162"/>
      <c r="P68" s="162"/>
      <c r="Q68" s="162"/>
      <c r="R68" s="163"/>
      <c r="S68" s="163"/>
      <c r="T68" s="163"/>
      <c r="U68" s="163"/>
      <c r="V68" s="163"/>
      <c r="W68" s="163"/>
      <c r="X68" s="163"/>
      <c r="Y68" s="152"/>
      <c r="Z68" s="152"/>
      <c r="AA68" s="152"/>
      <c r="AB68" s="152"/>
      <c r="AC68" s="152"/>
      <c r="AD68" s="152"/>
      <c r="AE68" s="152"/>
      <c r="AF68" s="152"/>
      <c r="AG68" s="152" t="s">
        <v>444</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c r="A69" s="159"/>
      <c r="B69" s="160"/>
      <c r="C69" s="271" t="s">
        <v>3870</v>
      </c>
      <c r="D69" s="272"/>
      <c r="E69" s="272"/>
      <c r="F69" s="272"/>
      <c r="G69" s="272"/>
      <c r="H69" s="163"/>
      <c r="I69" s="163"/>
      <c r="J69" s="163"/>
      <c r="K69" s="163"/>
      <c r="L69" s="163"/>
      <c r="M69" s="163"/>
      <c r="N69" s="162"/>
      <c r="O69" s="162"/>
      <c r="P69" s="162"/>
      <c r="Q69" s="162"/>
      <c r="R69" s="163"/>
      <c r="S69" s="163"/>
      <c r="T69" s="163"/>
      <c r="U69" s="163"/>
      <c r="V69" s="163"/>
      <c r="W69" s="163"/>
      <c r="X69" s="163"/>
      <c r="Y69" s="152"/>
      <c r="Z69" s="152"/>
      <c r="AA69" s="152"/>
      <c r="AB69" s="152"/>
      <c r="AC69" s="152"/>
      <c r="AD69" s="152"/>
      <c r="AE69" s="152"/>
      <c r="AF69" s="152"/>
      <c r="AG69" s="152" t="s">
        <v>375</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c r="A70" s="159"/>
      <c r="B70" s="160"/>
      <c r="C70" s="271" t="s">
        <v>3871</v>
      </c>
      <c r="D70" s="272"/>
      <c r="E70" s="272"/>
      <c r="F70" s="272"/>
      <c r="G70" s="272"/>
      <c r="H70" s="163"/>
      <c r="I70" s="163"/>
      <c r="J70" s="163"/>
      <c r="K70" s="163"/>
      <c r="L70" s="163"/>
      <c r="M70" s="163"/>
      <c r="N70" s="162"/>
      <c r="O70" s="162"/>
      <c r="P70" s="162"/>
      <c r="Q70" s="162"/>
      <c r="R70" s="163"/>
      <c r="S70" s="163"/>
      <c r="T70" s="163"/>
      <c r="U70" s="163"/>
      <c r="V70" s="163"/>
      <c r="W70" s="163"/>
      <c r="X70" s="163"/>
      <c r="Y70" s="152"/>
      <c r="Z70" s="152"/>
      <c r="AA70" s="152"/>
      <c r="AB70" s="152"/>
      <c r="AC70" s="152"/>
      <c r="AD70" s="152"/>
      <c r="AE70" s="152"/>
      <c r="AF70" s="152"/>
      <c r="AG70" s="152" t="s">
        <v>375</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c r="A71" s="159"/>
      <c r="B71" s="160"/>
      <c r="C71" s="203" t="s">
        <v>3872</v>
      </c>
      <c r="D71" s="199"/>
      <c r="E71" s="200">
        <v>55</v>
      </c>
      <c r="F71" s="163"/>
      <c r="G71" s="163"/>
      <c r="H71" s="163"/>
      <c r="I71" s="163"/>
      <c r="J71" s="163"/>
      <c r="K71" s="163"/>
      <c r="L71" s="163"/>
      <c r="M71" s="163"/>
      <c r="N71" s="162"/>
      <c r="O71" s="162"/>
      <c r="P71" s="162"/>
      <c r="Q71" s="162"/>
      <c r="R71" s="163"/>
      <c r="S71" s="163"/>
      <c r="T71" s="163"/>
      <c r="U71" s="163"/>
      <c r="V71" s="163"/>
      <c r="W71" s="163"/>
      <c r="X71" s="163"/>
      <c r="Y71" s="152"/>
      <c r="Z71" s="152"/>
      <c r="AA71" s="152"/>
      <c r="AB71" s="152"/>
      <c r="AC71" s="152"/>
      <c r="AD71" s="152"/>
      <c r="AE71" s="152"/>
      <c r="AF71" s="152"/>
      <c r="AG71" s="152" t="s">
        <v>2390</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c r="A72" s="175">
        <v>18</v>
      </c>
      <c r="B72" s="176" t="s">
        <v>3873</v>
      </c>
      <c r="C72" s="185" t="s">
        <v>3874</v>
      </c>
      <c r="D72" s="177" t="s">
        <v>524</v>
      </c>
      <c r="E72" s="178">
        <v>13</v>
      </c>
      <c r="F72" s="179"/>
      <c r="G72" s="180">
        <f>ROUND(E72*F72,2)</f>
        <v>0</v>
      </c>
      <c r="H72" s="179"/>
      <c r="I72" s="180">
        <f>ROUND(E72*H72,2)</f>
        <v>0</v>
      </c>
      <c r="J72" s="179"/>
      <c r="K72" s="180">
        <f>ROUND(E72*J72,2)</f>
        <v>0</v>
      </c>
      <c r="L72" s="180">
        <v>21</v>
      </c>
      <c r="M72" s="180">
        <f>G72*(1+L72/100)</f>
        <v>0</v>
      </c>
      <c r="N72" s="178">
        <v>1.6100000000000001E-3</v>
      </c>
      <c r="O72" s="178">
        <f>ROUND(E72*N72,2)</f>
        <v>0.02</v>
      </c>
      <c r="P72" s="178">
        <v>0</v>
      </c>
      <c r="Q72" s="178">
        <f>ROUND(E72*P72,2)</f>
        <v>0</v>
      </c>
      <c r="R72" s="180" t="s">
        <v>781</v>
      </c>
      <c r="S72" s="180" t="s">
        <v>371</v>
      </c>
      <c r="T72" s="181" t="s">
        <v>2386</v>
      </c>
      <c r="U72" s="163">
        <v>0.74</v>
      </c>
      <c r="V72" s="163">
        <f>ROUND(E72*U72,2)</f>
        <v>9.6199999999999992</v>
      </c>
      <c r="W72" s="163"/>
      <c r="X72" s="163" t="s">
        <v>431</v>
      </c>
      <c r="Y72" s="152"/>
      <c r="Z72" s="152"/>
      <c r="AA72" s="152"/>
      <c r="AB72" s="152"/>
      <c r="AC72" s="152"/>
      <c r="AD72" s="152"/>
      <c r="AE72" s="152"/>
      <c r="AF72" s="152"/>
      <c r="AG72" s="152" t="s">
        <v>728</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c r="A73" s="159"/>
      <c r="B73" s="160"/>
      <c r="C73" s="273" t="s">
        <v>3850</v>
      </c>
      <c r="D73" s="274"/>
      <c r="E73" s="274"/>
      <c r="F73" s="274"/>
      <c r="G73" s="274"/>
      <c r="H73" s="163"/>
      <c r="I73" s="163"/>
      <c r="J73" s="163"/>
      <c r="K73" s="163"/>
      <c r="L73" s="163"/>
      <c r="M73" s="163"/>
      <c r="N73" s="162"/>
      <c r="O73" s="162"/>
      <c r="P73" s="162"/>
      <c r="Q73" s="162"/>
      <c r="R73" s="163"/>
      <c r="S73" s="163"/>
      <c r="T73" s="163"/>
      <c r="U73" s="163"/>
      <c r="V73" s="163"/>
      <c r="W73" s="163"/>
      <c r="X73" s="163"/>
      <c r="Y73" s="152"/>
      <c r="Z73" s="152"/>
      <c r="AA73" s="152"/>
      <c r="AB73" s="152"/>
      <c r="AC73" s="152"/>
      <c r="AD73" s="152"/>
      <c r="AE73" s="152"/>
      <c r="AF73" s="152"/>
      <c r="AG73" s="152" t="s">
        <v>444</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c r="A74" s="159"/>
      <c r="B74" s="160"/>
      <c r="C74" s="271" t="s">
        <v>3870</v>
      </c>
      <c r="D74" s="272"/>
      <c r="E74" s="272"/>
      <c r="F74" s="272"/>
      <c r="G74" s="272"/>
      <c r="H74" s="163"/>
      <c r="I74" s="163"/>
      <c r="J74" s="163"/>
      <c r="K74" s="163"/>
      <c r="L74" s="163"/>
      <c r="M74" s="163"/>
      <c r="N74" s="162"/>
      <c r="O74" s="162"/>
      <c r="P74" s="162"/>
      <c r="Q74" s="162"/>
      <c r="R74" s="163"/>
      <c r="S74" s="163"/>
      <c r="T74" s="163"/>
      <c r="U74" s="163"/>
      <c r="V74" s="163"/>
      <c r="W74" s="163"/>
      <c r="X74" s="163"/>
      <c r="Y74" s="152"/>
      <c r="Z74" s="152"/>
      <c r="AA74" s="152"/>
      <c r="AB74" s="152"/>
      <c r="AC74" s="152"/>
      <c r="AD74" s="152"/>
      <c r="AE74" s="152"/>
      <c r="AF74" s="152"/>
      <c r="AG74" s="152" t="s">
        <v>375</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c r="A75" s="159"/>
      <c r="B75" s="160"/>
      <c r="C75" s="271" t="s">
        <v>3871</v>
      </c>
      <c r="D75" s="272"/>
      <c r="E75" s="272"/>
      <c r="F75" s="272"/>
      <c r="G75" s="272"/>
      <c r="H75" s="163"/>
      <c r="I75" s="163"/>
      <c r="J75" s="163"/>
      <c r="K75" s="163"/>
      <c r="L75" s="163"/>
      <c r="M75" s="163"/>
      <c r="N75" s="162"/>
      <c r="O75" s="162"/>
      <c r="P75" s="162"/>
      <c r="Q75" s="162"/>
      <c r="R75" s="163"/>
      <c r="S75" s="163"/>
      <c r="T75" s="163"/>
      <c r="U75" s="163"/>
      <c r="V75" s="163"/>
      <c r="W75" s="163"/>
      <c r="X75" s="163"/>
      <c r="Y75" s="152"/>
      <c r="Z75" s="152"/>
      <c r="AA75" s="152"/>
      <c r="AB75" s="152"/>
      <c r="AC75" s="152"/>
      <c r="AD75" s="152"/>
      <c r="AE75" s="152"/>
      <c r="AF75" s="152"/>
      <c r="AG75" s="152" t="s">
        <v>375</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c r="A76" s="159"/>
      <c r="B76" s="160"/>
      <c r="C76" s="203" t="s">
        <v>3875</v>
      </c>
      <c r="D76" s="199"/>
      <c r="E76" s="200">
        <v>13</v>
      </c>
      <c r="F76" s="163"/>
      <c r="G76" s="163"/>
      <c r="H76" s="163"/>
      <c r="I76" s="163"/>
      <c r="J76" s="163"/>
      <c r="K76" s="163"/>
      <c r="L76" s="163"/>
      <c r="M76" s="163"/>
      <c r="N76" s="162"/>
      <c r="O76" s="162"/>
      <c r="P76" s="162"/>
      <c r="Q76" s="162"/>
      <c r="R76" s="163"/>
      <c r="S76" s="163"/>
      <c r="T76" s="163"/>
      <c r="U76" s="163"/>
      <c r="V76" s="163"/>
      <c r="W76" s="163"/>
      <c r="X76" s="163"/>
      <c r="Y76" s="152"/>
      <c r="Z76" s="152"/>
      <c r="AA76" s="152"/>
      <c r="AB76" s="152"/>
      <c r="AC76" s="152"/>
      <c r="AD76" s="152"/>
      <c r="AE76" s="152"/>
      <c r="AF76" s="152"/>
      <c r="AG76" s="152" t="s">
        <v>2390</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c r="A77" s="175">
        <v>19</v>
      </c>
      <c r="B77" s="176" t="s">
        <v>3876</v>
      </c>
      <c r="C77" s="185" t="s">
        <v>3877</v>
      </c>
      <c r="D77" s="177" t="s">
        <v>524</v>
      </c>
      <c r="E77" s="178">
        <v>21</v>
      </c>
      <c r="F77" s="179"/>
      <c r="G77" s="180">
        <f>ROUND(E77*F77,2)</f>
        <v>0</v>
      </c>
      <c r="H77" s="179"/>
      <c r="I77" s="180">
        <f>ROUND(E77*H77,2)</f>
        <v>0</v>
      </c>
      <c r="J77" s="179"/>
      <c r="K77" s="180">
        <f>ROUND(E77*J77,2)</f>
        <v>0</v>
      </c>
      <c r="L77" s="180">
        <v>21</v>
      </c>
      <c r="M77" s="180">
        <f>G77*(1+L77/100)</f>
        <v>0</v>
      </c>
      <c r="N77" s="178">
        <v>7.3999999999999999E-4</v>
      </c>
      <c r="O77" s="178">
        <f>ROUND(E77*N77,2)</f>
        <v>0.02</v>
      </c>
      <c r="P77" s="178">
        <v>0</v>
      </c>
      <c r="Q77" s="178">
        <f>ROUND(E77*P77,2)</f>
        <v>0</v>
      </c>
      <c r="R77" s="180" t="s">
        <v>781</v>
      </c>
      <c r="S77" s="180" t="s">
        <v>371</v>
      </c>
      <c r="T77" s="181" t="s">
        <v>2386</v>
      </c>
      <c r="U77" s="163">
        <v>0.67</v>
      </c>
      <c r="V77" s="163">
        <f>ROUND(E77*U77,2)</f>
        <v>14.07</v>
      </c>
      <c r="W77" s="163"/>
      <c r="X77" s="163" t="s">
        <v>431</v>
      </c>
      <c r="Y77" s="152"/>
      <c r="Z77" s="152"/>
      <c r="AA77" s="152"/>
      <c r="AB77" s="152"/>
      <c r="AC77" s="152"/>
      <c r="AD77" s="152"/>
      <c r="AE77" s="152"/>
      <c r="AF77" s="152"/>
      <c r="AG77" s="152" t="s">
        <v>2387</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c r="A78" s="159"/>
      <c r="B78" s="160"/>
      <c r="C78" s="273" t="s">
        <v>3850</v>
      </c>
      <c r="D78" s="274"/>
      <c r="E78" s="274"/>
      <c r="F78" s="274"/>
      <c r="G78" s="274"/>
      <c r="H78" s="163"/>
      <c r="I78" s="163"/>
      <c r="J78" s="163"/>
      <c r="K78" s="163"/>
      <c r="L78" s="163"/>
      <c r="M78" s="163"/>
      <c r="N78" s="162"/>
      <c r="O78" s="162"/>
      <c r="P78" s="162"/>
      <c r="Q78" s="162"/>
      <c r="R78" s="163"/>
      <c r="S78" s="163"/>
      <c r="T78" s="163"/>
      <c r="U78" s="163"/>
      <c r="V78" s="163"/>
      <c r="W78" s="163"/>
      <c r="X78" s="163"/>
      <c r="Y78" s="152"/>
      <c r="Z78" s="152"/>
      <c r="AA78" s="152"/>
      <c r="AB78" s="152"/>
      <c r="AC78" s="152"/>
      <c r="AD78" s="152"/>
      <c r="AE78" s="152"/>
      <c r="AF78" s="152"/>
      <c r="AG78" s="152" t="s">
        <v>444</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c r="A79" s="159"/>
      <c r="B79" s="160"/>
      <c r="C79" s="271" t="s">
        <v>3870</v>
      </c>
      <c r="D79" s="272"/>
      <c r="E79" s="272"/>
      <c r="F79" s="272"/>
      <c r="G79" s="272"/>
      <c r="H79" s="163"/>
      <c r="I79" s="163"/>
      <c r="J79" s="163"/>
      <c r="K79" s="163"/>
      <c r="L79" s="163"/>
      <c r="M79" s="163"/>
      <c r="N79" s="162"/>
      <c r="O79" s="162"/>
      <c r="P79" s="162"/>
      <c r="Q79" s="162"/>
      <c r="R79" s="163"/>
      <c r="S79" s="163"/>
      <c r="T79" s="163"/>
      <c r="U79" s="163"/>
      <c r="V79" s="163"/>
      <c r="W79" s="163"/>
      <c r="X79" s="163"/>
      <c r="Y79" s="152"/>
      <c r="Z79" s="152"/>
      <c r="AA79" s="152"/>
      <c r="AB79" s="152"/>
      <c r="AC79" s="152"/>
      <c r="AD79" s="152"/>
      <c r="AE79" s="152"/>
      <c r="AF79" s="152"/>
      <c r="AG79" s="152" t="s">
        <v>375</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c r="A80" s="159"/>
      <c r="B80" s="160"/>
      <c r="C80" s="271" t="s">
        <v>3871</v>
      </c>
      <c r="D80" s="272"/>
      <c r="E80" s="272"/>
      <c r="F80" s="272"/>
      <c r="G80" s="272"/>
      <c r="H80" s="163"/>
      <c r="I80" s="163"/>
      <c r="J80" s="163"/>
      <c r="K80" s="163"/>
      <c r="L80" s="163"/>
      <c r="M80" s="163"/>
      <c r="N80" s="162"/>
      <c r="O80" s="162"/>
      <c r="P80" s="162"/>
      <c r="Q80" s="162"/>
      <c r="R80" s="163"/>
      <c r="S80" s="163"/>
      <c r="T80" s="163"/>
      <c r="U80" s="163"/>
      <c r="V80" s="163"/>
      <c r="W80" s="163"/>
      <c r="X80" s="163"/>
      <c r="Y80" s="152"/>
      <c r="Z80" s="152"/>
      <c r="AA80" s="152"/>
      <c r="AB80" s="152"/>
      <c r="AC80" s="152"/>
      <c r="AD80" s="152"/>
      <c r="AE80" s="152"/>
      <c r="AF80" s="152"/>
      <c r="AG80" s="152" t="s">
        <v>375</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c r="A81" s="159"/>
      <c r="B81" s="160"/>
      <c r="C81" s="203" t="s">
        <v>3878</v>
      </c>
      <c r="D81" s="199"/>
      <c r="E81" s="200">
        <v>21</v>
      </c>
      <c r="F81" s="163"/>
      <c r="G81" s="163"/>
      <c r="H81" s="163"/>
      <c r="I81" s="163"/>
      <c r="J81" s="163"/>
      <c r="K81" s="163"/>
      <c r="L81" s="163"/>
      <c r="M81" s="163"/>
      <c r="N81" s="162"/>
      <c r="O81" s="162"/>
      <c r="P81" s="162"/>
      <c r="Q81" s="162"/>
      <c r="R81" s="163"/>
      <c r="S81" s="163"/>
      <c r="T81" s="163"/>
      <c r="U81" s="163"/>
      <c r="V81" s="163"/>
      <c r="W81" s="163"/>
      <c r="X81" s="163"/>
      <c r="Y81" s="152"/>
      <c r="Z81" s="152"/>
      <c r="AA81" s="152"/>
      <c r="AB81" s="152"/>
      <c r="AC81" s="152"/>
      <c r="AD81" s="152"/>
      <c r="AE81" s="152"/>
      <c r="AF81" s="152"/>
      <c r="AG81" s="152" t="s">
        <v>2390</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ht="22.5" outlineLevel="1">
      <c r="A82" s="175">
        <v>20</v>
      </c>
      <c r="B82" s="176" t="s">
        <v>3879</v>
      </c>
      <c r="C82" s="185" t="s">
        <v>3880</v>
      </c>
      <c r="D82" s="177" t="s">
        <v>524</v>
      </c>
      <c r="E82" s="178">
        <v>21</v>
      </c>
      <c r="F82" s="179"/>
      <c r="G82" s="180">
        <f>ROUND(E82*F82,2)</f>
        <v>0</v>
      </c>
      <c r="H82" s="179"/>
      <c r="I82" s="180">
        <f>ROUND(E82*H82,2)</f>
        <v>0</v>
      </c>
      <c r="J82" s="179"/>
      <c r="K82" s="180">
        <f>ROUND(E82*J82,2)</f>
        <v>0</v>
      </c>
      <c r="L82" s="180">
        <v>21</v>
      </c>
      <c r="M82" s="180">
        <f>G82*(1+L82/100)</f>
        <v>0</v>
      </c>
      <c r="N82" s="178">
        <v>1.3699999999999999E-3</v>
      </c>
      <c r="O82" s="178">
        <f>ROUND(E82*N82,2)</f>
        <v>0.03</v>
      </c>
      <c r="P82" s="178">
        <v>0</v>
      </c>
      <c r="Q82" s="178">
        <f>ROUND(E82*P82,2)</f>
        <v>0</v>
      </c>
      <c r="R82" s="180" t="s">
        <v>781</v>
      </c>
      <c r="S82" s="180" t="s">
        <v>371</v>
      </c>
      <c r="T82" s="181" t="s">
        <v>2386</v>
      </c>
      <c r="U82" s="163">
        <v>0.8</v>
      </c>
      <c r="V82" s="163">
        <f>ROUND(E82*U82,2)</f>
        <v>16.8</v>
      </c>
      <c r="W82" s="163"/>
      <c r="X82" s="163" t="s">
        <v>431</v>
      </c>
      <c r="Y82" s="152"/>
      <c r="Z82" s="152"/>
      <c r="AA82" s="152"/>
      <c r="AB82" s="152"/>
      <c r="AC82" s="152"/>
      <c r="AD82" s="152"/>
      <c r="AE82" s="152"/>
      <c r="AF82" s="152"/>
      <c r="AG82" s="152" t="s">
        <v>2387</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c r="A83" s="159"/>
      <c r="B83" s="160"/>
      <c r="C83" s="273" t="s">
        <v>3850</v>
      </c>
      <c r="D83" s="274"/>
      <c r="E83" s="274"/>
      <c r="F83" s="274"/>
      <c r="G83" s="274"/>
      <c r="H83" s="163"/>
      <c r="I83" s="163"/>
      <c r="J83" s="163"/>
      <c r="K83" s="163"/>
      <c r="L83" s="163"/>
      <c r="M83" s="163"/>
      <c r="N83" s="162"/>
      <c r="O83" s="162"/>
      <c r="P83" s="162"/>
      <c r="Q83" s="162"/>
      <c r="R83" s="163"/>
      <c r="S83" s="163"/>
      <c r="T83" s="163"/>
      <c r="U83" s="163"/>
      <c r="V83" s="163"/>
      <c r="W83" s="163"/>
      <c r="X83" s="163"/>
      <c r="Y83" s="152"/>
      <c r="Z83" s="152"/>
      <c r="AA83" s="152"/>
      <c r="AB83" s="152"/>
      <c r="AC83" s="152"/>
      <c r="AD83" s="152"/>
      <c r="AE83" s="152"/>
      <c r="AF83" s="152"/>
      <c r="AG83" s="152" t="s">
        <v>444</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c r="A84" s="159"/>
      <c r="B84" s="160"/>
      <c r="C84" s="271" t="s">
        <v>3870</v>
      </c>
      <c r="D84" s="272"/>
      <c r="E84" s="272"/>
      <c r="F84" s="272"/>
      <c r="G84" s="272"/>
      <c r="H84" s="163"/>
      <c r="I84" s="163"/>
      <c r="J84" s="163"/>
      <c r="K84" s="163"/>
      <c r="L84" s="163"/>
      <c r="M84" s="163"/>
      <c r="N84" s="162"/>
      <c r="O84" s="162"/>
      <c r="P84" s="162"/>
      <c r="Q84" s="162"/>
      <c r="R84" s="163"/>
      <c r="S84" s="163"/>
      <c r="T84" s="163"/>
      <c r="U84" s="163"/>
      <c r="V84" s="163"/>
      <c r="W84" s="163"/>
      <c r="X84" s="163"/>
      <c r="Y84" s="152"/>
      <c r="Z84" s="152"/>
      <c r="AA84" s="152"/>
      <c r="AB84" s="152"/>
      <c r="AC84" s="152"/>
      <c r="AD84" s="152"/>
      <c r="AE84" s="152"/>
      <c r="AF84" s="152"/>
      <c r="AG84" s="152" t="s">
        <v>375</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c r="A85" s="159"/>
      <c r="B85" s="160"/>
      <c r="C85" s="271" t="s">
        <v>3871</v>
      </c>
      <c r="D85" s="272"/>
      <c r="E85" s="272"/>
      <c r="F85" s="272"/>
      <c r="G85" s="272"/>
      <c r="H85" s="163"/>
      <c r="I85" s="163"/>
      <c r="J85" s="163"/>
      <c r="K85" s="163"/>
      <c r="L85" s="163"/>
      <c r="M85" s="163"/>
      <c r="N85" s="162"/>
      <c r="O85" s="162"/>
      <c r="P85" s="162"/>
      <c r="Q85" s="162"/>
      <c r="R85" s="163"/>
      <c r="S85" s="163"/>
      <c r="T85" s="163"/>
      <c r="U85" s="163"/>
      <c r="V85" s="163"/>
      <c r="W85" s="163"/>
      <c r="X85" s="163"/>
      <c r="Y85" s="152"/>
      <c r="Z85" s="152"/>
      <c r="AA85" s="152"/>
      <c r="AB85" s="152"/>
      <c r="AC85" s="152"/>
      <c r="AD85" s="152"/>
      <c r="AE85" s="152"/>
      <c r="AF85" s="152"/>
      <c r="AG85" s="152" t="s">
        <v>375</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c r="A86" s="159"/>
      <c r="B86" s="160"/>
      <c r="C86" s="203" t="s">
        <v>3881</v>
      </c>
      <c r="D86" s="199"/>
      <c r="E86" s="200">
        <v>21</v>
      </c>
      <c r="F86" s="163"/>
      <c r="G86" s="163"/>
      <c r="H86" s="163"/>
      <c r="I86" s="163"/>
      <c r="J86" s="163"/>
      <c r="K86" s="163"/>
      <c r="L86" s="163"/>
      <c r="M86" s="163"/>
      <c r="N86" s="162"/>
      <c r="O86" s="162"/>
      <c r="P86" s="162"/>
      <c r="Q86" s="162"/>
      <c r="R86" s="163"/>
      <c r="S86" s="163"/>
      <c r="T86" s="163"/>
      <c r="U86" s="163"/>
      <c r="V86" s="163"/>
      <c r="W86" s="163"/>
      <c r="X86" s="163"/>
      <c r="Y86" s="152"/>
      <c r="Z86" s="152"/>
      <c r="AA86" s="152"/>
      <c r="AB86" s="152"/>
      <c r="AC86" s="152"/>
      <c r="AD86" s="152"/>
      <c r="AE86" s="152"/>
      <c r="AF86" s="152"/>
      <c r="AG86" s="152" t="s">
        <v>2390</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ht="22.5" outlineLevel="1">
      <c r="A87" s="175">
        <v>21</v>
      </c>
      <c r="B87" s="176" t="s">
        <v>3882</v>
      </c>
      <c r="C87" s="185" t="s">
        <v>3883</v>
      </c>
      <c r="D87" s="177" t="s">
        <v>524</v>
      </c>
      <c r="E87" s="178">
        <v>18</v>
      </c>
      <c r="F87" s="179"/>
      <c r="G87" s="180">
        <f>ROUND(E87*F87,2)</f>
        <v>0</v>
      </c>
      <c r="H87" s="179"/>
      <c r="I87" s="180">
        <f>ROUND(E87*H87,2)</f>
        <v>0</v>
      </c>
      <c r="J87" s="179"/>
      <c r="K87" s="180">
        <f>ROUND(E87*J87,2)</f>
        <v>0</v>
      </c>
      <c r="L87" s="180">
        <v>21</v>
      </c>
      <c r="M87" s="180">
        <f>G87*(1+L87/100)</f>
        <v>0</v>
      </c>
      <c r="N87" s="178">
        <v>1.73E-3</v>
      </c>
      <c r="O87" s="178">
        <f>ROUND(E87*N87,2)</f>
        <v>0.03</v>
      </c>
      <c r="P87" s="178">
        <v>0</v>
      </c>
      <c r="Q87" s="178">
        <f>ROUND(E87*P87,2)</f>
        <v>0</v>
      </c>
      <c r="R87" s="180" t="s">
        <v>781</v>
      </c>
      <c r="S87" s="180" t="s">
        <v>371</v>
      </c>
      <c r="T87" s="181" t="s">
        <v>2386</v>
      </c>
      <c r="U87" s="163">
        <v>0.83</v>
      </c>
      <c r="V87" s="163">
        <f>ROUND(E87*U87,2)</f>
        <v>14.94</v>
      </c>
      <c r="W87" s="163"/>
      <c r="X87" s="163" t="s">
        <v>431</v>
      </c>
      <c r="Y87" s="152"/>
      <c r="Z87" s="152"/>
      <c r="AA87" s="152"/>
      <c r="AB87" s="152"/>
      <c r="AC87" s="152"/>
      <c r="AD87" s="152"/>
      <c r="AE87" s="152"/>
      <c r="AF87" s="152"/>
      <c r="AG87" s="152" t="s">
        <v>2387</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c r="A88" s="159"/>
      <c r="B88" s="160"/>
      <c r="C88" s="273" t="s">
        <v>3850</v>
      </c>
      <c r="D88" s="274"/>
      <c r="E88" s="274"/>
      <c r="F88" s="274"/>
      <c r="G88" s="274"/>
      <c r="H88" s="163"/>
      <c r="I88" s="163"/>
      <c r="J88" s="163"/>
      <c r="K88" s="163"/>
      <c r="L88" s="163"/>
      <c r="M88" s="163"/>
      <c r="N88" s="162"/>
      <c r="O88" s="162"/>
      <c r="P88" s="162"/>
      <c r="Q88" s="162"/>
      <c r="R88" s="163"/>
      <c r="S88" s="163"/>
      <c r="T88" s="163"/>
      <c r="U88" s="163"/>
      <c r="V88" s="163"/>
      <c r="W88" s="163"/>
      <c r="X88" s="163"/>
      <c r="Y88" s="152"/>
      <c r="Z88" s="152"/>
      <c r="AA88" s="152"/>
      <c r="AB88" s="152"/>
      <c r="AC88" s="152"/>
      <c r="AD88" s="152"/>
      <c r="AE88" s="152"/>
      <c r="AF88" s="152"/>
      <c r="AG88" s="152" t="s">
        <v>444</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c r="A89" s="159"/>
      <c r="B89" s="160"/>
      <c r="C89" s="271" t="s">
        <v>3870</v>
      </c>
      <c r="D89" s="272"/>
      <c r="E89" s="272"/>
      <c r="F89" s="272"/>
      <c r="G89" s="272"/>
      <c r="H89" s="163"/>
      <c r="I89" s="163"/>
      <c r="J89" s="163"/>
      <c r="K89" s="163"/>
      <c r="L89" s="163"/>
      <c r="M89" s="163"/>
      <c r="N89" s="162"/>
      <c r="O89" s="162"/>
      <c r="P89" s="162"/>
      <c r="Q89" s="162"/>
      <c r="R89" s="163"/>
      <c r="S89" s="163"/>
      <c r="T89" s="163"/>
      <c r="U89" s="163"/>
      <c r="V89" s="163"/>
      <c r="W89" s="163"/>
      <c r="X89" s="163"/>
      <c r="Y89" s="152"/>
      <c r="Z89" s="152"/>
      <c r="AA89" s="152"/>
      <c r="AB89" s="152"/>
      <c r="AC89" s="152"/>
      <c r="AD89" s="152"/>
      <c r="AE89" s="152"/>
      <c r="AF89" s="152"/>
      <c r="AG89" s="152" t="s">
        <v>375</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c r="A90" s="159"/>
      <c r="B90" s="160"/>
      <c r="C90" s="271" t="s">
        <v>3871</v>
      </c>
      <c r="D90" s="272"/>
      <c r="E90" s="272"/>
      <c r="F90" s="272"/>
      <c r="G90" s="272"/>
      <c r="H90" s="163"/>
      <c r="I90" s="163"/>
      <c r="J90" s="163"/>
      <c r="K90" s="163"/>
      <c r="L90" s="163"/>
      <c r="M90" s="163"/>
      <c r="N90" s="162"/>
      <c r="O90" s="162"/>
      <c r="P90" s="162"/>
      <c r="Q90" s="162"/>
      <c r="R90" s="163"/>
      <c r="S90" s="163"/>
      <c r="T90" s="163"/>
      <c r="U90" s="163"/>
      <c r="V90" s="163"/>
      <c r="W90" s="163"/>
      <c r="X90" s="163"/>
      <c r="Y90" s="152"/>
      <c r="Z90" s="152"/>
      <c r="AA90" s="152"/>
      <c r="AB90" s="152"/>
      <c r="AC90" s="152"/>
      <c r="AD90" s="152"/>
      <c r="AE90" s="152"/>
      <c r="AF90" s="152"/>
      <c r="AG90" s="152" t="s">
        <v>375</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c r="A91" s="159"/>
      <c r="B91" s="160"/>
      <c r="C91" s="203" t="s">
        <v>3884</v>
      </c>
      <c r="D91" s="199"/>
      <c r="E91" s="200">
        <v>18</v>
      </c>
      <c r="F91" s="163"/>
      <c r="G91" s="163"/>
      <c r="H91" s="163"/>
      <c r="I91" s="163"/>
      <c r="J91" s="163"/>
      <c r="K91" s="163"/>
      <c r="L91" s="163"/>
      <c r="M91" s="163"/>
      <c r="N91" s="162"/>
      <c r="O91" s="162"/>
      <c r="P91" s="162"/>
      <c r="Q91" s="162"/>
      <c r="R91" s="163"/>
      <c r="S91" s="163"/>
      <c r="T91" s="163"/>
      <c r="U91" s="163"/>
      <c r="V91" s="163"/>
      <c r="W91" s="163"/>
      <c r="X91" s="163"/>
      <c r="Y91" s="152"/>
      <c r="Z91" s="152"/>
      <c r="AA91" s="152"/>
      <c r="AB91" s="152"/>
      <c r="AC91" s="152"/>
      <c r="AD91" s="152"/>
      <c r="AE91" s="152"/>
      <c r="AF91" s="152"/>
      <c r="AG91" s="152" t="s">
        <v>2390</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c r="A92" s="175">
        <v>22</v>
      </c>
      <c r="B92" s="176" t="s">
        <v>3885</v>
      </c>
      <c r="C92" s="185" t="s">
        <v>3886</v>
      </c>
      <c r="D92" s="177" t="s">
        <v>524</v>
      </c>
      <c r="E92" s="178">
        <v>20</v>
      </c>
      <c r="F92" s="179"/>
      <c r="G92" s="180">
        <f>ROUND(E92*F92,2)</f>
        <v>0</v>
      </c>
      <c r="H92" s="179"/>
      <c r="I92" s="180">
        <f>ROUND(E92*H92,2)</f>
        <v>0</v>
      </c>
      <c r="J92" s="179"/>
      <c r="K92" s="180">
        <f>ROUND(E92*J92,2)</f>
        <v>0</v>
      </c>
      <c r="L92" s="180">
        <v>21</v>
      </c>
      <c r="M92" s="180">
        <f>G92*(1+L92/100)</f>
        <v>0</v>
      </c>
      <c r="N92" s="178">
        <v>1.3600000000000001E-3</v>
      </c>
      <c r="O92" s="178">
        <f>ROUND(E92*N92,2)</f>
        <v>0.03</v>
      </c>
      <c r="P92" s="178">
        <v>0</v>
      </c>
      <c r="Q92" s="178">
        <f>ROUND(E92*P92,2)</f>
        <v>0</v>
      </c>
      <c r="R92" s="180" t="s">
        <v>781</v>
      </c>
      <c r="S92" s="180" t="s">
        <v>371</v>
      </c>
      <c r="T92" s="181" t="s">
        <v>2386</v>
      </c>
      <c r="U92" s="163">
        <v>0.44</v>
      </c>
      <c r="V92" s="163">
        <f>ROUND(E92*U92,2)</f>
        <v>8.8000000000000007</v>
      </c>
      <c r="W92" s="163"/>
      <c r="X92" s="163" t="s">
        <v>431</v>
      </c>
      <c r="Y92" s="152"/>
      <c r="Z92" s="152"/>
      <c r="AA92" s="152"/>
      <c r="AB92" s="152"/>
      <c r="AC92" s="152"/>
      <c r="AD92" s="152"/>
      <c r="AE92" s="152"/>
      <c r="AF92" s="152"/>
      <c r="AG92" s="152" t="s">
        <v>2387</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c r="A93" s="159"/>
      <c r="B93" s="160"/>
      <c r="C93" s="273" t="s">
        <v>3850</v>
      </c>
      <c r="D93" s="274"/>
      <c r="E93" s="274"/>
      <c r="F93" s="274"/>
      <c r="G93" s="274"/>
      <c r="H93" s="163"/>
      <c r="I93" s="163"/>
      <c r="J93" s="163"/>
      <c r="K93" s="163"/>
      <c r="L93" s="163"/>
      <c r="M93" s="163"/>
      <c r="N93" s="162"/>
      <c r="O93" s="162"/>
      <c r="P93" s="162"/>
      <c r="Q93" s="162"/>
      <c r="R93" s="163"/>
      <c r="S93" s="163"/>
      <c r="T93" s="163"/>
      <c r="U93" s="163"/>
      <c r="V93" s="163"/>
      <c r="W93" s="163"/>
      <c r="X93" s="163"/>
      <c r="Y93" s="152"/>
      <c r="Z93" s="152"/>
      <c r="AA93" s="152"/>
      <c r="AB93" s="152"/>
      <c r="AC93" s="152"/>
      <c r="AD93" s="152"/>
      <c r="AE93" s="152"/>
      <c r="AF93" s="152"/>
      <c r="AG93" s="152" t="s">
        <v>444</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c r="A94" s="159"/>
      <c r="B94" s="160"/>
      <c r="C94" s="271" t="s">
        <v>3870</v>
      </c>
      <c r="D94" s="272"/>
      <c r="E94" s="272"/>
      <c r="F94" s="272"/>
      <c r="G94" s="272"/>
      <c r="H94" s="163"/>
      <c r="I94" s="163"/>
      <c r="J94" s="163"/>
      <c r="K94" s="163"/>
      <c r="L94" s="163"/>
      <c r="M94" s="163"/>
      <c r="N94" s="162"/>
      <c r="O94" s="162"/>
      <c r="P94" s="162"/>
      <c r="Q94" s="162"/>
      <c r="R94" s="163"/>
      <c r="S94" s="163"/>
      <c r="T94" s="163"/>
      <c r="U94" s="163"/>
      <c r="V94" s="163"/>
      <c r="W94" s="163"/>
      <c r="X94" s="163"/>
      <c r="Y94" s="152"/>
      <c r="Z94" s="152"/>
      <c r="AA94" s="152"/>
      <c r="AB94" s="152"/>
      <c r="AC94" s="152"/>
      <c r="AD94" s="152"/>
      <c r="AE94" s="152"/>
      <c r="AF94" s="152"/>
      <c r="AG94" s="152" t="s">
        <v>375</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c r="A95" s="159"/>
      <c r="B95" s="160"/>
      <c r="C95" s="271" t="s">
        <v>3871</v>
      </c>
      <c r="D95" s="272"/>
      <c r="E95" s="272"/>
      <c r="F95" s="272"/>
      <c r="G95" s="272"/>
      <c r="H95" s="163"/>
      <c r="I95" s="163"/>
      <c r="J95" s="163"/>
      <c r="K95" s="163"/>
      <c r="L95" s="163"/>
      <c r="M95" s="163"/>
      <c r="N95" s="162"/>
      <c r="O95" s="162"/>
      <c r="P95" s="162"/>
      <c r="Q95" s="162"/>
      <c r="R95" s="163"/>
      <c r="S95" s="163"/>
      <c r="T95" s="163"/>
      <c r="U95" s="163"/>
      <c r="V95" s="163"/>
      <c r="W95" s="163"/>
      <c r="X95" s="163"/>
      <c r="Y95" s="152"/>
      <c r="Z95" s="152"/>
      <c r="AA95" s="152"/>
      <c r="AB95" s="152"/>
      <c r="AC95" s="152"/>
      <c r="AD95" s="152"/>
      <c r="AE95" s="152"/>
      <c r="AF95" s="152"/>
      <c r="AG95" s="152" t="s">
        <v>375</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c r="A96" s="159"/>
      <c r="B96" s="160"/>
      <c r="C96" s="203" t="s">
        <v>3887</v>
      </c>
      <c r="D96" s="199"/>
      <c r="E96" s="200">
        <v>20</v>
      </c>
      <c r="F96" s="163"/>
      <c r="G96" s="163"/>
      <c r="H96" s="163"/>
      <c r="I96" s="163"/>
      <c r="J96" s="163"/>
      <c r="K96" s="163"/>
      <c r="L96" s="163"/>
      <c r="M96" s="163"/>
      <c r="N96" s="162"/>
      <c r="O96" s="162"/>
      <c r="P96" s="162"/>
      <c r="Q96" s="162"/>
      <c r="R96" s="163"/>
      <c r="S96" s="163"/>
      <c r="T96" s="163"/>
      <c r="U96" s="163"/>
      <c r="V96" s="163"/>
      <c r="W96" s="163"/>
      <c r="X96" s="163"/>
      <c r="Y96" s="152"/>
      <c r="Z96" s="152"/>
      <c r="AA96" s="152"/>
      <c r="AB96" s="152"/>
      <c r="AC96" s="152"/>
      <c r="AD96" s="152"/>
      <c r="AE96" s="152"/>
      <c r="AF96" s="152"/>
      <c r="AG96" s="152" t="s">
        <v>2390</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c r="A97" s="175">
        <v>23</v>
      </c>
      <c r="B97" s="176" t="s">
        <v>3888</v>
      </c>
      <c r="C97" s="185" t="s">
        <v>3889</v>
      </c>
      <c r="D97" s="177" t="s">
        <v>524</v>
      </c>
      <c r="E97" s="178">
        <v>35</v>
      </c>
      <c r="F97" s="179"/>
      <c r="G97" s="180">
        <f>ROUND(E97*F97,2)</f>
        <v>0</v>
      </c>
      <c r="H97" s="179"/>
      <c r="I97" s="180">
        <f>ROUND(E97*H97,2)</f>
        <v>0</v>
      </c>
      <c r="J97" s="179"/>
      <c r="K97" s="180">
        <f>ROUND(E97*J97,2)</f>
        <v>0</v>
      </c>
      <c r="L97" s="180">
        <v>21</v>
      </c>
      <c r="M97" s="180">
        <f>G97*(1+L97/100)</f>
        <v>0</v>
      </c>
      <c r="N97" s="178">
        <v>1.6000000000000001E-3</v>
      </c>
      <c r="O97" s="178">
        <f>ROUND(E97*N97,2)</f>
        <v>0.06</v>
      </c>
      <c r="P97" s="178">
        <v>0</v>
      </c>
      <c r="Q97" s="178">
        <f>ROUND(E97*P97,2)</f>
        <v>0</v>
      </c>
      <c r="R97" s="180" t="s">
        <v>781</v>
      </c>
      <c r="S97" s="180" t="s">
        <v>371</v>
      </c>
      <c r="T97" s="181" t="s">
        <v>2386</v>
      </c>
      <c r="U97" s="163">
        <v>0.44</v>
      </c>
      <c r="V97" s="163">
        <f>ROUND(E97*U97,2)</f>
        <v>15.4</v>
      </c>
      <c r="W97" s="163"/>
      <c r="X97" s="163" t="s">
        <v>431</v>
      </c>
      <c r="Y97" s="152"/>
      <c r="Z97" s="152"/>
      <c r="AA97" s="152"/>
      <c r="AB97" s="152"/>
      <c r="AC97" s="152"/>
      <c r="AD97" s="152"/>
      <c r="AE97" s="152"/>
      <c r="AF97" s="152"/>
      <c r="AG97" s="152" t="s">
        <v>2387</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c r="A98" s="159"/>
      <c r="B98" s="160"/>
      <c r="C98" s="273" t="s">
        <v>3850</v>
      </c>
      <c r="D98" s="274"/>
      <c r="E98" s="274"/>
      <c r="F98" s="274"/>
      <c r="G98" s="274"/>
      <c r="H98" s="163"/>
      <c r="I98" s="163"/>
      <c r="J98" s="163"/>
      <c r="K98" s="163"/>
      <c r="L98" s="163"/>
      <c r="M98" s="163"/>
      <c r="N98" s="162"/>
      <c r="O98" s="162"/>
      <c r="P98" s="162"/>
      <c r="Q98" s="162"/>
      <c r="R98" s="163"/>
      <c r="S98" s="163"/>
      <c r="T98" s="163"/>
      <c r="U98" s="163"/>
      <c r="V98" s="163"/>
      <c r="W98" s="163"/>
      <c r="X98" s="163"/>
      <c r="Y98" s="152"/>
      <c r="Z98" s="152"/>
      <c r="AA98" s="152"/>
      <c r="AB98" s="152"/>
      <c r="AC98" s="152"/>
      <c r="AD98" s="152"/>
      <c r="AE98" s="152"/>
      <c r="AF98" s="152"/>
      <c r="AG98" s="152" t="s">
        <v>444</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c r="A99" s="159"/>
      <c r="B99" s="160"/>
      <c r="C99" s="271" t="s">
        <v>3870</v>
      </c>
      <c r="D99" s="272"/>
      <c r="E99" s="272"/>
      <c r="F99" s="272"/>
      <c r="G99" s="272"/>
      <c r="H99" s="163"/>
      <c r="I99" s="163"/>
      <c r="J99" s="163"/>
      <c r="K99" s="163"/>
      <c r="L99" s="163"/>
      <c r="M99" s="163"/>
      <c r="N99" s="162"/>
      <c r="O99" s="162"/>
      <c r="P99" s="162"/>
      <c r="Q99" s="162"/>
      <c r="R99" s="163"/>
      <c r="S99" s="163"/>
      <c r="T99" s="163"/>
      <c r="U99" s="163"/>
      <c r="V99" s="163"/>
      <c r="W99" s="163"/>
      <c r="X99" s="163"/>
      <c r="Y99" s="152"/>
      <c r="Z99" s="152"/>
      <c r="AA99" s="152"/>
      <c r="AB99" s="152"/>
      <c r="AC99" s="152"/>
      <c r="AD99" s="152"/>
      <c r="AE99" s="152"/>
      <c r="AF99" s="152"/>
      <c r="AG99" s="152" t="s">
        <v>375</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c r="A100" s="159"/>
      <c r="B100" s="160"/>
      <c r="C100" s="271" t="s">
        <v>3871</v>
      </c>
      <c r="D100" s="272"/>
      <c r="E100" s="272"/>
      <c r="F100" s="272"/>
      <c r="G100" s="272"/>
      <c r="H100" s="163"/>
      <c r="I100" s="163"/>
      <c r="J100" s="163"/>
      <c r="K100" s="163"/>
      <c r="L100" s="163"/>
      <c r="M100" s="163"/>
      <c r="N100" s="162"/>
      <c r="O100" s="162"/>
      <c r="P100" s="162"/>
      <c r="Q100" s="162"/>
      <c r="R100" s="163"/>
      <c r="S100" s="163"/>
      <c r="T100" s="163"/>
      <c r="U100" s="163"/>
      <c r="V100" s="163"/>
      <c r="W100" s="163"/>
      <c r="X100" s="163"/>
      <c r="Y100" s="152"/>
      <c r="Z100" s="152"/>
      <c r="AA100" s="152"/>
      <c r="AB100" s="152"/>
      <c r="AC100" s="152"/>
      <c r="AD100" s="152"/>
      <c r="AE100" s="152"/>
      <c r="AF100" s="152"/>
      <c r="AG100" s="152" t="s">
        <v>375</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c r="A101" s="159"/>
      <c r="B101" s="160"/>
      <c r="C101" s="203" t="s">
        <v>3890</v>
      </c>
      <c r="D101" s="199"/>
      <c r="E101" s="200">
        <v>35</v>
      </c>
      <c r="F101" s="163"/>
      <c r="G101" s="163"/>
      <c r="H101" s="163"/>
      <c r="I101" s="163"/>
      <c r="J101" s="163"/>
      <c r="K101" s="163"/>
      <c r="L101" s="163"/>
      <c r="M101" s="163"/>
      <c r="N101" s="162"/>
      <c r="O101" s="162"/>
      <c r="P101" s="162"/>
      <c r="Q101" s="162"/>
      <c r="R101" s="163"/>
      <c r="S101" s="163"/>
      <c r="T101" s="163"/>
      <c r="U101" s="163"/>
      <c r="V101" s="163"/>
      <c r="W101" s="163"/>
      <c r="X101" s="163"/>
      <c r="Y101" s="152"/>
      <c r="Z101" s="152"/>
      <c r="AA101" s="152"/>
      <c r="AB101" s="152"/>
      <c r="AC101" s="152"/>
      <c r="AD101" s="152"/>
      <c r="AE101" s="152"/>
      <c r="AF101" s="152"/>
      <c r="AG101" s="152" t="s">
        <v>2390</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c r="A102" s="189">
        <v>24</v>
      </c>
      <c r="B102" s="190" t="s">
        <v>3891</v>
      </c>
      <c r="C102" s="197" t="s">
        <v>3892</v>
      </c>
      <c r="D102" s="191" t="s">
        <v>508</v>
      </c>
      <c r="E102" s="192">
        <v>4</v>
      </c>
      <c r="F102" s="193"/>
      <c r="G102" s="194">
        <f>ROUND(E102*F102,2)</f>
        <v>0</v>
      </c>
      <c r="H102" s="193"/>
      <c r="I102" s="194">
        <f>ROUND(E102*H102,2)</f>
        <v>0</v>
      </c>
      <c r="J102" s="193"/>
      <c r="K102" s="194">
        <f>ROUND(E102*J102,2)</f>
        <v>0</v>
      </c>
      <c r="L102" s="194">
        <v>21</v>
      </c>
      <c r="M102" s="194">
        <f>G102*(1+L102/100)</f>
        <v>0</v>
      </c>
      <c r="N102" s="192">
        <v>2.7E-4</v>
      </c>
      <c r="O102" s="192">
        <f>ROUND(E102*N102,2)</f>
        <v>0</v>
      </c>
      <c r="P102" s="192">
        <v>0</v>
      </c>
      <c r="Q102" s="192">
        <f>ROUND(E102*P102,2)</f>
        <v>0</v>
      </c>
      <c r="R102" s="194" t="s">
        <v>781</v>
      </c>
      <c r="S102" s="194" t="s">
        <v>371</v>
      </c>
      <c r="T102" s="195" t="s">
        <v>2386</v>
      </c>
      <c r="U102" s="163">
        <v>0.33</v>
      </c>
      <c r="V102" s="163">
        <f>ROUND(E102*U102,2)</f>
        <v>1.32</v>
      </c>
      <c r="W102" s="163"/>
      <c r="X102" s="163" t="s">
        <v>431</v>
      </c>
      <c r="Y102" s="152"/>
      <c r="Z102" s="152"/>
      <c r="AA102" s="152"/>
      <c r="AB102" s="152"/>
      <c r="AC102" s="152"/>
      <c r="AD102" s="152"/>
      <c r="AE102" s="152"/>
      <c r="AF102" s="152"/>
      <c r="AG102" s="152" t="s">
        <v>2387</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ht="22.5" outlineLevel="1">
      <c r="A103" s="175">
        <v>25</v>
      </c>
      <c r="B103" s="176" t="s">
        <v>3893</v>
      </c>
      <c r="C103" s="185" t="s">
        <v>3894</v>
      </c>
      <c r="D103" s="177" t="s">
        <v>524</v>
      </c>
      <c r="E103" s="178">
        <v>20</v>
      </c>
      <c r="F103" s="179"/>
      <c r="G103" s="180">
        <f>ROUND(E103*F103,2)</f>
        <v>0</v>
      </c>
      <c r="H103" s="179"/>
      <c r="I103" s="180">
        <f>ROUND(E103*H103,2)</f>
        <v>0</v>
      </c>
      <c r="J103" s="179"/>
      <c r="K103" s="180">
        <f>ROUND(E103*J103,2)</f>
        <v>0</v>
      </c>
      <c r="L103" s="180">
        <v>21</v>
      </c>
      <c r="M103" s="180">
        <f>G103*(1+L103/100)</f>
        <v>0</v>
      </c>
      <c r="N103" s="178">
        <v>5.0000000000000001E-4</v>
      </c>
      <c r="O103" s="178">
        <f>ROUND(E103*N103,2)</f>
        <v>0.01</v>
      </c>
      <c r="P103" s="178">
        <v>0</v>
      </c>
      <c r="Q103" s="178">
        <f>ROUND(E103*P103,2)</f>
        <v>0</v>
      </c>
      <c r="R103" s="180" t="s">
        <v>781</v>
      </c>
      <c r="S103" s="180" t="s">
        <v>371</v>
      </c>
      <c r="T103" s="181" t="s">
        <v>2386</v>
      </c>
      <c r="U103" s="163">
        <v>0.25</v>
      </c>
      <c r="V103" s="163">
        <f>ROUND(E103*U103,2)</f>
        <v>5</v>
      </c>
      <c r="W103" s="163"/>
      <c r="X103" s="163" t="s">
        <v>431</v>
      </c>
      <c r="Y103" s="152"/>
      <c r="Z103" s="152"/>
      <c r="AA103" s="152"/>
      <c r="AB103" s="152"/>
      <c r="AC103" s="152"/>
      <c r="AD103" s="152"/>
      <c r="AE103" s="152"/>
      <c r="AF103" s="152"/>
      <c r="AG103" s="152" t="s">
        <v>2387</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c r="A104" s="159"/>
      <c r="B104" s="160"/>
      <c r="C104" s="262" t="s">
        <v>3895</v>
      </c>
      <c r="D104" s="263"/>
      <c r="E104" s="263"/>
      <c r="F104" s="263"/>
      <c r="G104" s="263"/>
      <c r="H104" s="163"/>
      <c r="I104" s="163"/>
      <c r="J104" s="163"/>
      <c r="K104" s="163"/>
      <c r="L104" s="163"/>
      <c r="M104" s="163"/>
      <c r="N104" s="162"/>
      <c r="O104" s="162"/>
      <c r="P104" s="162"/>
      <c r="Q104" s="162"/>
      <c r="R104" s="163"/>
      <c r="S104" s="163"/>
      <c r="T104" s="163"/>
      <c r="U104" s="163"/>
      <c r="V104" s="163"/>
      <c r="W104" s="163"/>
      <c r="X104" s="163"/>
      <c r="Y104" s="152"/>
      <c r="Z104" s="152"/>
      <c r="AA104" s="152"/>
      <c r="AB104" s="152"/>
      <c r="AC104" s="152"/>
      <c r="AD104" s="152"/>
      <c r="AE104" s="152"/>
      <c r="AF104" s="152"/>
      <c r="AG104" s="152" t="s">
        <v>375</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c r="A105" s="159"/>
      <c r="B105" s="160"/>
      <c r="C105" s="203" t="s">
        <v>3844</v>
      </c>
      <c r="D105" s="199"/>
      <c r="E105" s="200">
        <v>20</v>
      </c>
      <c r="F105" s="163"/>
      <c r="G105" s="163"/>
      <c r="H105" s="163"/>
      <c r="I105" s="163"/>
      <c r="J105" s="163"/>
      <c r="K105" s="163"/>
      <c r="L105" s="163"/>
      <c r="M105" s="163"/>
      <c r="N105" s="162"/>
      <c r="O105" s="162"/>
      <c r="P105" s="162"/>
      <c r="Q105" s="162"/>
      <c r="R105" s="163"/>
      <c r="S105" s="163"/>
      <c r="T105" s="163"/>
      <c r="U105" s="163"/>
      <c r="V105" s="163"/>
      <c r="W105" s="163"/>
      <c r="X105" s="163"/>
      <c r="Y105" s="152"/>
      <c r="Z105" s="152"/>
      <c r="AA105" s="152"/>
      <c r="AB105" s="152"/>
      <c r="AC105" s="152"/>
      <c r="AD105" s="152"/>
      <c r="AE105" s="152"/>
      <c r="AF105" s="152"/>
      <c r="AG105" s="152" t="s">
        <v>2390</v>
      </c>
      <c r="AH105" s="152">
        <v>5</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ht="22.5" outlineLevel="1">
      <c r="A106" s="175">
        <v>26</v>
      </c>
      <c r="B106" s="176" t="s">
        <v>3896</v>
      </c>
      <c r="C106" s="185" t="s">
        <v>3897</v>
      </c>
      <c r="D106" s="177" t="s">
        <v>524</v>
      </c>
      <c r="E106" s="178">
        <v>35</v>
      </c>
      <c r="F106" s="179"/>
      <c r="G106" s="180">
        <f>ROUND(E106*F106,2)</f>
        <v>0</v>
      </c>
      <c r="H106" s="179"/>
      <c r="I106" s="180">
        <f>ROUND(E106*H106,2)</f>
        <v>0</v>
      </c>
      <c r="J106" s="179"/>
      <c r="K106" s="180">
        <f>ROUND(E106*J106,2)</f>
        <v>0</v>
      </c>
      <c r="L106" s="180">
        <v>21</v>
      </c>
      <c r="M106" s="180">
        <f>G106*(1+L106/100)</f>
        <v>0</v>
      </c>
      <c r="N106" s="178">
        <v>6.9999999999999999E-4</v>
      </c>
      <c r="O106" s="178">
        <f>ROUND(E106*N106,2)</f>
        <v>0.02</v>
      </c>
      <c r="P106" s="178">
        <v>0</v>
      </c>
      <c r="Q106" s="178">
        <f>ROUND(E106*P106,2)</f>
        <v>0</v>
      </c>
      <c r="R106" s="180" t="s">
        <v>781</v>
      </c>
      <c r="S106" s="180" t="s">
        <v>371</v>
      </c>
      <c r="T106" s="181" t="s">
        <v>2386</v>
      </c>
      <c r="U106" s="163">
        <v>0.26500000000000001</v>
      </c>
      <c r="V106" s="163">
        <f>ROUND(E106*U106,2)</f>
        <v>9.2799999999999994</v>
      </c>
      <c r="W106" s="163"/>
      <c r="X106" s="163" t="s">
        <v>431</v>
      </c>
      <c r="Y106" s="152"/>
      <c r="Z106" s="152"/>
      <c r="AA106" s="152"/>
      <c r="AB106" s="152"/>
      <c r="AC106" s="152"/>
      <c r="AD106" s="152"/>
      <c r="AE106" s="152"/>
      <c r="AF106" s="152"/>
      <c r="AG106" s="152" t="s">
        <v>2387</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c r="A107" s="159"/>
      <c r="B107" s="160"/>
      <c r="C107" s="262" t="s">
        <v>3895</v>
      </c>
      <c r="D107" s="263"/>
      <c r="E107" s="263"/>
      <c r="F107" s="263"/>
      <c r="G107" s="263"/>
      <c r="H107" s="163"/>
      <c r="I107" s="163"/>
      <c r="J107" s="163"/>
      <c r="K107" s="163"/>
      <c r="L107" s="163"/>
      <c r="M107" s="163"/>
      <c r="N107" s="162"/>
      <c r="O107" s="162"/>
      <c r="P107" s="162"/>
      <c r="Q107" s="162"/>
      <c r="R107" s="163"/>
      <c r="S107" s="163"/>
      <c r="T107" s="163"/>
      <c r="U107" s="163"/>
      <c r="V107" s="163"/>
      <c r="W107" s="163"/>
      <c r="X107" s="163"/>
      <c r="Y107" s="152"/>
      <c r="Z107" s="152"/>
      <c r="AA107" s="152"/>
      <c r="AB107" s="152"/>
      <c r="AC107" s="152"/>
      <c r="AD107" s="152"/>
      <c r="AE107" s="152"/>
      <c r="AF107" s="152"/>
      <c r="AG107" s="152" t="s">
        <v>375</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c r="A108" s="159"/>
      <c r="B108" s="160"/>
      <c r="C108" s="203" t="s">
        <v>3845</v>
      </c>
      <c r="D108" s="199"/>
      <c r="E108" s="200">
        <v>35</v>
      </c>
      <c r="F108" s="163"/>
      <c r="G108" s="163"/>
      <c r="H108" s="163"/>
      <c r="I108" s="163"/>
      <c r="J108" s="163"/>
      <c r="K108" s="163"/>
      <c r="L108" s="163"/>
      <c r="M108" s="163"/>
      <c r="N108" s="162"/>
      <c r="O108" s="162"/>
      <c r="P108" s="162"/>
      <c r="Q108" s="162"/>
      <c r="R108" s="163"/>
      <c r="S108" s="163"/>
      <c r="T108" s="163"/>
      <c r="U108" s="163"/>
      <c r="V108" s="163"/>
      <c r="W108" s="163"/>
      <c r="X108" s="163"/>
      <c r="Y108" s="152"/>
      <c r="Z108" s="152"/>
      <c r="AA108" s="152"/>
      <c r="AB108" s="152"/>
      <c r="AC108" s="152"/>
      <c r="AD108" s="152"/>
      <c r="AE108" s="152"/>
      <c r="AF108" s="152"/>
      <c r="AG108" s="152" t="s">
        <v>2390</v>
      </c>
      <c r="AH108" s="152">
        <v>5</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c r="A109" s="175">
        <v>27</v>
      </c>
      <c r="B109" s="176" t="s">
        <v>3898</v>
      </c>
      <c r="C109" s="185" t="s">
        <v>3899</v>
      </c>
      <c r="D109" s="177" t="s">
        <v>524</v>
      </c>
      <c r="E109" s="178">
        <v>34</v>
      </c>
      <c r="F109" s="179"/>
      <c r="G109" s="180">
        <f>ROUND(E109*F109,2)</f>
        <v>0</v>
      </c>
      <c r="H109" s="179"/>
      <c r="I109" s="180">
        <f>ROUND(E109*H109,2)</f>
        <v>0</v>
      </c>
      <c r="J109" s="179"/>
      <c r="K109" s="180">
        <f>ROUND(E109*J109,2)</f>
        <v>0</v>
      </c>
      <c r="L109" s="180">
        <v>21</v>
      </c>
      <c r="M109" s="180">
        <f>G109*(1+L109/100)</f>
        <v>0</v>
      </c>
      <c r="N109" s="178">
        <v>7.3999999999999999E-4</v>
      </c>
      <c r="O109" s="178">
        <f>ROUND(E109*N109,2)</f>
        <v>0.03</v>
      </c>
      <c r="P109" s="178">
        <v>0</v>
      </c>
      <c r="Q109" s="178">
        <f>ROUND(E109*P109,2)</f>
        <v>0</v>
      </c>
      <c r="R109" s="180"/>
      <c r="S109" s="180" t="s">
        <v>430</v>
      </c>
      <c r="T109" s="181" t="s">
        <v>372</v>
      </c>
      <c r="U109" s="163">
        <v>0.67</v>
      </c>
      <c r="V109" s="163">
        <f>ROUND(E109*U109,2)</f>
        <v>22.78</v>
      </c>
      <c r="W109" s="163"/>
      <c r="X109" s="163" t="s">
        <v>431</v>
      </c>
      <c r="Y109" s="152"/>
      <c r="Z109" s="152"/>
      <c r="AA109" s="152"/>
      <c r="AB109" s="152"/>
      <c r="AC109" s="152"/>
      <c r="AD109" s="152"/>
      <c r="AE109" s="152"/>
      <c r="AF109" s="152"/>
      <c r="AG109" s="152" t="s">
        <v>2387</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c r="A110" s="159"/>
      <c r="B110" s="160"/>
      <c r="C110" s="262" t="s">
        <v>3870</v>
      </c>
      <c r="D110" s="263"/>
      <c r="E110" s="263"/>
      <c r="F110" s="263"/>
      <c r="G110" s="263"/>
      <c r="H110" s="163"/>
      <c r="I110" s="163"/>
      <c r="J110" s="163"/>
      <c r="K110" s="163"/>
      <c r="L110" s="163"/>
      <c r="M110" s="163"/>
      <c r="N110" s="162"/>
      <c r="O110" s="162"/>
      <c r="P110" s="162"/>
      <c r="Q110" s="162"/>
      <c r="R110" s="163"/>
      <c r="S110" s="163"/>
      <c r="T110" s="163"/>
      <c r="U110" s="163"/>
      <c r="V110" s="163"/>
      <c r="W110" s="163"/>
      <c r="X110" s="163"/>
      <c r="Y110" s="152"/>
      <c r="Z110" s="152"/>
      <c r="AA110" s="152"/>
      <c r="AB110" s="152"/>
      <c r="AC110" s="152"/>
      <c r="AD110" s="152"/>
      <c r="AE110" s="152"/>
      <c r="AF110" s="152"/>
      <c r="AG110" s="152" t="s">
        <v>375</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c r="A111" s="159"/>
      <c r="B111" s="160"/>
      <c r="C111" s="271" t="s">
        <v>3871</v>
      </c>
      <c r="D111" s="272"/>
      <c r="E111" s="272"/>
      <c r="F111" s="272"/>
      <c r="G111" s="272"/>
      <c r="H111" s="163"/>
      <c r="I111" s="163"/>
      <c r="J111" s="163"/>
      <c r="K111" s="163"/>
      <c r="L111" s="163"/>
      <c r="M111" s="163"/>
      <c r="N111" s="162"/>
      <c r="O111" s="162"/>
      <c r="P111" s="162"/>
      <c r="Q111" s="162"/>
      <c r="R111" s="163"/>
      <c r="S111" s="163"/>
      <c r="T111" s="163"/>
      <c r="U111" s="163"/>
      <c r="V111" s="163"/>
      <c r="W111" s="163"/>
      <c r="X111" s="163"/>
      <c r="Y111" s="152"/>
      <c r="Z111" s="152"/>
      <c r="AA111" s="152"/>
      <c r="AB111" s="152"/>
      <c r="AC111" s="152"/>
      <c r="AD111" s="152"/>
      <c r="AE111" s="152"/>
      <c r="AF111" s="152"/>
      <c r="AG111" s="152" t="s">
        <v>375</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c r="A112" s="159"/>
      <c r="B112" s="160"/>
      <c r="C112" s="203" t="s">
        <v>3900</v>
      </c>
      <c r="D112" s="199"/>
      <c r="E112" s="200">
        <v>34</v>
      </c>
      <c r="F112" s="163"/>
      <c r="G112" s="163"/>
      <c r="H112" s="163"/>
      <c r="I112" s="163"/>
      <c r="J112" s="163"/>
      <c r="K112" s="163"/>
      <c r="L112" s="163"/>
      <c r="M112" s="163"/>
      <c r="N112" s="162"/>
      <c r="O112" s="162"/>
      <c r="P112" s="162"/>
      <c r="Q112" s="162"/>
      <c r="R112" s="163"/>
      <c r="S112" s="163"/>
      <c r="T112" s="163"/>
      <c r="U112" s="163"/>
      <c r="V112" s="163"/>
      <c r="W112" s="163"/>
      <c r="X112" s="163"/>
      <c r="Y112" s="152"/>
      <c r="Z112" s="152"/>
      <c r="AA112" s="152"/>
      <c r="AB112" s="152"/>
      <c r="AC112" s="152"/>
      <c r="AD112" s="152"/>
      <c r="AE112" s="152"/>
      <c r="AF112" s="152"/>
      <c r="AG112" s="152" t="s">
        <v>2390</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c r="A113" s="175">
        <v>28</v>
      </c>
      <c r="B113" s="176" t="s">
        <v>3901</v>
      </c>
      <c r="C113" s="185" t="s">
        <v>3902</v>
      </c>
      <c r="D113" s="177" t="s">
        <v>524</v>
      </c>
      <c r="E113" s="178">
        <v>8</v>
      </c>
      <c r="F113" s="179"/>
      <c r="G113" s="180">
        <f>ROUND(E113*F113,2)</f>
        <v>0</v>
      </c>
      <c r="H113" s="179"/>
      <c r="I113" s="180">
        <f>ROUND(E113*H113,2)</f>
        <v>0</v>
      </c>
      <c r="J113" s="179"/>
      <c r="K113" s="180">
        <f>ROUND(E113*J113,2)</f>
        <v>0</v>
      </c>
      <c r="L113" s="180">
        <v>21</v>
      </c>
      <c r="M113" s="180">
        <f>G113*(1+L113/100)</f>
        <v>0</v>
      </c>
      <c r="N113" s="178">
        <v>7.3999999999999999E-4</v>
      </c>
      <c r="O113" s="178">
        <f>ROUND(E113*N113,2)</f>
        <v>0.01</v>
      </c>
      <c r="P113" s="178">
        <v>0</v>
      </c>
      <c r="Q113" s="178">
        <f>ROUND(E113*P113,2)</f>
        <v>0</v>
      </c>
      <c r="R113" s="180"/>
      <c r="S113" s="180" t="s">
        <v>430</v>
      </c>
      <c r="T113" s="181" t="s">
        <v>372</v>
      </c>
      <c r="U113" s="163">
        <v>0.67</v>
      </c>
      <c r="V113" s="163">
        <f>ROUND(E113*U113,2)</f>
        <v>5.36</v>
      </c>
      <c r="W113" s="163"/>
      <c r="X113" s="163" t="s">
        <v>431</v>
      </c>
      <c r="Y113" s="152"/>
      <c r="Z113" s="152"/>
      <c r="AA113" s="152"/>
      <c r="AB113" s="152"/>
      <c r="AC113" s="152"/>
      <c r="AD113" s="152"/>
      <c r="AE113" s="152"/>
      <c r="AF113" s="152"/>
      <c r="AG113" s="152" t="s">
        <v>2387</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c r="A114" s="159"/>
      <c r="B114" s="160"/>
      <c r="C114" s="262" t="s">
        <v>3870</v>
      </c>
      <c r="D114" s="263"/>
      <c r="E114" s="263"/>
      <c r="F114" s="263"/>
      <c r="G114" s="263"/>
      <c r="H114" s="163"/>
      <c r="I114" s="163"/>
      <c r="J114" s="163"/>
      <c r="K114" s="163"/>
      <c r="L114" s="163"/>
      <c r="M114" s="163"/>
      <c r="N114" s="162"/>
      <c r="O114" s="162"/>
      <c r="P114" s="162"/>
      <c r="Q114" s="162"/>
      <c r="R114" s="163"/>
      <c r="S114" s="163"/>
      <c r="T114" s="163"/>
      <c r="U114" s="163"/>
      <c r="V114" s="163"/>
      <c r="W114" s="163"/>
      <c r="X114" s="163"/>
      <c r="Y114" s="152"/>
      <c r="Z114" s="152"/>
      <c r="AA114" s="152"/>
      <c r="AB114" s="152"/>
      <c r="AC114" s="152"/>
      <c r="AD114" s="152"/>
      <c r="AE114" s="152"/>
      <c r="AF114" s="152"/>
      <c r="AG114" s="152" t="s">
        <v>375</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c r="A115" s="159"/>
      <c r="B115" s="160"/>
      <c r="C115" s="271" t="s">
        <v>3871</v>
      </c>
      <c r="D115" s="272"/>
      <c r="E115" s="272"/>
      <c r="F115" s="272"/>
      <c r="G115" s="272"/>
      <c r="H115" s="163"/>
      <c r="I115" s="163"/>
      <c r="J115" s="163"/>
      <c r="K115" s="163"/>
      <c r="L115" s="163"/>
      <c r="M115" s="163"/>
      <c r="N115" s="162"/>
      <c r="O115" s="162"/>
      <c r="P115" s="162"/>
      <c r="Q115" s="162"/>
      <c r="R115" s="163"/>
      <c r="S115" s="163"/>
      <c r="T115" s="163"/>
      <c r="U115" s="163"/>
      <c r="V115" s="163"/>
      <c r="W115" s="163"/>
      <c r="X115" s="163"/>
      <c r="Y115" s="152"/>
      <c r="Z115" s="152"/>
      <c r="AA115" s="152"/>
      <c r="AB115" s="152"/>
      <c r="AC115" s="152"/>
      <c r="AD115" s="152"/>
      <c r="AE115" s="152"/>
      <c r="AF115" s="152"/>
      <c r="AG115" s="152" t="s">
        <v>375</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c r="A116" s="159"/>
      <c r="B116" s="160"/>
      <c r="C116" s="203" t="s">
        <v>3903</v>
      </c>
      <c r="D116" s="199"/>
      <c r="E116" s="200">
        <v>8</v>
      </c>
      <c r="F116" s="163"/>
      <c r="G116" s="163"/>
      <c r="H116" s="163"/>
      <c r="I116" s="163"/>
      <c r="J116" s="163"/>
      <c r="K116" s="163"/>
      <c r="L116" s="163"/>
      <c r="M116" s="163"/>
      <c r="N116" s="162"/>
      <c r="O116" s="162"/>
      <c r="P116" s="162"/>
      <c r="Q116" s="162"/>
      <c r="R116" s="163"/>
      <c r="S116" s="163"/>
      <c r="T116" s="163"/>
      <c r="U116" s="163"/>
      <c r="V116" s="163"/>
      <c r="W116" s="163"/>
      <c r="X116" s="163"/>
      <c r="Y116" s="152"/>
      <c r="Z116" s="152"/>
      <c r="AA116" s="152"/>
      <c r="AB116" s="152"/>
      <c r="AC116" s="152"/>
      <c r="AD116" s="152"/>
      <c r="AE116" s="152"/>
      <c r="AF116" s="152"/>
      <c r="AG116" s="152" t="s">
        <v>2390</v>
      </c>
      <c r="AH116" s="152">
        <v>0</v>
      </c>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c r="A117" s="189">
        <v>29</v>
      </c>
      <c r="B117" s="190" t="s">
        <v>3904</v>
      </c>
      <c r="C117" s="197" t="s">
        <v>3905</v>
      </c>
      <c r="D117" s="191" t="s">
        <v>508</v>
      </c>
      <c r="E117" s="192">
        <v>1</v>
      </c>
      <c r="F117" s="193"/>
      <c r="G117" s="194">
        <f>ROUND(E117*F117,2)</f>
        <v>0</v>
      </c>
      <c r="H117" s="193"/>
      <c r="I117" s="194">
        <f>ROUND(E117*H117,2)</f>
        <v>0</v>
      </c>
      <c r="J117" s="193"/>
      <c r="K117" s="194">
        <f>ROUND(E117*J117,2)</f>
        <v>0</v>
      </c>
      <c r="L117" s="194">
        <v>21</v>
      </c>
      <c r="M117" s="194">
        <f>G117*(1+L117/100)</f>
        <v>0</v>
      </c>
      <c r="N117" s="192">
        <v>2.0000000000000001E-4</v>
      </c>
      <c r="O117" s="192">
        <f>ROUND(E117*N117,2)</f>
        <v>0</v>
      </c>
      <c r="P117" s="192">
        <v>0</v>
      </c>
      <c r="Q117" s="192">
        <f>ROUND(E117*P117,2)</f>
        <v>0</v>
      </c>
      <c r="R117" s="194" t="s">
        <v>731</v>
      </c>
      <c r="S117" s="194" t="s">
        <v>371</v>
      </c>
      <c r="T117" s="195" t="s">
        <v>2386</v>
      </c>
      <c r="U117" s="163">
        <v>0</v>
      </c>
      <c r="V117" s="163">
        <f>ROUND(E117*U117,2)</f>
        <v>0</v>
      </c>
      <c r="W117" s="163"/>
      <c r="X117" s="163" t="s">
        <v>464</v>
      </c>
      <c r="Y117" s="152"/>
      <c r="Z117" s="152"/>
      <c r="AA117" s="152"/>
      <c r="AB117" s="152"/>
      <c r="AC117" s="152"/>
      <c r="AD117" s="152"/>
      <c r="AE117" s="152"/>
      <c r="AF117" s="152"/>
      <c r="AG117" s="152" t="s">
        <v>2465</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c r="A118" s="189">
        <v>30</v>
      </c>
      <c r="B118" s="190" t="s">
        <v>3906</v>
      </c>
      <c r="C118" s="197" t="s">
        <v>3907</v>
      </c>
      <c r="D118" s="191" t="s">
        <v>508</v>
      </c>
      <c r="E118" s="192">
        <v>2</v>
      </c>
      <c r="F118" s="193"/>
      <c r="G118" s="194">
        <f>ROUND(E118*F118,2)</f>
        <v>0</v>
      </c>
      <c r="H118" s="193"/>
      <c r="I118" s="194">
        <f>ROUND(E118*H118,2)</f>
        <v>0</v>
      </c>
      <c r="J118" s="193"/>
      <c r="K118" s="194">
        <f>ROUND(E118*J118,2)</f>
        <v>0</v>
      </c>
      <c r="L118" s="194">
        <v>21</v>
      </c>
      <c r="M118" s="194">
        <f>G118*(1+L118/100)</f>
        <v>0</v>
      </c>
      <c r="N118" s="192">
        <v>3.8000000000000002E-4</v>
      </c>
      <c r="O118" s="192">
        <f>ROUND(E118*N118,2)</f>
        <v>0</v>
      </c>
      <c r="P118" s="192">
        <v>0</v>
      </c>
      <c r="Q118" s="192">
        <f>ROUND(E118*P118,2)</f>
        <v>0</v>
      </c>
      <c r="R118" s="194" t="s">
        <v>731</v>
      </c>
      <c r="S118" s="194" t="s">
        <v>371</v>
      </c>
      <c r="T118" s="195" t="s">
        <v>2386</v>
      </c>
      <c r="U118" s="163">
        <v>0</v>
      </c>
      <c r="V118" s="163">
        <f>ROUND(E118*U118,2)</f>
        <v>0</v>
      </c>
      <c r="W118" s="163"/>
      <c r="X118" s="163" t="s">
        <v>464</v>
      </c>
      <c r="Y118" s="152"/>
      <c r="Z118" s="152"/>
      <c r="AA118" s="152"/>
      <c r="AB118" s="152"/>
      <c r="AC118" s="152"/>
      <c r="AD118" s="152"/>
      <c r="AE118" s="152"/>
      <c r="AF118" s="152"/>
      <c r="AG118" s="152" t="s">
        <v>2465</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c r="A119" s="189">
        <v>31</v>
      </c>
      <c r="B119" s="190" t="s">
        <v>3908</v>
      </c>
      <c r="C119" s="197" t="s">
        <v>3909</v>
      </c>
      <c r="D119" s="191" t="s">
        <v>508</v>
      </c>
      <c r="E119" s="192">
        <v>4</v>
      </c>
      <c r="F119" s="193"/>
      <c r="G119" s="194">
        <f>ROUND(E119*F119,2)</f>
        <v>0</v>
      </c>
      <c r="H119" s="193"/>
      <c r="I119" s="194">
        <f>ROUND(E119*H119,2)</f>
        <v>0</v>
      </c>
      <c r="J119" s="193"/>
      <c r="K119" s="194">
        <f>ROUND(E119*J119,2)</f>
        <v>0</v>
      </c>
      <c r="L119" s="194">
        <v>21</v>
      </c>
      <c r="M119" s="194">
        <f>G119*(1+L119/100)</f>
        <v>0</v>
      </c>
      <c r="N119" s="192">
        <v>5.9000000000000003E-4</v>
      </c>
      <c r="O119" s="192">
        <f>ROUND(E119*N119,2)</f>
        <v>0</v>
      </c>
      <c r="P119" s="192">
        <v>0</v>
      </c>
      <c r="Q119" s="192">
        <f>ROUND(E119*P119,2)</f>
        <v>0</v>
      </c>
      <c r="R119" s="194" t="s">
        <v>731</v>
      </c>
      <c r="S119" s="194" t="s">
        <v>371</v>
      </c>
      <c r="T119" s="195" t="s">
        <v>2386</v>
      </c>
      <c r="U119" s="163">
        <v>0</v>
      </c>
      <c r="V119" s="163">
        <f>ROUND(E119*U119,2)</f>
        <v>0</v>
      </c>
      <c r="W119" s="163"/>
      <c r="X119" s="163" t="s">
        <v>464</v>
      </c>
      <c r="Y119" s="152"/>
      <c r="Z119" s="152"/>
      <c r="AA119" s="152"/>
      <c r="AB119" s="152"/>
      <c r="AC119" s="152"/>
      <c r="AD119" s="152"/>
      <c r="AE119" s="152"/>
      <c r="AF119" s="152"/>
      <c r="AG119" s="152" t="s">
        <v>2465</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c r="A120" s="175">
        <v>32</v>
      </c>
      <c r="B120" s="176" t="s">
        <v>3910</v>
      </c>
      <c r="C120" s="185" t="s">
        <v>3911</v>
      </c>
      <c r="D120" s="177" t="s">
        <v>524</v>
      </c>
      <c r="E120" s="178">
        <v>44</v>
      </c>
      <c r="F120" s="179"/>
      <c r="G120" s="180">
        <f>ROUND(E120*F120,2)</f>
        <v>0</v>
      </c>
      <c r="H120" s="179"/>
      <c r="I120" s="180">
        <f>ROUND(E120*H120,2)</f>
        <v>0</v>
      </c>
      <c r="J120" s="179"/>
      <c r="K120" s="180">
        <f>ROUND(E120*J120,2)</f>
        <v>0</v>
      </c>
      <c r="L120" s="180">
        <v>21</v>
      </c>
      <c r="M120" s="180">
        <f>G120*(1+L120/100)</f>
        <v>0</v>
      </c>
      <c r="N120" s="178">
        <v>8.4999999999999995E-4</v>
      </c>
      <c r="O120" s="178">
        <f>ROUND(E120*N120,2)</f>
        <v>0.04</v>
      </c>
      <c r="P120" s="178">
        <v>0</v>
      </c>
      <c r="Q120" s="178">
        <f>ROUND(E120*P120,2)</f>
        <v>0</v>
      </c>
      <c r="R120" s="180"/>
      <c r="S120" s="180" t="s">
        <v>430</v>
      </c>
      <c r="T120" s="181" t="s">
        <v>372</v>
      </c>
      <c r="U120" s="163">
        <v>0</v>
      </c>
      <c r="V120" s="163">
        <f>ROUND(E120*U120,2)</f>
        <v>0</v>
      </c>
      <c r="W120" s="163"/>
      <c r="X120" s="163" t="s">
        <v>464</v>
      </c>
      <c r="Y120" s="152"/>
      <c r="Z120" s="152"/>
      <c r="AA120" s="152"/>
      <c r="AB120" s="152"/>
      <c r="AC120" s="152"/>
      <c r="AD120" s="152"/>
      <c r="AE120" s="152"/>
      <c r="AF120" s="152"/>
      <c r="AG120" s="152" t="s">
        <v>2465</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c r="A121" s="159"/>
      <c r="B121" s="160"/>
      <c r="C121" s="262" t="s">
        <v>3912</v>
      </c>
      <c r="D121" s="263"/>
      <c r="E121" s="263"/>
      <c r="F121" s="263"/>
      <c r="G121" s="263"/>
      <c r="H121" s="163"/>
      <c r="I121" s="163"/>
      <c r="J121" s="163"/>
      <c r="K121" s="163"/>
      <c r="L121" s="163"/>
      <c r="M121" s="163"/>
      <c r="N121" s="162"/>
      <c r="O121" s="162"/>
      <c r="P121" s="162"/>
      <c r="Q121" s="162"/>
      <c r="R121" s="163"/>
      <c r="S121" s="163"/>
      <c r="T121" s="163"/>
      <c r="U121" s="163"/>
      <c r="V121" s="163"/>
      <c r="W121" s="163"/>
      <c r="X121" s="163"/>
      <c r="Y121" s="152"/>
      <c r="Z121" s="152"/>
      <c r="AA121" s="152"/>
      <c r="AB121" s="152"/>
      <c r="AC121" s="152"/>
      <c r="AD121" s="152"/>
      <c r="AE121" s="152"/>
      <c r="AF121" s="152"/>
      <c r="AG121" s="152" t="s">
        <v>375</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c r="A122" s="159"/>
      <c r="B122" s="160"/>
      <c r="C122" s="271" t="s">
        <v>3913</v>
      </c>
      <c r="D122" s="272"/>
      <c r="E122" s="272"/>
      <c r="F122" s="272"/>
      <c r="G122" s="272"/>
      <c r="H122" s="163"/>
      <c r="I122" s="163"/>
      <c r="J122" s="163"/>
      <c r="K122" s="163"/>
      <c r="L122" s="163"/>
      <c r="M122" s="163"/>
      <c r="N122" s="162"/>
      <c r="O122" s="162"/>
      <c r="P122" s="162"/>
      <c r="Q122" s="162"/>
      <c r="R122" s="163"/>
      <c r="S122" s="163"/>
      <c r="T122" s="163"/>
      <c r="U122" s="163"/>
      <c r="V122" s="163"/>
      <c r="W122" s="163"/>
      <c r="X122" s="163"/>
      <c r="Y122" s="152"/>
      <c r="Z122" s="152"/>
      <c r="AA122" s="152"/>
      <c r="AB122" s="152"/>
      <c r="AC122" s="152"/>
      <c r="AD122" s="152"/>
      <c r="AE122" s="152"/>
      <c r="AF122" s="152"/>
      <c r="AG122" s="152" t="s">
        <v>375</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c r="A123" s="159"/>
      <c r="B123" s="160"/>
      <c r="C123" s="271" t="s">
        <v>4174</v>
      </c>
      <c r="D123" s="272"/>
      <c r="E123" s="272"/>
      <c r="F123" s="272"/>
      <c r="G123" s="272"/>
      <c r="H123" s="163"/>
      <c r="I123" s="163"/>
      <c r="J123" s="163"/>
      <c r="K123" s="163"/>
      <c r="L123" s="163"/>
      <c r="M123" s="163"/>
      <c r="N123" s="162"/>
      <c r="O123" s="162"/>
      <c r="P123" s="162"/>
      <c r="Q123" s="162"/>
      <c r="R123" s="163"/>
      <c r="S123" s="163"/>
      <c r="T123" s="163"/>
      <c r="U123" s="163"/>
      <c r="V123" s="163"/>
      <c r="W123" s="163"/>
      <c r="X123" s="163"/>
      <c r="Y123" s="152"/>
      <c r="Z123" s="152"/>
      <c r="AA123" s="152"/>
      <c r="AB123" s="152"/>
      <c r="AC123" s="152"/>
      <c r="AD123" s="152"/>
      <c r="AE123" s="152"/>
      <c r="AF123" s="152"/>
      <c r="AG123" s="152" t="s">
        <v>375</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c r="A124" s="159"/>
      <c r="B124" s="160"/>
      <c r="C124" s="271" t="s">
        <v>3914</v>
      </c>
      <c r="D124" s="272"/>
      <c r="E124" s="272"/>
      <c r="F124" s="272"/>
      <c r="G124" s="272"/>
      <c r="H124" s="163"/>
      <c r="I124" s="163"/>
      <c r="J124" s="163"/>
      <c r="K124" s="163"/>
      <c r="L124" s="163"/>
      <c r="M124" s="163"/>
      <c r="N124" s="162"/>
      <c r="O124" s="162"/>
      <c r="P124" s="162"/>
      <c r="Q124" s="162"/>
      <c r="R124" s="163"/>
      <c r="S124" s="163"/>
      <c r="T124" s="163"/>
      <c r="U124" s="163"/>
      <c r="V124" s="163"/>
      <c r="W124" s="163"/>
      <c r="X124" s="163"/>
      <c r="Y124" s="152"/>
      <c r="Z124" s="152"/>
      <c r="AA124" s="152"/>
      <c r="AB124" s="152"/>
      <c r="AC124" s="152"/>
      <c r="AD124" s="152"/>
      <c r="AE124" s="152"/>
      <c r="AF124" s="152"/>
      <c r="AG124" s="152" t="s">
        <v>375</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c r="A125" s="159"/>
      <c r="B125" s="160"/>
      <c r="C125" s="271" t="s">
        <v>3915</v>
      </c>
      <c r="D125" s="272"/>
      <c r="E125" s="272"/>
      <c r="F125" s="272"/>
      <c r="G125" s="272"/>
      <c r="H125" s="163"/>
      <c r="I125" s="163"/>
      <c r="J125" s="163"/>
      <c r="K125" s="163"/>
      <c r="L125" s="163"/>
      <c r="M125" s="163"/>
      <c r="N125" s="162"/>
      <c r="O125" s="162"/>
      <c r="P125" s="162"/>
      <c r="Q125" s="162"/>
      <c r="R125" s="163"/>
      <c r="S125" s="163"/>
      <c r="T125" s="163"/>
      <c r="U125" s="163"/>
      <c r="V125" s="163"/>
      <c r="W125" s="163"/>
      <c r="X125" s="163"/>
      <c r="Y125" s="152"/>
      <c r="Z125" s="152"/>
      <c r="AA125" s="152"/>
      <c r="AB125" s="152"/>
      <c r="AC125" s="152"/>
      <c r="AD125" s="152"/>
      <c r="AE125" s="152"/>
      <c r="AF125" s="152"/>
      <c r="AG125" s="152" t="s">
        <v>375</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c r="A126" s="169" t="s">
        <v>366</v>
      </c>
      <c r="B126" s="170" t="s">
        <v>275</v>
      </c>
      <c r="C126" s="184" t="s">
        <v>276</v>
      </c>
      <c r="D126" s="171"/>
      <c r="E126" s="172"/>
      <c r="F126" s="173"/>
      <c r="G126" s="173">
        <f>SUMIF(AG127:AG231,"&lt;&gt;NOR",G127:G231)</f>
        <v>0</v>
      </c>
      <c r="H126" s="173"/>
      <c r="I126" s="173">
        <f>SUM(I127:I231)</f>
        <v>0</v>
      </c>
      <c r="J126" s="173"/>
      <c r="K126" s="173">
        <f>SUM(K127:K231)</f>
        <v>0</v>
      </c>
      <c r="L126" s="173"/>
      <c r="M126" s="173">
        <f>SUM(M127:M231)</f>
        <v>0</v>
      </c>
      <c r="N126" s="172"/>
      <c r="O126" s="172">
        <f>SUM(O127:O231)</f>
        <v>0.54</v>
      </c>
      <c r="P126" s="172"/>
      <c r="Q126" s="172">
        <f>SUM(Q127:Q231)</f>
        <v>0</v>
      </c>
      <c r="R126" s="173"/>
      <c r="S126" s="173"/>
      <c r="T126" s="174"/>
      <c r="U126" s="168"/>
      <c r="V126" s="168">
        <f>SUM(V127:V231)</f>
        <v>301.13</v>
      </c>
      <c r="W126" s="168"/>
      <c r="X126" s="168"/>
      <c r="AG126" t="s">
        <v>367</v>
      </c>
    </row>
    <row r="127" spans="1:60" outlineLevel="1">
      <c r="A127" s="175">
        <v>33</v>
      </c>
      <c r="B127" s="176" t="s">
        <v>3916</v>
      </c>
      <c r="C127" s="185" t="s">
        <v>3917</v>
      </c>
      <c r="D127" s="177" t="s">
        <v>524</v>
      </c>
      <c r="E127" s="178">
        <v>310</v>
      </c>
      <c r="F127" s="179"/>
      <c r="G127" s="180">
        <f>ROUND(E127*F127,2)</f>
        <v>0</v>
      </c>
      <c r="H127" s="179"/>
      <c r="I127" s="180">
        <f>ROUND(E127*H127,2)</f>
        <v>0</v>
      </c>
      <c r="J127" s="179"/>
      <c r="K127" s="180">
        <f>ROUND(E127*J127,2)</f>
        <v>0</v>
      </c>
      <c r="L127" s="180">
        <v>21</v>
      </c>
      <c r="M127" s="180">
        <f>G127*(1+L127/100)</f>
        <v>0</v>
      </c>
      <c r="N127" s="178">
        <v>6.3000000000000003E-4</v>
      </c>
      <c r="O127" s="178">
        <f>ROUND(E127*N127,2)</f>
        <v>0.2</v>
      </c>
      <c r="P127" s="178">
        <v>0</v>
      </c>
      <c r="Q127" s="178">
        <f>ROUND(E127*P127,2)</f>
        <v>0</v>
      </c>
      <c r="R127" s="180" t="s">
        <v>781</v>
      </c>
      <c r="S127" s="180" t="s">
        <v>371</v>
      </c>
      <c r="T127" s="181" t="s">
        <v>2386</v>
      </c>
      <c r="U127" s="163">
        <v>0.24</v>
      </c>
      <c r="V127" s="163">
        <f>ROUND(E127*U127,2)</f>
        <v>74.400000000000006</v>
      </c>
      <c r="W127" s="163"/>
      <c r="X127" s="163" t="s">
        <v>431</v>
      </c>
      <c r="Y127" s="152"/>
      <c r="Z127" s="152"/>
      <c r="AA127" s="152"/>
      <c r="AB127" s="152"/>
      <c r="AC127" s="152"/>
      <c r="AD127" s="152"/>
      <c r="AE127" s="152"/>
      <c r="AF127" s="152"/>
      <c r="AG127" s="152" t="s">
        <v>728</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c r="A128" s="159"/>
      <c r="B128" s="160"/>
      <c r="C128" s="273" t="s">
        <v>3918</v>
      </c>
      <c r="D128" s="274"/>
      <c r="E128" s="274"/>
      <c r="F128" s="274"/>
      <c r="G128" s="274"/>
      <c r="H128" s="163"/>
      <c r="I128" s="163"/>
      <c r="J128" s="163"/>
      <c r="K128" s="163"/>
      <c r="L128" s="163"/>
      <c r="M128" s="163"/>
      <c r="N128" s="162"/>
      <c r="O128" s="162"/>
      <c r="P128" s="162"/>
      <c r="Q128" s="162"/>
      <c r="R128" s="163"/>
      <c r="S128" s="163"/>
      <c r="T128" s="163"/>
      <c r="U128" s="163"/>
      <c r="V128" s="163"/>
      <c r="W128" s="163"/>
      <c r="X128" s="163"/>
      <c r="Y128" s="152"/>
      <c r="Z128" s="152"/>
      <c r="AA128" s="152"/>
      <c r="AB128" s="152"/>
      <c r="AC128" s="152"/>
      <c r="AD128" s="152"/>
      <c r="AE128" s="152"/>
      <c r="AF128" s="152"/>
      <c r="AG128" s="152" t="s">
        <v>444</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c r="A129" s="159"/>
      <c r="B129" s="160"/>
      <c r="C129" s="271" t="s">
        <v>3919</v>
      </c>
      <c r="D129" s="272"/>
      <c r="E129" s="272"/>
      <c r="F129" s="272"/>
      <c r="G129" s="272"/>
      <c r="H129" s="163"/>
      <c r="I129" s="163"/>
      <c r="J129" s="163"/>
      <c r="K129" s="163"/>
      <c r="L129" s="163"/>
      <c r="M129" s="163"/>
      <c r="N129" s="162"/>
      <c r="O129" s="162"/>
      <c r="P129" s="162"/>
      <c r="Q129" s="162"/>
      <c r="R129" s="163"/>
      <c r="S129" s="163"/>
      <c r="T129" s="163"/>
      <c r="U129" s="163"/>
      <c r="V129" s="163"/>
      <c r="W129" s="163"/>
      <c r="X129" s="163"/>
      <c r="Y129" s="152"/>
      <c r="Z129" s="152"/>
      <c r="AA129" s="152"/>
      <c r="AB129" s="152"/>
      <c r="AC129" s="152"/>
      <c r="AD129" s="152"/>
      <c r="AE129" s="152"/>
      <c r="AF129" s="152"/>
      <c r="AG129" s="152" t="s">
        <v>375</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c r="A130" s="159"/>
      <c r="B130" s="160"/>
      <c r="C130" s="203" t="s">
        <v>3920</v>
      </c>
      <c r="D130" s="199"/>
      <c r="E130" s="200">
        <v>134</v>
      </c>
      <c r="F130" s="163"/>
      <c r="G130" s="163"/>
      <c r="H130" s="163"/>
      <c r="I130" s="163"/>
      <c r="J130" s="163"/>
      <c r="K130" s="163"/>
      <c r="L130" s="163"/>
      <c r="M130" s="163"/>
      <c r="N130" s="162"/>
      <c r="O130" s="162"/>
      <c r="P130" s="162"/>
      <c r="Q130" s="162"/>
      <c r="R130" s="163"/>
      <c r="S130" s="163"/>
      <c r="T130" s="163"/>
      <c r="U130" s="163"/>
      <c r="V130" s="163"/>
      <c r="W130" s="163"/>
      <c r="X130" s="163"/>
      <c r="Y130" s="152"/>
      <c r="Z130" s="152"/>
      <c r="AA130" s="152"/>
      <c r="AB130" s="152"/>
      <c r="AC130" s="152"/>
      <c r="AD130" s="152"/>
      <c r="AE130" s="152"/>
      <c r="AF130" s="152"/>
      <c r="AG130" s="152" t="s">
        <v>2390</v>
      </c>
      <c r="AH130" s="152">
        <v>0</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c r="A131" s="159"/>
      <c r="B131" s="160"/>
      <c r="C131" s="203" t="s">
        <v>3921</v>
      </c>
      <c r="D131" s="199"/>
      <c r="E131" s="200">
        <v>121</v>
      </c>
      <c r="F131" s="163"/>
      <c r="G131" s="163"/>
      <c r="H131" s="163"/>
      <c r="I131" s="163"/>
      <c r="J131" s="163"/>
      <c r="K131" s="163"/>
      <c r="L131" s="163"/>
      <c r="M131" s="163"/>
      <c r="N131" s="162"/>
      <c r="O131" s="162"/>
      <c r="P131" s="162"/>
      <c r="Q131" s="162"/>
      <c r="R131" s="163"/>
      <c r="S131" s="163"/>
      <c r="T131" s="163"/>
      <c r="U131" s="163"/>
      <c r="V131" s="163"/>
      <c r="W131" s="163"/>
      <c r="X131" s="163"/>
      <c r="Y131" s="152"/>
      <c r="Z131" s="152"/>
      <c r="AA131" s="152"/>
      <c r="AB131" s="152"/>
      <c r="AC131" s="152"/>
      <c r="AD131" s="152"/>
      <c r="AE131" s="152"/>
      <c r="AF131" s="152"/>
      <c r="AG131" s="152" t="s">
        <v>2390</v>
      </c>
      <c r="AH131" s="152">
        <v>0</v>
      </c>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c r="A132" s="159"/>
      <c r="B132" s="160"/>
      <c r="C132" s="203" t="s">
        <v>3922</v>
      </c>
      <c r="D132" s="199"/>
      <c r="E132" s="200">
        <v>55</v>
      </c>
      <c r="F132" s="163"/>
      <c r="G132" s="163"/>
      <c r="H132" s="163"/>
      <c r="I132" s="163"/>
      <c r="J132" s="163"/>
      <c r="K132" s="163"/>
      <c r="L132" s="163"/>
      <c r="M132" s="163"/>
      <c r="N132" s="162"/>
      <c r="O132" s="162"/>
      <c r="P132" s="162"/>
      <c r="Q132" s="162"/>
      <c r="R132" s="163"/>
      <c r="S132" s="163"/>
      <c r="T132" s="163"/>
      <c r="U132" s="163"/>
      <c r="V132" s="163"/>
      <c r="W132" s="163"/>
      <c r="X132" s="163"/>
      <c r="Y132" s="152"/>
      <c r="Z132" s="152"/>
      <c r="AA132" s="152"/>
      <c r="AB132" s="152"/>
      <c r="AC132" s="152"/>
      <c r="AD132" s="152"/>
      <c r="AE132" s="152"/>
      <c r="AF132" s="152"/>
      <c r="AG132" s="152" t="s">
        <v>2390</v>
      </c>
      <c r="AH132" s="152">
        <v>0</v>
      </c>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c r="A133" s="175">
        <v>34</v>
      </c>
      <c r="B133" s="176" t="s">
        <v>3923</v>
      </c>
      <c r="C133" s="185" t="s">
        <v>3924</v>
      </c>
      <c r="D133" s="177" t="s">
        <v>524</v>
      </c>
      <c r="E133" s="178">
        <v>83.5</v>
      </c>
      <c r="F133" s="179"/>
      <c r="G133" s="180">
        <f>ROUND(E133*F133,2)</f>
        <v>0</v>
      </c>
      <c r="H133" s="179"/>
      <c r="I133" s="180">
        <f>ROUND(E133*H133,2)</f>
        <v>0</v>
      </c>
      <c r="J133" s="179"/>
      <c r="K133" s="180">
        <f>ROUND(E133*J133,2)</f>
        <v>0</v>
      </c>
      <c r="L133" s="180">
        <v>21</v>
      </c>
      <c r="M133" s="180">
        <f>G133*(1+L133/100)</f>
        <v>0</v>
      </c>
      <c r="N133" s="178">
        <v>7.2999999999999996E-4</v>
      </c>
      <c r="O133" s="178">
        <f>ROUND(E133*N133,2)</f>
        <v>0.06</v>
      </c>
      <c r="P133" s="178">
        <v>0</v>
      </c>
      <c r="Q133" s="178">
        <f>ROUND(E133*P133,2)</f>
        <v>0</v>
      </c>
      <c r="R133" s="180" t="s">
        <v>781</v>
      </c>
      <c r="S133" s="180" t="s">
        <v>371</v>
      </c>
      <c r="T133" s="181" t="s">
        <v>2386</v>
      </c>
      <c r="U133" s="163">
        <v>0.26</v>
      </c>
      <c r="V133" s="163">
        <f>ROUND(E133*U133,2)</f>
        <v>21.71</v>
      </c>
      <c r="W133" s="163"/>
      <c r="X133" s="163" t="s">
        <v>431</v>
      </c>
      <c r="Y133" s="152"/>
      <c r="Z133" s="152"/>
      <c r="AA133" s="152"/>
      <c r="AB133" s="152"/>
      <c r="AC133" s="152"/>
      <c r="AD133" s="152"/>
      <c r="AE133" s="152"/>
      <c r="AF133" s="152"/>
      <c r="AG133" s="152" t="s">
        <v>728</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c r="A134" s="159"/>
      <c r="B134" s="160"/>
      <c r="C134" s="273" t="s">
        <v>3918</v>
      </c>
      <c r="D134" s="274"/>
      <c r="E134" s="274"/>
      <c r="F134" s="274"/>
      <c r="G134" s="274"/>
      <c r="H134" s="163"/>
      <c r="I134" s="163"/>
      <c r="J134" s="163"/>
      <c r="K134" s="163"/>
      <c r="L134" s="163"/>
      <c r="M134" s="163"/>
      <c r="N134" s="162"/>
      <c r="O134" s="162"/>
      <c r="P134" s="162"/>
      <c r="Q134" s="162"/>
      <c r="R134" s="163"/>
      <c r="S134" s="163"/>
      <c r="T134" s="163"/>
      <c r="U134" s="163"/>
      <c r="V134" s="163"/>
      <c r="W134" s="163"/>
      <c r="X134" s="163"/>
      <c r="Y134" s="152"/>
      <c r="Z134" s="152"/>
      <c r="AA134" s="152"/>
      <c r="AB134" s="152"/>
      <c r="AC134" s="152"/>
      <c r="AD134" s="152"/>
      <c r="AE134" s="152"/>
      <c r="AF134" s="152"/>
      <c r="AG134" s="152" t="s">
        <v>444</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c r="A135" s="159"/>
      <c r="B135" s="160"/>
      <c r="C135" s="271" t="s">
        <v>3919</v>
      </c>
      <c r="D135" s="272"/>
      <c r="E135" s="272"/>
      <c r="F135" s="272"/>
      <c r="G135" s="272"/>
      <c r="H135" s="163"/>
      <c r="I135" s="163"/>
      <c r="J135" s="163"/>
      <c r="K135" s="163"/>
      <c r="L135" s="163"/>
      <c r="M135" s="163"/>
      <c r="N135" s="162"/>
      <c r="O135" s="162"/>
      <c r="P135" s="162"/>
      <c r="Q135" s="162"/>
      <c r="R135" s="163"/>
      <c r="S135" s="163"/>
      <c r="T135" s="163"/>
      <c r="U135" s="163"/>
      <c r="V135" s="163"/>
      <c r="W135" s="163"/>
      <c r="X135" s="163"/>
      <c r="Y135" s="152"/>
      <c r="Z135" s="152"/>
      <c r="AA135" s="152"/>
      <c r="AB135" s="152"/>
      <c r="AC135" s="152"/>
      <c r="AD135" s="152"/>
      <c r="AE135" s="152"/>
      <c r="AF135" s="152"/>
      <c r="AG135" s="152" t="s">
        <v>375</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c r="A136" s="159"/>
      <c r="B136" s="160"/>
      <c r="C136" s="203" t="s">
        <v>3925</v>
      </c>
      <c r="D136" s="199"/>
      <c r="E136" s="200">
        <v>28</v>
      </c>
      <c r="F136" s="163"/>
      <c r="G136" s="163"/>
      <c r="H136" s="163"/>
      <c r="I136" s="163"/>
      <c r="J136" s="163"/>
      <c r="K136" s="163"/>
      <c r="L136" s="163"/>
      <c r="M136" s="163"/>
      <c r="N136" s="162"/>
      <c r="O136" s="162"/>
      <c r="P136" s="162"/>
      <c r="Q136" s="162"/>
      <c r="R136" s="163"/>
      <c r="S136" s="163"/>
      <c r="T136" s="163"/>
      <c r="U136" s="163"/>
      <c r="V136" s="163"/>
      <c r="W136" s="163"/>
      <c r="X136" s="163"/>
      <c r="Y136" s="152"/>
      <c r="Z136" s="152"/>
      <c r="AA136" s="152"/>
      <c r="AB136" s="152"/>
      <c r="AC136" s="152"/>
      <c r="AD136" s="152"/>
      <c r="AE136" s="152"/>
      <c r="AF136" s="152"/>
      <c r="AG136" s="152" t="s">
        <v>2390</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c r="A137" s="159"/>
      <c r="B137" s="160"/>
      <c r="C137" s="203" t="s">
        <v>3926</v>
      </c>
      <c r="D137" s="199"/>
      <c r="E137" s="200">
        <v>35.5</v>
      </c>
      <c r="F137" s="163"/>
      <c r="G137" s="163"/>
      <c r="H137" s="163"/>
      <c r="I137" s="163"/>
      <c r="J137" s="163"/>
      <c r="K137" s="163"/>
      <c r="L137" s="163"/>
      <c r="M137" s="163"/>
      <c r="N137" s="162"/>
      <c r="O137" s="162"/>
      <c r="P137" s="162"/>
      <c r="Q137" s="162"/>
      <c r="R137" s="163"/>
      <c r="S137" s="163"/>
      <c r="T137" s="163"/>
      <c r="U137" s="163"/>
      <c r="V137" s="163"/>
      <c r="W137" s="163"/>
      <c r="X137" s="163"/>
      <c r="Y137" s="152"/>
      <c r="Z137" s="152"/>
      <c r="AA137" s="152"/>
      <c r="AB137" s="152"/>
      <c r="AC137" s="152"/>
      <c r="AD137" s="152"/>
      <c r="AE137" s="152"/>
      <c r="AF137" s="152"/>
      <c r="AG137" s="152" t="s">
        <v>2390</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c r="A138" s="159"/>
      <c r="B138" s="160"/>
      <c r="C138" s="203" t="s">
        <v>3927</v>
      </c>
      <c r="D138" s="199"/>
      <c r="E138" s="200">
        <v>20</v>
      </c>
      <c r="F138" s="163"/>
      <c r="G138" s="163"/>
      <c r="H138" s="163"/>
      <c r="I138" s="163"/>
      <c r="J138" s="163"/>
      <c r="K138" s="163"/>
      <c r="L138" s="163"/>
      <c r="M138" s="163"/>
      <c r="N138" s="162"/>
      <c r="O138" s="162"/>
      <c r="P138" s="162"/>
      <c r="Q138" s="162"/>
      <c r="R138" s="163"/>
      <c r="S138" s="163"/>
      <c r="T138" s="163"/>
      <c r="U138" s="163"/>
      <c r="V138" s="163"/>
      <c r="W138" s="163"/>
      <c r="X138" s="163"/>
      <c r="Y138" s="152"/>
      <c r="Z138" s="152"/>
      <c r="AA138" s="152"/>
      <c r="AB138" s="152"/>
      <c r="AC138" s="152"/>
      <c r="AD138" s="152"/>
      <c r="AE138" s="152"/>
      <c r="AF138" s="152"/>
      <c r="AG138" s="152" t="s">
        <v>2390</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c r="A139" s="175">
        <v>35</v>
      </c>
      <c r="B139" s="176" t="s">
        <v>3928</v>
      </c>
      <c r="C139" s="185" t="s">
        <v>3929</v>
      </c>
      <c r="D139" s="177" t="s">
        <v>524</v>
      </c>
      <c r="E139" s="178">
        <v>77</v>
      </c>
      <c r="F139" s="179"/>
      <c r="G139" s="180">
        <f>ROUND(E139*F139,2)</f>
        <v>0</v>
      </c>
      <c r="H139" s="179"/>
      <c r="I139" s="180">
        <f>ROUND(E139*H139,2)</f>
        <v>0</v>
      </c>
      <c r="J139" s="179"/>
      <c r="K139" s="180">
        <f>ROUND(E139*J139,2)</f>
        <v>0</v>
      </c>
      <c r="L139" s="180">
        <v>21</v>
      </c>
      <c r="M139" s="180">
        <f>G139*(1+L139/100)</f>
        <v>0</v>
      </c>
      <c r="N139" s="178">
        <v>9.5E-4</v>
      </c>
      <c r="O139" s="178">
        <f>ROUND(E139*N139,2)</f>
        <v>7.0000000000000007E-2</v>
      </c>
      <c r="P139" s="178">
        <v>0</v>
      </c>
      <c r="Q139" s="178">
        <f>ROUND(E139*P139,2)</f>
        <v>0</v>
      </c>
      <c r="R139" s="180" t="s">
        <v>781</v>
      </c>
      <c r="S139" s="180" t="s">
        <v>371</v>
      </c>
      <c r="T139" s="181" t="s">
        <v>2386</v>
      </c>
      <c r="U139" s="163">
        <v>0.27</v>
      </c>
      <c r="V139" s="163">
        <f>ROUND(E139*U139,2)</f>
        <v>20.79</v>
      </c>
      <c r="W139" s="163"/>
      <c r="X139" s="163" t="s">
        <v>431</v>
      </c>
      <c r="Y139" s="152"/>
      <c r="Z139" s="152"/>
      <c r="AA139" s="152"/>
      <c r="AB139" s="152"/>
      <c r="AC139" s="152"/>
      <c r="AD139" s="152"/>
      <c r="AE139" s="152"/>
      <c r="AF139" s="152"/>
      <c r="AG139" s="152" t="s">
        <v>728</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c r="A140" s="159"/>
      <c r="B140" s="160"/>
      <c r="C140" s="273" t="s">
        <v>3918</v>
      </c>
      <c r="D140" s="274"/>
      <c r="E140" s="274"/>
      <c r="F140" s="274"/>
      <c r="G140" s="274"/>
      <c r="H140" s="163"/>
      <c r="I140" s="163"/>
      <c r="J140" s="163"/>
      <c r="K140" s="163"/>
      <c r="L140" s="163"/>
      <c r="M140" s="163"/>
      <c r="N140" s="162"/>
      <c r="O140" s="162"/>
      <c r="P140" s="162"/>
      <c r="Q140" s="162"/>
      <c r="R140" s="163"/>
      <c r="S140" s="163"/>
      <c r="T140" s="163"/>
      <c r="U140" s="163"/>
      <c r="V140" s="163"/>
      <c r="W140" s="163"/>
      <c r="X140" s="163"/>
      <c r="Y140" s="152"/>
      <c r="Z140" s="152"/>
      <c r="AA140" s="152"/>
      <c r="AB140" s="152"/>
      <c r="AC140" s="152"/>
      <c r="AD140" s="152"/>
      <c r="AE140" s="152"/>
      <c r="AF140" s="152"/>
      <c r="AG140" s="152" t="s">
        <v>444</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c r="A141" s="159"/>
      <c r="B141" s="160"/>
      <c r="C141" s="271" t="s">
        <v>3919</v>
      </c>
      <c r="D141" s="272"/>
      <c r="E141" s="272"/>
      <c r="F141" s="272"/>
      <c r="G141" s="272"/>
      <c r="H141" s="163"/>
      <c r="I141" s="163"/>
      <c r="J141" s="163"/>
      <c r="K141" s="163"/>
      <c r="L141" s="163"/>
      <c r="M141" s="163"/>
      <c r="N141" s="162"/>
      <c r="O141" s="162"/>
      <c r="P141" s="162"/>
      <c r="Q141" s="162"/>
      <c r="R141" s="163"/>
      <c r="S141" s="163"/>
      <c r="T141" s="163"/>
      <c r="U141" s="163"/>
      <c r="V141" s="163"/>
      <c r="W141" s="163"/>
      <c r="X141" s="163"/>
      <c r="Y141" s="152"/>
      <c r="Z141" s="152"/>
      <c r="AA141" s="152"/>
      <c r="AB141" s="152"/>
      <c r="AC141" s="152"/>
      <c r="AD141" s="152"/>
      <c r="AE141" s="152"/>
      <c r="AF141" s="152"/>
      <c r="AG141" s="152" t="s">
        <v>375</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c r="A142" s="159"/>
      <c r="B142" s="160"/>
      <c r="C142" s="203" t="s">
        <v>3930</v>
      </c>
      <c r="D142" s="199"/>
      <c r="E142" s="200">
        <v>56</v>
      </c>
      <c r="F142" s="163"/>
      <c r="G142" s="163"/>
      <c r="H142" s="163"/>
      <c r="I142" s="163"/>
      <c r="J142" s="163"/>
      <c r="K142" s="163"/>
      <c r="L142" s="163"/>
      <c r="M142" s="163"/>
      <c r="N142" s="162"/>
      <c r="O142" s="162"/>
      <c r="P142" s="162"/>
      <c r="Q142" s="162"/>
      <c r="R142" s="163"/>
      <c r="S142" s="163"/>
      <c r="T142" s="163"/>
      <c r="U142" s="163"/>
      <c r="V142" s="163"/>
      <c r="W142" s="163"/>
      <c r="X142" s="163"/>
      <c r="Y142" s="152"/>
      <c r="Z142" s="152"/>
      <c r="AA142" s="152"/>
      <c r="AB142" s="152"/>
      <c r="AC142" s="152"/>
      <c r="AD142" s="152"/>
      <c r="AE142" s="152"/>
      <c r="AF142" s="152"/>
      <c r="AG142" s="152" t="s">
        <v>2390</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c r="A143" s="159"/>
      <c r="B143" s="160"/>
      <c r="C143" s="203" t="s">
        <v>3931</v>
      </c>
      <c r="D143" s="199"/>
      <c r="E143" s="200">
        <v>21</v>
      </c>
      <c r="F143" s="163"/>
      <c r="G143" s="163"/>
      <c r="H143" s="163"/>
      <c r="I143" s="163"/>
      <c r="J143" s="163"/>
      <c r="K143" s="163"/>
      <c r="L143" s="163"/>
      <c r="M143" s="163"/>
      <c r="N143" s="162"/>
      <c r="O143" s="162"/>
      <c r="P143" s="162"/>
      <c r="Q143" s="162"/>
      <c r="R143" s="163"/>
      <c r="S143" s="163"/>
      <c r="T143" s="163"/>
      <c r="U143" s="163"/>
      <c r="V143" s="163"/>
      <c r="W143" s="163"/>
      <c r="X143" s="163"/>
      <c r="Y143" s="152"/>
      <c r="Z143" s="152"/>
      <c r="AA143" s="152"/>
      <c r="AB143" s="152"/>
      <c r="AC143" s="152"/>
      <c r="AD143" s="152"/>
      <c r="AE143" s="152"/>
      <c r="AF143" s="152"/>
      <c r="AG143" s="152" t="s">
        <v>2390</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c r="A144" s="175">
        <v>36</v>
      </c>
      <c r="B144" s="176" t="s">
        <v>3932</v>
      </c>
      <c r="C144" s="185" t="s">
        <v>3933</v>
      </c>
      <c r="D144" s="177" t="s">
        <v>524</v>
      </c>
      <c r="E144" s="178">
        <v>11.5</v>
      </c>
      <c r="F144" s="179"/>
      <c r="G144" s="180">
        <f>ROUND(E144*F144,2)</f>
        <v>0</v>
      </c>
      <c r="H144" s="179"/>
      <c r="I144" s="180">
        <f>ROUND(E144*H144,2)</f>
        <v>0</v>
      </c>
      <c r="J144" s="179"/>
      <c r="K144" s="180">
        <f>ROUND(E144*J144,2)</f>
        <v>0</v>
      </c>
      <c r="L144" s="180">
        <v>21</v>
      </c>
      <c r="M144" s="180">
        <f>G144*(1+L144/100)</f>
        <v>0</v>
      </c>
      <c r="N144" s="178">
        <v>1.16E-3</v>
      </c>
      <c r="O144" s="178">
        <f>ROUND(E144*N144,2)</f>
        <v>0.01</v>
      </c>
      <c r="P144" s="178">
        <v>0</v>
      </c>
      <c r="Q144" s="178">
        <f>ROUND(E144*P144,2)</f>
        <v>0</v>
      </c>
      <c r="R144" s="180" t="s">
        <v>781</v>
      </c>
      <c r="S144" s="180" t="s">
        <v>371</v>
      </c>
      <c r="T144" s="181" t="s">
        <v>2386</v>
      </c>
      <c r="U144" s="163">
        <v>0.28499999999999998</v>
      </c>
      <c r="V144" s="163">
        <f>ROUND(E144*U144,2)</f>
        <v>3.28</v>
      </c>
      <c r="W144" s="163"/>
      <c r="X144" s="163" t="s">
        <v>431</v>
      </c>
      <c r="Y144" s="152"/>
      <c r="Z144" s="152"/>
      <c r="AA144" s="152"/>
      <c r="AB144" s="152"/>
      <c r="AC144" s="152"/>
      <c r="AD144" s="152"/>
      <c r="AE144" s="152"/>
      <c r="AF144" s="152"/>
      <c r="AG144" s="152" t="s">
        <v>728</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c r="A145" s="159"/>
      <c r="B145" s="160"/>
      <c r="C145" s="273" t="s">
        <v>3918</v>
      </c>
      <c r="D145" s="274"/>
      <c r="E145" s="274"/>
      <c r="F145" s="274"/>
      <c r="G145" s="274"/>
      <c r="H145" s="163"/>
      <c r="I145" s="163"/>
      <c r="J145" s="163"/>
      <c r="K145" s="163"/>
      <c r="L145" s="163"/>
      <c r="M145" s="163"/>
      <c r="N145" s="162"/>
      <c r="O145" s="162"/>
      <c r="P145" s="162"/>
      <c r="Q145" s="162"/>
      <c r="R145" s="163"/>
      <c r="S145" s="163"/>
      <c r="T145" s="163"/>
      <c r="U145" s="163"/>
      <c r="V145" s="163"/>
      <c r="W145" s="163"/>
      <c r="X145" s="163"/>
      <c r="Y145" s="152"/>
      <c r="Z145" s="152"/>
      <c r="AA145" s="152"/>
      <c r="AB145" s="152"/>
      <c r="AC145" s="152"/>
      <c r="AD145" s="152"/>
      <c r="AE145" s="152"/>
      <c r="AF145" s="152"/>
      <c r="AG145" s="152" t="s">
        <v>444</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c r="A146" s="159"/>
      <c r="B146" s="160"/>
      <c r="C146" s="271" t="s">
        <v>3919</v>
      </c>
      <c r="D146" s="272"/>
      <c r="E146" s="272"/>
      <c r="F146" s="272"/>
      <c r="G146" s="272"/>
      <c r="H146" s="163"/>
      <c r="I146" s="163"/>
      <c r="J146" s="163"/>
      <c r="K146" s="163"/>
      <c r="L146" s="163"/>
      <c r="M146" s="163"/>
      <c r="N146" s="162"/>
      <c r="O146" s="162"/>
      <c r="P146" s="162"/>
      <c r="Q146" s="162"/>
      <c r="R146" s="163"/>
      <c r="S146" s="163"/>
      <c r="T146" s="163"/>
      <c r="U146" s="163"/>
      <c r="V146" s="163"/>
      <c r="W146" s="163"/>
      <c r="X146" s="163"/>
      <c r="Y146" s="152"/>
      <c r="Z146" s="152"/>
      <c r="AA146" s="152"/>
      <c r="AB146" s="152"/>
      <c r="AC146" s="152"/>
      <c r="AD146" s="152"/>
      <c r="AE146" s="152"/>
      <c r="AF146" s="152"/>
      <c r="AG146" s="152" t="s">
        <v>375</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c r="A147" s="159"/>
      <c r="B147" s="160"/>
      <c r="C147" s="203" t="s">
        <v>3934</v>
      </c>
      <c r="D147" s="199"/>
      <c r="E147" s="200">
        <v>6</v>
      </c>
      <c r="F147" s="163"/>
      <c r="G147" s="163"/>
      <c r="H147" s="163"/>
      <c r="I147" s="163"/>
      <c r="J147" s="163"/>
      <c r="K147" s="163"/>
      <c r="L147" s="163"/>
      <c r="M147" s="163"/>
      <c r="N147" s="162"/>
      <c r="O147" s="162"/>
      <c r="P147" s="162"/>
      <c r="Q147" s="162"/>
      <c r="R147" s="163"/>
      <c r="S147" s="163"/>
      <c r="T147" s="163"/>
      <c r="U147" s="163"/>
      <c r="V147" s="163"/>
      <c r="W147" s="163"/>
      <c r="X147" s="163"/>
      <c r="Y147" s="152"/>
      <c r="Z147" s="152"/>
      <c r="AA147" s="152"/>
      <c r="AB147" s="152"/>
      <c r="AC147" s="152"/>
      <c r="AD147" s="152"/>
      <c r="AE147" s="152"/>
      <c r="AF147" s="152"/>
      <c r="AG147" s="152" t="s">
        <v>2390</v>
      </c>
      <c r="AH147" s="152">
        <v>0</v>
      </c>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c r="A148" s="159"/>
      <c r="B148" s="160"/>
      <c r="C148" s="203" t="s">
        <v>3935</v>
      </c>
      <c r="D148" s="199"/>
      <c r="E148" s="200">
        <v>5.5</v>
      </c>
      <c r="F148" s="163"/>
      <c r="G148" s="163"/>
      <c r="H148" s="163"/>
      <c r="I148" s="163"/>
      <c r="J148" s="163"/>
      <c r="K148" s="163"/>
      <c r="L148" s="163"/>
      <c r="M148" s="163"/>
      <c r="N148" s="162"/>
      <c r="O148" s="162"/>
      <c r="P148" s="162"/>
      <c r="Q148" s="162"/>
      <c r="R148" s="163"/>
      <c r="S148" s="163"/>
      <c r="T148" s="163"/>
      <c r="U148" s="163"/>
      <c r="V148" s="163"/>
      <c r="W148" s="163"/>
      <c r="X148" s="163"/>
      <c r="Y148" s="152"/>
      <c r="Z148" s="152"/>
      <c r="AA148" s="152"/>
      <c r="AB148" s="152"/>
      <c r="AC148" s="152"/>
      <c r="AD148" s="152"/>
      <c r="AE148" s="152"/>
      <c r="AF148" s="152"/>
      <c r="AG148" s="152" t="s">
        <v>2390</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c r="A149" s="175">
        <v>37</v>
      </c>
      <c r="B149" s="176" t="s">
        <v>3936</v>
      </c>
      <c r="C149" s="185" t="s">
        <v>3937</v>
      </c>
      <c r="D149" s="177" t="s">
        <v>524</v>
      </c>
      <c r="E149" s="178">
        <v>40</v>
      </c>
      <c r="F149" s="179"/>
      <c r="G149" s="180">
        <f>ROUND(E149*F149,2)</f>
        <v>0</v>
      </c>
      <c r="H149" s="179"/>
      <c r="I149" s="180">
        <f>ROUND(E149*H149,2)</f>
        <v>0</v>
      </c>
      <c r="J149" s="179"/>
      <c r="K149" s="180">
        <f>ROUND(E149*J149,2)</f>
        <v>0</v>
      </c>
      <c r="L149" s="180">
        <v>21</v>
      </c>
      <c r="M149" s="180">
        <f>G149*(1+L149/100)</f>
        <v>0</v>
      </c>
      <c r="N149" s="178">
        <v>1.66E-3</v>
      </c>
      <c r="O149" s="178">
        <f>ROUND(E149*N149,2)</f>
        <v>7.0000000000000007E-2</v>
      </c>
      <c r="P149" s="178">
        <v>0</v>
      </c>
      <c r="Q149" s="178">
        <f>ROUND(E149*P149,2)</f>
        <v>0</v>
      </c>
      <c r="R149" s="180" t="s">
        <v>781</v>
      </c>
      <c r="S149" s="180" t="s">
        <v>371</v>
      </c>
      <c r="T149" s="181" t="s">
        <v>2386</v>
      </c>
      <c r="U149" s="163">
        <v>0.31900000000000001</v>
      </c>
      <c r="V149" s="163">
        <f>ROUND(E149*U149,2)</f>
        <v>12.76</v>
      </c>
      <c r="W149" s="163"/>
      <c r="X149" s="163" t="s">
        <v>431</v>
      </c>
      <c r="Y149" s="152"/>
      <c r="Z149" s="152"/>
      <c r="AA149" s="152"/>
      <c r="AB149" s="152"/>
      <c r="AC149" s="152"/>
      <c r="AD149" s="152"/>
      <c r="AE149" s="152"/>
      <c r="AF149" s="152"/>
      <c r="AG149" s="152" t="s">
        <v>728</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c r="A150" s="159"/>
      <c r="B150" s="160"/>
      <c r="C150" s="273" t="s">
        <v>3918</v>
      </c>
      <c r="D150" s="274"/>
      <c r="E150" s="274"/>
      <c r="F150" s="274"/>
      <c r="G150" s="274"/>
      <c r="H150" s="163"/>
      <c r="I150" s="163"/>
      <c r="J150" s="163"/>
      <c r="K150" s="163"/>
      <c r="L150" s="163"/>
      <c r="M150" s="163"/>
      <c r="N150" s="162"/>
      <c r="O150" s="162"/>
      <c r="P150" s="162"/>
      <c r="Q150" s="162"/>
      <c r="R150" s="163"/>
      <c r="S150" s="163"/>
      <c r="T150" s="163"/>
      <c r="U150" s="163"/>
      <c r="V150" s="163"/>
      <c r="W150" s="163"/>
      <c r="X150" s="163"/>
      <c r="Y150" s="152"/>
      <c r="Z150" s="152"/>
      <c r="AA150" s="152"/>
      <c r="AB150" s="152"/>
      <c r="AC150" s="152"/>
      <c r="AD150" s="152"/>
      <c r="AE150" s="152"/>
      <c r="AF150" s="152"/>
      <c r="AG150" s="152" t="s">
        <v>444</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c r="A151" s="159"/>
      <c r="B151" s="160"/>
      <c r="C151" s="271" t="s">
        <v>3919</v>
      </c>
      <c r="D151" s="272"/>
      <c r="E151" s="272"/>
      <c r="F151" s="272"/>
      <c r="G151" s="272"/>
      <c r="H151" s="163"/>
      <c r="I151" s="163"/>
      <c r="J151" s="163"/>
      <c r="K151" s="163"/>
      <c r="L151" s="163"/>
      <c r="M151" s="163"/>
      <c r="N151" s="162"/>
      <c r="O151" s="162"/>
      <c r="P151" s="162"/>
      <c r="Q151" s="162"/>
      <c r="R151" s="163"/>
      <c r="S151" s="163"/>
      <c r="T151" s="163"/>
      <c r="U151" s="163"/>
      <c r="V151" s="163"/>
      <c r="W151" s="163"/>
      <c r="X151" s="163"/>
      <c r="Y151" s="152"/>
      <c r="Z151" s="152"/>
      <c r="AA151" s="152"/>
      <c r="AB151" s="152"/>
      <c r="AC151" s="152"/>
      <c r="AD151" s="152"/>
      <c r="AE151" s="152"/>
      <c r="AF151" s="152"/>
      <c r="AG151" s="152" t="s">
        <v>375</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c r="A152" s="159"/>
      <c r="B152" s="160"/>
      <c r="C152" s="203" t="s">
        <v>3938</v>
      </c>
      <c r="D152" s="199"/>
      <c r="E152" s="200">
        <v>20</v>
      </c>
      <c r="F152" s="163"/>
      <c r="G152" s="163"/>
      <c r="H152" s="163"/>
      <c r="I152" s="163"/>
      <c r="J152" s="163"/>
      <c r="K152" s="163"/>
      <c r="L152" s="163"/>
      <c r="M152" s="163"/>
      <c r="N152" s="162"/>
      <c r="O152" s="162"/>
      <c r="P152" s="162"/>
      <c r="Q152" s="162"/>
      <c r="R152" s="163"/>
      <c r="S152" s="163"/>
      <c r="T152" s="163"/>
      <c r="U152" s="163"/>
      <c r="V152" s="163"/>
      <c r="W152" s="163"/>
      <c r="X152" s="163"/>
      <c r="Y152" s="152"/>
      <c r="Z152" s="152"/>
      <c r="AA152" s="152"/>
      <c r="AB152" s="152"/>
      <c r="AC152" s="152"/>
      <c r="AD152" s="152"/>
      <c r="AE152" s="152"/>
      <c r="AF152" s="152"/>
      <c r="AG152" s="152" t="s">
        <v>2390</v>
      </c>
      <c r="AH152" s="152">
        <v>0</v>
      </c>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c r="A153" s="159"/>
      <c r="B153" s="160"/>
      <c r="C153" s="203" t="s">
        <v>3939</v>
      </c>
      <c r="D153" s="199"/>
      <c r="E153" s="200">
        <v>20</v>
      </c>
      <c r="F153" s="163"/>
      <c r="G153" s="163"/>
      <c r="H153" s="163"/>
      <c r="I153" s="163"/>
      <c r="J153" s="163"/>
      <c r="K153" s="163"/>
      <c r="L153" s="163"/>
      <c r="M153" s="163"/>
      <c r="N153" s="162"/>
      <c r="O153" s="162"/>
      <c r="P153" s="162"/>
      <c r="Q153" s="162"/>
      <c r="R153" s="163"/>
      <c r="S153" s="163"/>
      <c r="T153" s="163"/>
      <c r="U153" s="163"/>
      <c r="V153" s="163"/>
      <c r="W153" s="163"/>
      <c r="X153" s="163"/>
      <c r="Y153" s="152"/>
      <c r="Z153" s="152"/>
      <c r="AA153" s="152"/>
      <c r="AB153" s="152"/>
      <c r="AC153" s="152"/>
      <c r="AD153" s="152"/>
      <c r="AE153" s="152"/>
      <c r="AF153" s="152"/>
      <c r="AG153" s="152" t="s">
        <v>2390</v>
      </c>
      <c r="AH153" s="152">
        <v>0</v>
      </c>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ht="22.5" outlineLevel="1">
      <c r="A154" s="175">
        <v>38</v>
      </c>
      <c r="B154" s="176" t="s">
        <v>3940</v>
      </c>
      <c r="C154" s="185" t="s">
        <v>3941</v>
      </c>
      <c r="D154" s="177" t="s">
        <v>524</v>
      </c>
      <c r="E154" s="178">
        <v>134</v>
      </c>
      <c r="F154" s="179"/>
      <c r="G154" s="180">
        <f>ROUND(E154*F154,2)</f>
        <v>0</v>
      </c>
      <c r="H154" s="179"/>
      <c r="I154" s="180">
        <f>ROUND(E154*H154,2)</f>
        <v>0</v>
      </c>
      <c r="J154" s="179"/>
      <c r="K154" s="180">
        <f>ROUND(E154*J154,2)</f>
        <v>0</v>
      </c>
      <c r="L154" s="180">
        <v>21</v>
      </c>
      <c r="M154" s="180">
        <f>G154*(1+L154/100)</f>
        <v>0</v>
      </c>
      <c r="N154" s="178">
        <v>2.0000000000000002E-5</v>
      </c>
      <c r="O154" s="178">
        <f>ROUND(E154*N154,2)</f>
        <v>0</v>
      </c>
      <c r="P154" s="178">
        <v>0</v>
      </c>
      <c r="Q154" s="178">
        <f>ROUND(E154*P154,2)</f>
        <v>0</v>
      </c>
      <c r="R154" s="180" t="s">
        <v>781</v>
      </c>
      <c r="S154" s="180" t="s">
        <v>371</v>
      </c>
      <c r="T154" s="181" t="s">
        <v>2386</v>
      </c>
      <c r="U154" s="163">
        <v>0.14000000000000001</v>
      </c>
      <c r="V154" s="163">
        <f>ROUND(E154*U154,2)</f>
        <v>18.760000000000002</v>
      </c>
      <c r="W154" s="163"/>
      <c r="X154" s="163" t="s">
        <v>431</v>
      </c>
      <c r="Y154" s="152"/>
      <c r="Z154" s="152"/>
      <c r="AA154" s="152"/>
      <c r="AB154" s="152"/>
      <c r="AC154" s="152"/>
      <c r="AD154" s="152"/>
      <c r="AE154" s="152"/>
      <c r="AF154" s="152"/>
      <c r="AG154" s="152" t="s">
        <v>728</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c r="A155" s="159"/>
      <c r="B155" s="160"/>
      <c r="C155" s="262" t="s">
        <v>3895</v>
      </c>
      <c r="D155" s="263"/>
      <c r="E155" s="263"/>
      <c r="F155" s="263"/>
      <c r="G155" s="263"/>
      <c r="H155" s="163"/>
      <c r="I155" s="163"/>
      <c r="J155" s="163"/>
      <c r="K155" s="163"/>
      <c r="L155" s="163"/>
      <c r="M155" s="163"/>
      <c r="N155" s="162"/>
      <c r="O155" s="162"/>
      <c r="P155" s="162"/>
      <c r="Q155" s="162"/>
      <c r="R155" s="163"/>
      <c r="S155" s="163"/>
      <c r="T155" s="163"/>
      <c r="U155" s="163"/>
      <c r="V155" s="163"/>
      <c r="W155" s="163"/>
      <c r="X155" s="163"/>
      <c r="Y155" s="152"/>
      <c r="Z155" s="152"/>
      <c r="AA155" s="152"/>
      <c r="AB155" s="152"/>
      <c r="AC155" s="152"/>
      <c r="AD155" s="152"/>
      <c r="AE155" s="152"/>
      <c r="AF155" s="152"/>
      <c r="AG155" s="152" t="s">
        <v>375</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c r="A156" s="159"/>
      <c r="B156" s="160"/>
      <c r="C156" s="203" t="s">
        <v>3942</v>
      </c>
      <c r="D156" s="199"/>
      <c r="E156" s="200">
        <v>134</v>
      </c>
      <c r="F156" s="163"/>
      <c r="G156" s="163"/>
      <c r="H156" s="163"/>
      <c r="I156" s="163"/>
      <c r="J156" s="163"/>
      <c r="K156" s="163"/>
      <c r="L156" s="163"/>
      <c r="M156" s="163"/>
      <c r="N156" s="162"/>
      <c r="O156" s="162"/>
      <c r="P156" s="162"/>
      <c r="Q156" s="162"/>
      <c r="R156" s="163"/>
      <c r="S156" s="163"/>
      <c r="T156" s="163"/>
      <c r="U156" s="163"/>
      <c r="V156" s="163"/>
      <c r="W156" s="163"/>
      <c r="X156" s="163"/>
      <c r="Y156" s="152"/>
      <c r="Z156" s="152"/>
      <c r="AA156" s="152"/>
      <c r="AB156" s="152"/>
      <c r="AC156" s="152"/>
      <c r="AD156" s="152"/>
      <c r="AE156" s="152"/>
      <c r="AF156" s="152"/>
      <c r="AG156" s="152" t="s">
        <v>2390</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ht="22.5" outlineLevel="1">
      <c r="A157" s="175">
        <v>39</v>
      </c>
      <c r="B157" s="176" t="s">
        <v>3943</v>
      </c>
      <c r="C157" s="185" t="s">
        <v>3944</v>
      </c>
      <c r="D157" s="177" t="s">
        <v>524</v>
      </c>
      <c r="E157" s="178">
        <v>28</v>
      </c>
      <c r="F157" s="179"/>
      <c r="G157" s="180">
        <f>ROUND(E157*F157,2)</f>
        <v>0</v>
      </c>
      <c r="H157" s="179"/>
      <c r="I157" s="180">
        <f>ROUND(E157*H157,2)</f>
        <v>0</v>
      </c>
      <c r="J157" s="179"/>
      <c r="K157" s="180">
        <f>ROUND(E157*J157,2)</f>
        <v>0</v>
      </c>
      <c r="L157" s="180">
        <v>21</v>
      </c>
      <c r="M157" s="180">
        <f>G157*(1+L157/100)</f>
        <v>0</v>
      </c>
      <c r="N157" s="178">
        <v>3.0000000000000001E-5</v>
      </c>
      <c r="O157" s="178">
        <f>ROUND(E157*N157,2)</f>
        <v>0</v>
      </c>
      <c r="P157" s="178">
        <v>0</v>
      </c>
      <c r="Q157" s="178">
        <f>ROUND(E157*P157,2)</f>
        <v>0</v>
      </c>
      <c r="R157" s="180" t="s">
        <v>781</v>
      </c>
      <c r="S157" s="180" t="s">
        <v>371</v>
      </c>
      <c r="T157" s="181" t="s">
        <v>2386</v>
      </c>
      <c r="U157" s="163">
        <v>0.14000000000000001</v>
      </c>
      <c r="V157" s="163">
        <f>ROUND(E157*U157,2)</f>
        <v>3.92</v>
      </c>
      <c r="W157" s="163"/>
      <c r="X157" s="163" t="s">
        <v>431</v>
      </c>
      <c r="Y157" s="152"/>
      <c r="Z157" s="152"/>
      <c r="AA157" s="152"/>
      <c r="AB157" s="152"/>
      <c r="AC157" s="152"/>
      <c r="AD157" s="152"/>
      <c r="AE157" s="152"/>
      <c r="AF157" s="152"/>
      <c r="AG157" s="152" t="s">
        <v>728</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c r="A158" s="159"/>
      <c r="B158" s="160"/>
      <c r="C158" s="262" t="s">
        <v>3895</v>
      </c>
      <c r="D158" s="263"/>
      <c r="E158" s="263"/>
      <c r="F158" s="263"/>
      <c r="G158" s="263"/>
      <c r="H158" s="163"/>
      <c r="I158" s="163"/>
      <c r="J158" s="163"/>
      <c r="K158" s="163"/>
      <c r="L158" s="163"/>
      <c r="M158" s="163"/>
      <c r="N158" s="162"/>
      <c r="O158" s="162"/>
      <c r="P158" s="162"/>
      <c r="Q158" s="162"/>
      <c r="R158" s="163"/>
      <c r="S158" s="163"/>
      <c r="T158" s="163"/>
      <c r="U158" s="163"/>
      <c r="V158" s="163"/>
      <c r="W158" s="163"/>
      <c r="X158" s="163"/>
      <c r="Y158" s="152"/>
      <c r="Z158" s="152"/>
      <c r="AA158" s="152"/>
      <c r="AB158" s="152"/>
      <c r="AC158" s="152"/>
      <c r="AD158" s="152"/>
      <c r="AE158" s="152"/>
      <c r="AF158" s="152"/>
      <c r="AG158" s="152" t="s">
        <v>375</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c r="A159" s="159"/>
      <c r="B159" s="160"/>
      <c r="C159" s="203" t="s">
        <v>3925</v>
      </c>
      <c r="D159" s="199"/>
      <c r="E159" s="200">
        <v>28</v>
      </c>
      <c r="F159" s="163"/>
      <c r="G159" s="163"/>
      <c r="H159" s="163"/>
      <c r="I159" s="163"/>
      <c r="J159" s="163"/>
      <c r="K159" s="163"/>
      <c r="L159" s="163"/>
      <c r="M159" s="163"/>
      <c r="N159" s="162"/>
      <c r="O159" s="162"/>
      <c r="P159" s="162"/>
      <c r="Q159" s="162"/>
      <c r="R159" s="163"/>
      <c r="S159" s="163"/>
      <c r="T159" s="163"/>
      <c r="U159" s="163"/>
      <c r="V159" s="163"/>
      <c r="W159" s="163"/>
      <c r="X159" s="163"/>
      <c r="Y159" s="152"/>
      <c r="Z159" s="152"/>
      <c r="AA159" s="152"/>
      <c r="AB159" s="152"/>
      <c r="AC159" s="152"/>
      <c r="AD159" s="152"/>
      <c r="AE159" s="152"/>
      <c r="AF159" s="152"/>
      <c r="AG159" s="152" t="s">
        <v>2390</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ht="22.5" outlineLevel="1">
      <c r="A160" s="175">
        <v>40</v>
      </c>
      <c r="B160" s="176" t="s">
        <v>3945</v>
      </c>
      <c r="C160" s="185" t="s">
        <v>3946</v>
      </c>
      <c r="D160" s="177" t="s">
        <v>524</v>
      </c>
      <c r="E160" s="178">
        <v>56</v>
      </c>
      <c r="F160" s="179"/>
      <c r="G160" s="180">
        <f>ROUND(E160*F160,2)</f>
        <v>0</v>
      </c>
      <c r="H160" s="179"/>
      <c r="I160" s="180">
        <f>ROUND(E160*H160,2)</f>
        <v>0</v>
      </c>
      <c r="J160" s="179"/>
      <c r="K160" s="180">
        <f>ROUND(E160*J160,2)</f>
        <v>0</v>
      </c>
      <c r="L160" s="180">
        <v>21</v>
      </c>
      <c r="M160" s="180">
        <f>G160*(1+L160/100)</f>
        <v>0</v>
      </c>
      <c r="N160" s="178">
        <v>4.0000000000000003E-5</v>
      </c>
      <c r="O160" s="178">
        <f>ROUND(E160*N160,2)</f>
        <v>0</v>
      </c>
      <c r="P160" s="178">
        <v>0</v>
      </c>
      <c r="Q160" s="178">
        <f>ROUND(E160*P160,2)</f>
        <v>0</v>
      </c>
      <c r="R160" s="180" t="s">
        <v>781</v>
      </c>
      <c r="S160" s="180" t="s">
        <v>371</v>
      </c>
      <c r="T160" s="181" t="s">
        <v>2386</v>
      </c>
      <c r="U160" s="163">
        <v>0.13</v>
      </c>
      <c r="V160" s="163">
        <f>ROUND(E160*U160,2)</f>
        <v>7.28</v>
      </c>
      <c r="W160" s="163"/>
      <c r="X160" s="163" t="s">
        <v>431</v>
      </c>
      <c r="Y160" s="152"/>
      <c r="Z160" s="152"/>
      <c r="AA160" s="152"/>
      <c r="AB160" s="152"/>
      <c r="AC160" s="152"/>
      <c r="AD160" s="152"/>
      <c r="AE160" s="152"/>
      <c r="AF160" s="152"/>
      <c r="AG160" s="152" t="s">
        <v>728</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c r="A161" s="159"/>
      <c r="B161" s="160"/>
      <c r="C161" s="262" t="s">
        <v>3895</v>
      </c>
      <c r="D161" s="263"/>
      <c r="E161" s="263"/>
      <c r="F161" s="263"/>
      <c r="G161" s="263"/>
      <c r="H161" s="163"/>
      <c r="I161" s="163"/>
      <c r="J161" s="163"/>
      <c r="K161" s="163"/>
      <c r="L161" s="163"/>
      <c r="M161" s="163"/>
      <c r="N161" s="162"/>
      <c r="O161" s="162"/>
      <c r="P161" s="162"/>
      <c r="Q161" s="162"/>
      <c r="R161" s="163"/>
      <c r="S161" s="163"/>
      <c r="T161" s="163"/>
      <c r="U161" s="163"/>
      <c r="V161" s="163"/>
      <c r="W161" s="163"/>
      <c r="X161" s="163"/>
      <c r="Y161" s="152"/>
      <c r="Z161" s="152"/>
      <c r="AA161" s="152"/>
      <c r="AB161" s="152"/>
      <c r="AC161" s="152"/>
      <c r="AD161" s="152"/>
      <c r="AE161" s="152"/>
      <c r="AF161" s="152"/>
      <c r="AG161" s="152" t="s">
        <v>375</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c r="A162" s="159"/>
      <c r="B162" s="160"/>
      <c r="C162" s="203" t="s">
        <v>3930</v>
      </c>
      <c r="D162" s="199"/>
      <c r="E162" s="200">
        <v>56</v>
      </c>
      <c r="F162" s="163"/>
      <c r="G162" s="163"/>
      <c r="H162" s="163"/>
      <c r="I162" s="163"/>
      <c r="J162" s="163"/>
      <c r="K162" s="163"/>
      <c r="L162" s="163"/>
      <c r="M162" s="163"/>
      <c r="N162" s="162"/>
      <c r="O162" s="162"/>
      <c r="P162" s="162"/>
      <c r="Q162" s="162"/>
      <c r="R162" s="163"/>
      <c r="S162" s="163"/>
      <c r="T162" s="163"/>
      <c r="U162" s="163"/>
      <c r="V162" s="163"/>
      <c r="W162" s="163"/>
      <c r="X162" s="163"/>
      <c r="Y162" s="152"/>
      <c r="Z162" s="152"/>
      <c r="AA162" s="152"/>
      <c r="AB162" s="152"/>
      <c r="AC162" s="152"/>
      <c r="AD162" s="152"/>
      <c r="AE162" s="152"/>
      <c r="AF162" s="152"/>
      <c r="AG162" s="152" t="s">
        <v>2390</v>
      </c>
      <c r="AH162" s="152">
        <v>0</v>
      </c>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ht="22.5" outlineLevel="1">
      <c r="A163" s="175">
        <v>41</v>
      </c>
      <c r="B163" s="176" t="s">
        <v>3947</v>
      </c>
      <c r="C163" s="185" t="s">
        <v>3948</v>
      </c>
      <c r="D163" s="177" t="s">
        <v>524</v>
      </c>
      <c r="E163" s="178">
        <v>6</v>
      </c>
      <c r="F163" s="179"/>
      <c r="G163" s="180">
        <f>ROUND(E163*F163,2)</f>
        <v>0</v>
      </c>
      <c r="H163" s="179"/>
      <c r="I163" s="180">
        <f>ROUND(E163*H163,2)</f>
        <v>0</v>
      </c>
      <c r="J163" s="179"/>
      <c r="K163" s="180">
        <f>ROUND(E163*J163,2)</f>
        <v>0</v>
      </c>
      <c r="L163" s="180">
        <v>21</v>
      </c>
      <c r="M163" s="180">
        <f>G163*(1+L163/100)</f>
        <v>0</v>
      </c>
      <c r="N163" s="178">
        <v>8.0000000000000007E-5</v>
      </c>
      <c r="O163" s="178">
        <f>ROUND(E163*N163,2)</f>
        <v>0</v>
      </c>
      <c r="P163" s="178">
        <v>0</v>
      </c>
      <c r="Q163" s="178">
        <f>ROUND(E163*P163,2)</f>
        <v>0</v>
      </c>
      <c r="R163" s="180" t="s">
        <v>781</v>
      </c>
      <c r="S163" s="180" t="s">
        <v>371</v>
      </c>
      <c r="T163" s="181" t="s">
        <v>2386</v>
      </c>
      <c r="U163" s="163">
        <v>0.129</v>
      </c>
      <c r="V163" s="163">
        <f>ROUND(E163*U163,2)</f>
        <v>0.77</v>
      </c>
      <c r="W163" s="163"/>
      <c r="X163" s="163" t="s">
        <v>431</v>
      </c>
      <c r="Y163" s="152"/>
      <c r="Z163" s="152"/>
      <c r="AA163" s="152"/>
      <c r="AB163" s="152"/>
      <c r="AC163" s="152"/>
      <c r="AD163" s="152"/>
      <c r="AE163" s="152"/>
      <c r="AF163" s="152"/>
      <c r="AG163" s="152" t="s">
        <v>728</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c r="A164" s="159"/>
      <c r="B164" s="160"/>
      <c r="C164" s="262" t="s">
        <v>3895</v>
      </c>
      <c r="D164" s="263"/>
      <c r="E164" s="263"/>
      <c r="F164" s="263"/>
      <c r="G164" s="263"/>
      <c r="H164" s="163"/>
      <c r="I164" s="163"/>
      <c r="J164" s="163"/>
      <c r="K164" s="163"/>
      <c r="L164" s="163"/>
      <c r="M164" s="163"/>
      <c r="N164" s="162"/>
      <c r="O164" s="162"/>
      <c r="P164" s="162"/>
      <c r="Q164" s="162"/>
      <c r="R164" s="163"/>
      <c r="S164" s="163"/>
      <c r="T164" s="163"/>
      <c r="U164" s="163"/>
      <c r="V164" s="163"/>
      <c r="W164" s="163"/>
      <c r="X164" s="163"/>
      <c r="Y164" s="152"/>
      <c r="Z164" s="152"/>
      <c r="AA164" s="152"/>
      <c r="AB164" s="152"/>
      <c r="AC164" s="152"/>
      <c r="AD164" s="152"/>
      <c r="AE164" s="152"/>
      <c r="AF164" s="152"/>
      <c r="AG164" s="152" t="s">
        <v>375</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c r="A165" s="159"/>
      <c r="B165" s="160"/>
      <c r="C165" s="203" t="s">
        <v>3934</v>
      </c>
      <c r="D165" s="199"/>
      <c r="E165" s="200">
        <v>6</v>
      </c>
      <c r="F165" s="163"/>
      <c r="G165" s="163"/>
      <c r="H165" s="163"/>
      <c r="I165" s="163"/>
      <c r="J165" s="163"/>
      <c r="K165" s="163"/>
      <c r="L165" s="163"/>
      <c r="M165" s="163"/>
      <c r="N165" s="162"/>
      <c r="O165" s="162"/>
      <c r="P165" s="162"/>
      <c r="Q165" s="162"/>
      <c r="R165" s="163"/>
      <c r="S165" s="163"/>
      <c r="T165" s="163"/>
      <c r="U165" s="163"/>
      <c r="V165" s="163"/>
      <c r="W165" s="163"/>
      <c r="X165" s="163"/>
      <c r="Y165" s="152"/>
      <c r="Z165" s="152"/>
      <c r="AA165" s="152"/>
      <c r="AB165" s="152"/>
      <c r="AC165" s="152"/>
      <c r="AD165" s="152"/>
      <c r="AE165" s="152"/>
      <c r="AF165" s="152"/>
      <c r="AG165" s="152" t="s">
        <v>2390</v>
      </c>
      <c r="AH165" s="152">
        <v>0</v>
      </c>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ht="22.5" outlineLevel="1">
      <c r="A166" s="175">
        <v>42</v>
      </c>
      <c r="B166" s="176" t="s">
        <v>3949</v>
      </c>
      <c r="C166" s="185" t="s">
        <v>3950</v>
      </c>
      <c r="D166" s="177" t="s">
        <v>524</v>
      </c>
      <c r="E166" s="178">
        <v>20</v>
      </c>
      <c r="F166" s="179"/>
      <c r="G166" s="180">
        <f>ROUND(E166*F166,2)</f>
        <v>0</v>
      </c>
      <c r="H166" s="179"/>
      <c r="I166" s="180">
        <f>ROUND(E166*H166,2)</f>
        <v>0</v>
      </c>
      <c r="J166" s="179"/>
      <c r="K166" s="180">
        <f>ROUND(E166*J166,2)</f>
        <v>0</v>
      </c>
      <c r="L166" s="180">
        <v>21</v>
      </c>
      <c r="M166" s="180">
        <f>G166*(1+L166/100)</f>
        <v>0</v>
      </c>
      <c r="N166" s="178">
        <v>6.0000000000000002E-5</v>
      </c>
      <c r="O166" s="178">
        <f>ROUND(E166*N166,2)</f>
        <v>0</v>
      </c>
      <c r="P166" s="178">
        <v>0</v>
      </c>
      <c r="Q166" s="178">
        <f>ROUND(E166*P166,2)</f>
        <v>0</v>
      </c>
      <c r="R166" s="180" t="s">
        <v>781</v>
      </c>
      <c r="S166" s="180" t="s">
        <v>371</v>
      </c>
      <c r="T166" s="181" t="s">
        <v>2386</v>
      </c>
      <c r="U166" s="163">
        <v>0.14199999999999999</v>
      </c>
      <c r="V166" s="163">
        <f>ROUND(E166*U166,2)</f>
        <v>2.84</v>
      </c>
      <c r="W166" s="163"/>
      <c r="X166" s="163" t="s">
        <v>431</v>
      </c>
      <c r="Y166" s="152"/>
      <c r="Z166" s="152"/>
      <c r="AA166" s="152"/>
      <c r="AB166" s="152"/>
      <c r="AC166" s="152"/>
      <c r="AD166" s="152"/>
      <c r="AE166" s="152"/>
      <c r="AF166" s="152"/>
      <c r="AG166" s="152" t="s">
        <v>728</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c r="A167" s="159"/>
      <c r="B167" s="160"/>
      <c r="C167" s="262" t="s">
        <v>3895</v>
      </c>
      <c r="D167" s="263"/>
      <c r="E167" s="263"/>
      <c r="F167" s="263"/>
      <c r="G167" s="263"/>
      <c r="H167" s="163"/>
      <c r="I167" s="163"/>
      <c r="J167" s="163"/>
      <c r="K167" s="163"/>
      <c r="L167" s="163"/>
      <c r="M167" s="163"/>
      <c r="N167" s="162"/>
      <c r="O167" s="162"/>
      <c r="P167" s="162"/>
      <c r="Q167" s="162"/>
      <c r="R167" s="163"/>
      <c r="S167" s="163"/>
      <c r="T167" s="163"/>
      <c r="U167" s="163"/>
      <c r="V167" s="163"/>
      <c r="W167" s="163"/>
      <c r="X167" s="163"/>
      <c r="Y167" s="152"/>
      <c r="Z167" s="152"/>
      <c r="AA167" s="152"/>
      <c r="AB167" s="152"/>
      <c r="AC167" s="152"/>
      <c r="AD167" s="152"/>
      <c r="AE167" s="152"/>
      <c r="AF167" s="152"/>
      <c r="AG167" s="152" t="s">
        <v>375</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c r="A168" s="159"/>
      <c r="B168" s="160"/>
      <c r="C168" s="203" t="s">
        <v>3938</v>
      </c>
      <c r="D168" s="199"/>
      <c r="E168" s="200">
        <v>20</v>
      </c>
      <c r="F168" s="163"/>
      <c r="G168" s="163"/>
      <c r="H168" s="163"/>
      <c r="I168" s="163"/>
      <c r="J168" s="163"/>
      <c r="K168" s="163"/>
      <c r="L168" s="163"/>
      <c r="M168" s="163"/>
      <c r="N168" s="162"/>
      <c r="O168" s="162"/>
      <c r="P168" s="162"/>
      <c r="Q168" s="162"/>
      <c r="R168" s="163"/>
      <c r="S168" s="163"/>
      <c r="T168" s="163"/>
      <c r="U168" s="163"/>
      <c r="V168" s="163"/>
      <c r="W168" s="163"/>
      <c r="X168" s="163"/>
      <c r="Y168" s="152"/>
      <c r="Z168" s="152"/>
      <c r="AA168" s="152"/>
      <c r="AB168" s="152"/>
      <c r="AC168" s="152"/>
      <c r="AD168" s="152"/>
      <c r="AE168" s="152"/>
      <c r="AF168" s="152"/>
      <c r="AG168" s="152" t="s">
        <v>2390</v>
      </c>
      <c r="AH168" s="152">
        <v>0</v>
      </c>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c r="A169" s="175">
        <v>43</v>
      </c>
      <c r="B169" s="176" t="s">
        <v>3951</v>
      </c>
      <c r="C169" s="185" t="s">
        <v>3952</v>
      </c>
      <c r="D169" s="177" t="s">
        <v>524</v>
      </c>
      <c r="E169" s="178">
        <v>525.5</v>
      </c>
      <c r="F169" s="179"/>
      <c r="G169" s="180">
        <f>ROUND(E169*F169,2)</f>
        <v>0</v>
      </c>
      <c r="H169" s="179"/>
      <c r="I169" s="180">
        <f>ROUND(E169*H169,2)</f>
        <v>0</v>
      </c>
      <c r="J169" s="179"/>
      <c r="K169" s="180">
        <f>ROUND(E169*J169,2)</f>
        <v>0</v>
      </c>
      <c r="L169" s="180">
        <v>21</v>
      </c>
      <c r="M169" s="180">
        <f>G169*(1+L169/100)</f>
        <v>0</v>
      </c>
      <c r="N169" s="178">
        <v>0</v>
      </c>
      <c r="O169" s="178">
        <f>ROUND(E169*N169,2)</f>
        <v>0</v>
      </c>
      <c r="P169" s="178">
        <v>0</v>
      </c>
      <c r="Q169" s="178">
        <f>ROUND(E169*P169,2)</f>
        <v>0</v>
      </c>
      <c r="R169" s="180" t="s">
        <v>781</v>
      </c>
      <c r="S169" s="180" t="s">
        <v>371</v>
      </c>
      <c r="T169" s="181" t="s">
        <v>2386</v>
      </c>
      <c r="U169" s="163">
        <v>0.13500000000000001</v>
      </c>
      <c r="V169" s="163">
        <f>ROUND(E169*U169,2)</f>
        <v>70.94</v>
      </c>
      <c r="W169" s="163"/>
      <c r="X169" s="163" t="s">
        <v>431</v>
      </c>
      <c r="Y169" s="152"/>
      <c r="Z169" s="152"/>
      <c r="AA169" s="152"/>
      <c r="AB169" s="152"/>
      <c r="AC169" s="152"/>
      <c r="AD169" s="152"/>
      <c r="AE169" s="152"/>
      <c r="AF169" s="152"/>
      <c r="AG169" s="152" t="s">
        <v>728</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c r="A170" s="159"/>
      <c r="B170" s="160"/>
      <c r="C170" s="203" t="s">
        <v>3953</v>
      </c>
      <c r="D170" s="199"/>
      <c r="E170" s="200">
        <v>134</v>
      </c>
      <c r="F170" s="163"/>
      <c r="G170" s="163"/>
      <c r="H170" s="163"/>
      <c r="I170" s="163"/>
      <c r="J170" s="163"/>
      <c r="K170" s="163"/>
      <c r="L170" s="163"/>
      <c r="M170" s="163"/>
      <c r="N170" s="162"/>
      <c r="O170" s="162"/>
      <c r="P170" s="162"/>
      <c r="Q170" s="162"/>
      <c r="R170" s="163"/>
      <c r="S170" s="163"/>
      <c r="T170" s="163"/>
      <c r="U170" s="163"/>
      <c r="V170" s="163"/>
      <c r="W170" s="163"/>
      <c r="X170" s="163"/>
      <c r="Y170" s="152"/>
      <c r="Z170" s="152"/>
      <c r="AA170" s="152"/>
      <c r="AB170" s="152"/>
      <c r="AC170" s="152"/>
      <c r="AD170" s="152"/>
      <c r="AE170" s="152"/>
      <c r="AF170" s="152"/>
      <c r="AG170" s="152" t="s">
        <v>2390</v>
      </c>
      <c r="AH170" s="152">
        <v>5</v>
      </c>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c r="A171" s="159"/>
      <c r="B171" s="160"/>
      <c r="C171" s="203" t="s">
        <v>3954</v>
      </c>
      <c r="D171" s="199"/>
      <c r="E171" s="200">
        <v>28</v>
      </c>
      <c r="F171" s="163"/>
      <c r="G171" s="163"/>
      <c r="H171" s="163"/>
      <c r="I171" s="163"/>
      <c r="J171" s="163"/>
      <c r="K171" s="163"/>
      <c r="L171" s="163"/>
      <c r="M171" s="163"/>
      <c r="N171" s="162"/>
      <c r="O171" s="162"/>
      <c r="P171" s="162"/>
      <c r="Q171" s="162"/>
      <c r="R171" s="163"/>
      <c r="S171" s="163"/>
      <c r="T171" s="163"/>
      <c r="U171" s="163"/>
      <c r="V171" s="163"/>
      <c r="W171" s="163"/>
      <c r="X171" s="163"/>
      <c r="Y171" s="152"/>
      <c r="Z171" s="152"/>
      <c r="AA171" s="152"/>
      <c r="AB171" s="152"/>
      <c r="AC171" s="152"/>
      <c r="AD171" s="152"/>
      <c r="AE171" s="152"/>
      <c r="AF171" s="152"/>
      <c r="AG171" s="152" t="s">
        <v>2390</v>
      </c>
      <c r="AH171" s="152">
        <v>5</v>
      </c>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c r="A172" s="159"/>
      <c r="B172" s="160"/>
      <c r="C172" s="203" t="s">
        <v>3955</v>
      </c>
      <c r="D172" s="199"/>
      <c r="E172" s="200">
        <v>56</v>
      </c>
      <c r="F172" s="163"/>
      <c r="G172" s="163"/>
      <c r="H172" s="163"/>
      <c r="I172" s="163"/>
      <c r="J172" s="163"/>
      <c r="K172" s="163"/>
      <c r="L172" s="163"/>
      <c r="M172" s="163"/>
      <c r="N172" s="162"/>
      <c r="O172" s="162"/>
      <c r="P172" s="162"/>
      <c r="Q172" s="162"/>
      <c r="R172" s="163"/>
      <c r="S172" s="163"/>
      <c r="T172" s="163"/>
      <c r="U172" s="163"/>
      <c r="V172" s="163"/>
      <c r="W172" s="163"/>
      <c r="X172" s="163"/>
      <c r="Y172" s="152"/>
      <c r="Z172" s="152"/>
      <c r="AA172" s="152"/>
      <c r="AB172" s="152"/>
      <c r="AC172" s="152"/>
      <c r="AD172" s="152"/>
      <c r="AE172" s="152"/>
      <c r="AF172" s="152"/>
      <c r="AG172" s="152" t="s">
        <v>2390</v>
      </c>
      <c r="AH172" s="152">
        <v>5</v>
      </c>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c r="A173" s="159"/>
      <c r="B173" s="160"/>
      <c r="C173" s="203" t="s">
        <v>3956</v>
      </c>
      <c r="D173" s="199"/>
      <c r="E173" s="200">
        <v>6</v>
      </c>
      <c r="F173" s="163"/>
      <c r="G173" s="163"/>
      <c r="H173" s="163"/>
      <c r="I173" s="163"/>
      <c r="J173" s="163"/>
      <c r="K173" s="163"/>
      <c r="L173" s="163"/>
      <c r="M173" s="163"/>
      <c r="N173" s="162"/>
      <c r="O173" s="162"/>
      <c r="P173" s="162"/>
      <c r="Q173" s="162"/>
      <c r="R173" s="163"/>
      <c r="S173" s="163"/>
      <c r="T173" s="163"/>
      <c r="U173" s="163"/>
      <c r="V173" s="163"/>
      <c r="W173" s="163"/>
      <c r="X173" s="163"/>
      <c r="Y173" s="152"/>
      <c r="Z173" s="152"/>
      <c r="AA173" s="152"/>
      <c r="AB173" s="152"/>
      <c r="AC173" s="152"/>
      <c r="AD173" s="152"/>
      <c r="AE173" s="152"/>
      <c r="AF173" s="152"/>
      <c r="AG173" s="152" t="s">
        <v>2390</v>
      </c>
      <c r="AH173" s="152">
        <v>5</v>
      </c>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c r="A174" s="159"/>
      <c r="B174" s="160"/>
      <c r="C174" s="203" t="s">
        <v>3957</v>
      </c>
      <c r="D174" s="199"/>
      <c r="E174" s="200">
        <v>20</v>
      </c>
      <c r="F174" s="163"/>
      <c r="G174" s="163"/>
      <c r="H174" s="163"/>
      <c r="I174" s="163"/>
      <c r="J174" s="163"/>
      <c r="K174" s="163"/>
      <c r="L174" s="163"/>
      <c r="M174" s="163"/>
      <c r="N174" s="162"/>
      <c r="O174" s="162"/>
      <c r="P174" s="162"/>
      <c r="Q174" s="162"/>
      <c r="R174" s="163"/>
      <c r="S174" s="163"/>
      <c r="T174" s="163"/>
      <c r="U174" s="163"/>
      <c r="V174" s="163"/>
      <c r="W174" s="163"/>
      <c r="X174" s="163"/>
      <c r="Y174" s="152"/>
      <c r="Z174" s="152"/>
      <c r="AA174" s="152"/>
      <c r="AB174" s="152"/>
      <c r="AC174" s="152"/>
      <c r="AD174" s="152"/>
      <c r="AE174" s="152"/>
      <c r="AF174" s="152"/>
      <c r="AG174" s="152" t="s">
        <v>2390</v>
      </c>
      <c r="AH174" s="152">
        <v>5</v>
      </c>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c r="A175" s="159"/>
      <c r="B175" s="160"/>
      <c r="C175" s="203" t="s">
        <v>3958</v>
      </c>
      <c r="D175" s="199"/>
      <c r="E175" s="200">
        <v>176</v>
      </c>
      <c r="F175" s="163"/>
      <c r="G175" s="163"/>
      <c r="H175" s="163"/>
      <c r="I175" s="163"/>
      <c r="J175" s="163"/>
      <c r="K175" s="163"/>
      <c r="L175" s="163"/>
      <c r="M175" s="163"/>
      <c r="N175" s="162"/>
      <c r="O175" s="162"/>
      <c r="P175" s="162"/>
      <c r="Q175" s="162"/>
      <c r="R175" s="163"/>
      <c r="S175" s="163"/>
      <c r="T175" s="163"/>
      <c r="U175" s="163"/>
      <c r="V175" s="163"/>
      <c r="W175" s="163"/>
      <c r="X175" s="163"/>
      <c r="Y175" s="152"/>
      <c r="Z175" s="152"/>
      <c r="AA175" s="152"/>
      <c r="AB175" s="152"/>
      <c r="AC175" s="152"/>
      <c r="AD175" s="152"/>
      <c r="AE175" s="152"/>
      <c r="AF175" s="152"/>
      <c r="AG175" s="152" t="s">
        <v>2390</v>
      </c>
      <c r="AH175" s="152">
        <v>5</v>
      </c>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c r="A176" s="159"/>
      <c r="B176" s="160"/>
      <c r="C176" s="203" t="s">
        <v>3959</v>
      </c>
      <c r="D176" s="199"/>
      <c r="E176" s="200">
        <v>55.5</v>
      </c>
      <c r="F176" s="163"/>
      <c r="G176" s="163"/>
      <c r="H176" s="163"/>
      <c r="I176" s="163"/>
      <c r="J176" s="163"/>
      <c r="K176" s="163"/>
      <c r="L176" s="163"/>
      <c r="M176" s="163"/>
      <c r="N176" s="162"/>
      <c r="O176" s="162"/>
      <c r="P176" s="162"/>
      <c r="Q176" s="162"/>
      <c r="R176" s="163"/>
      <c r="S176" s="163"/>
      <c r="T176" s="163"/>
      <c r="U176" s="163"/>
      <c r="V176" s="163"/>
      <c r="W176" s="163"/>
      <c r="X176" s="163"/>
      <c r="Y176" s="152"/>
      <c r="Z176" s="152"/>
      <c r="AA176" s="152"/>
      <c r="AB176" s="152"/>
      <c r="AC176" s="152"/>
      <c r="AD176" s="152"/>
      <c r="AE176" s="152"/>
      <c r="AF176" s="152"/>
      <c r="AG176" s="152" t="s">
        <v>2390</v>
      </c>
      <c r="AH176" s="152">
        <v>5</v>
      </c>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c r="A177" s="159"/>
      <c r="B177" s="160"/>
      <c r="C177" s="203" t="s">
        <v>3960</v>
      </c>
      <c r="D177" s="199"/>
      <c r="E177" s="200">
        <v>21</v>
      </c>
      <c r="F177" s="163"/>
      <c r="G177" s="163"/>
      <c r="H177" s="163"/>
      <c r="I177" s="163"/>
      <c r="J177" s="163"/>
      <c r="K177" s="163"/>
      <c r="L177" s="163"/>
      <c r="M177" s="163"/>
      <c r="N177" s="162"/>
      <c r="O177" s="162"/>
      <c r="P177" s="162"/>
      <c r="Q177" s="162"/>
      <c r="R177" s="163"/>
      <c r="S177" s="163"/>
      <c r="T177" s="163"/>
      <c r="U177" s="163"/>
      <c r="V177" s="163"/>
      <c r="W177" s="163"/>
      <c r="X177" s="163"/>
      <c r="Y177" s="152"/>
      <c r="Z177" s="152"/>
      <c r="AA177" s="152"/>
      <c r="AB177" s="152"/>
      <c r="AC177" s="152"/>
      <c r="AD177" s="152"/>
      <c r="AE177" s="152"/>
      <c r="AF177" s="152"/>
      <c r="AG177" s="152" t="s">
        <v>2390</v>
      </c>
      <c r="AH177" s="152">
        <v>5</v>
      </c>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c r="A178" s="159"/>
      <c r="B178" s="160"/>
      <c r="C178" s="203" t="s">
        <v>3961</v>
      </c>
      <c r="D178" s="199"/>
      <c r="E178" s="200">
        <v>6</v>
      </c>
      <c r="F178" s="163"/>
      <c r="G178" s="163"/>
      <c r="H178" s="163"/>
      <c r="I178" s="163"/>
      <c r="J178" s="163"/>
      <c r="K178" s="163"/>
      <c r="L178" s="163"/>
      <c r="M178" s="163"/>
      <c r="N178" s="162"/>
      <c r="O178" s="162"/>
      <c r="P178" s="162"/>
      <c r="Q178" s="162"/>
      <c r="R178" s="163"/>
      <c r="S178" s="163"/>
      <c r="T178" s="163"/>
      <c r="U178" s="163"/>
      <c r="V178" s="163"/>
      <c r="W178" s="163"/>
      <c r="X178" s="163"/>
      <c r="Y178" s="152"/>
      <c r="Z178" s="152"/>
      <c r="AA178" s="152"/>
      <c r="AB178" s="152"/>
      <c r="AC178" s="152"/>
      <c r="AD178" s="152"/>
      <c r="AE178" s="152"/>
      <c r="AF178" s="152"/>
      <c r="AG178" s="152" t="s">
        <v>2390</v>
      </c>
      <c r="AH178" s="152">
        <v>5</v>
      </c>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c r="A179" s="159"/>
      <c r="B179" s="160"/>
      <c r="C179" s="203" t="s">
        <v>3962</v>
      </c>
      <c r="D179" s="199"/>
      <c r="E179" s="200">
        <v>20</v>
      </c>
      <c r="F179" s="163"/>
      <c r="G179" s="163"/>
      <c r="H179" s="163"/>
      <c r="I179" s="163"/>
      <c r="J179" s="163"/>
      <c r="K179" s="163"/>
      <c r="L179" s="163"/>
      <c r="M179" s="163"/>
      <c r="N179" s="162"/>
      <c r="O179" s="162"/>
      <c r="P179" s="162"/>
      <c r="Q179" s="162"/>
      <c r="R179" s="163"/>
      <c r="S179" s="163"/>
      <c r="T179" s="163"/>
      <c r="U179" s="163"/>
      <c r="V179" s="163"/>
      <c r="W179" s="163"/>
      <c r="X179" s="163"/>
      <c r="Y179" s="152"/>
      <c r="Z179" s="152"/>
      <c r="AA179" s="152"/>
      <c r="AB179" s="152"/>
      <c r="AC179" s="152"/>
      <c r="AD179" s="152"/>
      <c r="AE179" s="152"/>
      <c r="AF179" s="152"/>
      <c r="AG179" s="152" t="s">
        <v>2390</v>
      </c>
      <c r="AH179" s="152">
        <v>5</v>
      </c>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c r="A180" s="159"/>
      <c r="B180" s="160"/>
      <c r="C180" s="203" t="s">
        <v>3963</v>
      </c>
      <c r="D180" s="199"/>
      <c r="E180" s="200">
        <v>3</v>
      </c>
      <c r="F180" s="163"/>
      <c r="G180" s="163"/>
      <c r="H180" s="163"/>
      <c r="I180" s="163"/>
      <c r="J180" s="163"/>
      <c r="K180" s="163"/>
      <c r="L180" s="163"/>
      <c r="M180" s="163"/>
      <c r="N180" s="162"/>
      <c r="O180" s="162"/>
      <c r="P180" s="162"/>
      <c r="Q180" s="162"/>
      <c r="R180" s="163"/>
      <c r="S180" s="163"/>
      <c r="T180" s="163"/>
      <c r="U180" s="163"/>
      <c r="V180" s="163"/>
      <c r="W180" s="163"/>
      <c r="X180" s="163"/>
      <c r="Y180" s="152"/>
      <c r="Z180" s="152"/>
      <c r="AA180" s="152"/>
      <c r="AB180" s="152"/>
      <c r="AC180" s="152"/>
      <c r="AD180" s="152"/>
      <c r="AE180" s="152"/>
      <c r="AF180" s="152"/>
      <c r="AG180" s="152" t="s">
        <v>2390</v>
      </c>
      <c r="AH180" s="152">
        <v>5</v>
      </c>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ht="22.5" outlineLevel="1">
      <c r="A181" s="189">
        <v>44</v>
      </c>
      <c r="B181" s="190" t="s">
        <v>3964</v>
      </c>
      <c r="C181" s="197" t="s">
        <v>3965</v>
      </c>
      <c r="D181" s="191" t="s">
        <v>508</v>
      </c>
      <c r="E181" s="192">
        <v>2</v>
      </c>
      <c r="F181" s="193"/>
      <c r="G181" s="194">
        <f>ROUND(E181*F181,2)</f>
        <v>0</v>
      </c>
      <c r="H181" s="193"/>
      <c r="I181" s="194">
        <f>ROUND(E181*H181,2)</f>
        <v>0</v>
      </c>
      <c r="J181" s="193"/>
      <c r="K181" s="194">
        <f>ROUND(E181*J181,2)</f>
        <v>0</v>
      </c>
      <c r="L181" s="194">
        <v>21</v>
      </c>
      <c r="M181" s="194">
        <f>G181*(1+L181/100)</f>
        <v>0</v>
      </c>
      <c r="N181" s="192">
        <v>8.9999999999999998E-4</v>
      </c>
      <c r="O181" s="192">
        <f>ROUND(E181*N181,2)</f>
        <v>0</v>
      </c>
      <c r="P181" s="192">
        <v>0</v>
      </c>
      <c r="Q181" s="192">
        <f>ROUND(E181*P181,2)</f>
        <v>0</v>
      </c>
      <c r="R181" s="194" t="s">
        <v>781</v>
      </c>
      <c r="S181" s="194" t="s">
        <v>371</v>
      </c>
      <c r="T181" s="195" t="s">
        <v>2386</v>
      </c>
      <c r="U181" s="163">
        <v>0.22700000000000001</v>
      </c>
      <c r="V181" s="163">
        <f>ROUND(E181*U181,2)</f>
        <v>0.45</v>
      </c>
      <c r="W181" s="163"/>
      <c r="X181" s="163" t="s">
        <v>431</v>
      </c>
      <c r="Y181" s="152"/>
      <c r="Z181" s="152"/>
      <c r="AA181" s="152"/>
      <c r="AB181" s="152"/>
      <c r="AC181" s="152"/>
      <c r="AD181" s="152"/>
      <c r="AE181" s="152"/>
      <c r="AF181" s="152"/>
      <c r="AG181" s="152" t="s">
        <v>2387</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c r="A182" s="175">
        <v>45</v>
      </c>
      <c r="B182" s="176" t="s">
        <v>3966</v>
      </c>
      <c r="C182" s="185" t="s">
        <v>3967</v>
      </c>
      <c r="D182" s="177" t="s">
        <v>524</v>
      </c>
      <c r="E182" s="178">
        <v>522</v>
      </c>
      <c r="F182" s="179"/>
      <c r="G182" s="180">
        <f>ROUND(E182*F182,2)</f>
        <v>0</v>
      </c>
      <c r="H182" s="179"/>
      <c r="I182" s="180">
        <f>ROUND(E182*H182,2)</f>
        <v>0</v>
      </c>
      <c r="J182" s="179"/>
      <c r="K182" s="180">
        <f>ROUND(E182*J182,2)</f>
        <v>0</v>
      </c>
      <c r="L182" s="180">
        <v>21</v>
      </c>
      <c r="M182" s="180">
        <f>G182*(1+L182/100)</f>
        <v>0</v>
      </c>
      <c r="N182" s="178">
        <v>0</v>
      </c>
      <c r="O182" s="178">
        <f>ROUND(E182*N182,2)</f>
        <v>0</v>
      </c>
      <c r="P182" s="178">
        <v>0</v>
      </c>
      <c r="Q182" s="178">
        <f>ROUND(E182*P182,2)</f>
        <v>0</v>
      </c>
      <c r="R182" s="180" t="s">
        <v>781</v>
      </c>
      <c r="S182" s="180" t="s">
        <v>371</v>
      </c>
      <c r="T182" s="181" t="s">
        <v>2386</v>
      </c>
      <c r="U182" s="163">
        <v>2.9000000000000001E-2</v>
      </c>
      <c r="V182" s="163">
        <f>ROUND(E182*U182,2)</f>
        <v>15.14</v>
      </c>
      <c r="W182" s="163"/>
      <c r="X182" s="163" t="s">
        <v>431</v>
      </c>
      <c r="Y182" s="152"/>
      <c r="Z182" s="152"/>
      <c r="AA182" s="152"/>
      <c r="AB182" s="152"/>
      <c r="AC182" s="152"/>
      <c r="AD182" s="152"/>
      <c r="AE182" s="152"/>
      <c r="AF182" s="152"/>
      <c r="AG182" s="152" t="s">
        <v>728</v>
      </c>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c r="A183" s="159"/>
      <c r="B183" s="160"/>
      <c r="C183" s="262" t="s">
        <v>3968</v>
      </c>
      <c r="D183" s="263"/>
      <c r="E183" s="263"/>
      <c r="F183" s="263"/>
      <c r="G183" s="263"/>
      <c r="H183" s="163"/>
      <c r="I183" s="163"/>
      <c r="J183" s="163"/>
      <c r="K183" s="163"/>
      <c r="L183" s="163"/>
      <c r="M183" s="163"/>
      <c r="N183" s="162"/>
      <c r="O183" s="162"/>
      <c r="P183" s="162"/>
      <c r="Q183" s="162"/>
      <c r="R183" s="163"/>
      <c r="S183" s="163"/>
      <c r="T183" s="163"/>
      <c r="U183" s="163"/>
      <c r="V183" s="163"/>
      <c r="W183" s="163"/>
      <c r="X183" s="163"/>
      <c r="Y183" s="152"/>
      <c r="Z183" s="152"/>
      <c r="AA183" s="152"/>
      <c r="AB183" s="152"/>
      <c r="AC183" s="152"/>
      <c r="AD183" s="152"/>
      <c r="AE183" s="152"/>
      <c r="AF183" s="152"/>
      <c r="AG183" s="152" t="s">
        <v>375</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1">
      <c r="A184" s="159"/>
      <c r="B184" s="160"/>
      <c r="C184" s="203" t="s">
        <v>3969</v>
      </c>
      <c r="D184" s="199"/>
      <c r="E184" s="200">
        <v>310</v>
      </c>
      <c r="F184" s="163"/>
      <c r="G184" s="163"/>
      <c r="H184" s="163"/>
      <c r="I184" s="163"/>
      <c r="J184" s="163"/>
      <c r="K184" s="163"/>
      <c r="L184" s="163"/>
      <c r="M184" s="163"/>
      <c r="N184" s="162"/>
      <c r="O184" s="162"/>
      <c r="P184" s="162"/>
      <c r="Q184" s="162"/>
      <c r="R184" s="163"/>
      <c r="S184" s="163"/>
      <c r="T184" s="163"/>
      <c r="U184" s="163"/>
      <c r="V184" s="163"/>
      <c r="W184" s="163"/>
      <c r="X184" s="163"/>
      <c r="Y184" s="152"/>
      <c r="Z184" s="152"/>
      <c r="AA184" s="152"/>
      <c r="AB184" s="152"/>
      <c r="AC184" s="152"/>
      <c r="AD184" s="152"/>
      <c r="AE184" s="152"/>
      <c r="AF184" s="152"/>
      <c r="AG184" s="152" t="s">
        <v>2390</v>
      </c>
      <c r="AH184" s="152">
        <v>5</v>
      </c>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1">
      <c r="A185" s="159"/>
      <c r="B185" s="160"/>
      <c r="C185" s="203" t="s">
        <v>3970</v>
      </c>
      <c r="D185" s="199"/>
      <c r="E185" s="200">
        <v>83.5</v>
      </c>
      <c r="F185" s="163"/>
      <c r="G185" s="163"/>
      <c r="H185" s="163"/>
      <c r="I185" s="163"/>
      <c r="J185" s="163"/>
      <c r="K185" s="163"/>
      <c r="L185" s="163"/>
      <c r="M185" s="163"/>
      <c r="N185" s="162"/>
      <c r="O185" s="162"/>
      <c r="P185" s="162"/>
      <c r="Q185" s="162"/>
      <c r="R185" s="163"/>
      <c r="S185" s="163"/>
      <c r="T185" s="163"/>
      <c r="U185" s="163"/>
      <c r="V185" s="163"/>
      <c r="W185" s="163"/>
      <c r="X185" s="163"/>
      <c r="Y185" s="152"/>
      <c r="Z185" s="152"/>
      <c r="AA185" s="152"/>
      <c r="AB185" s="152"/>
      <c r="AC185" s="152"/>
      <c r="AD185" s="152"/>
      <c r="AE185" s="152"/>
      <c r="AF185" s="152"/>
      <c r="AG185" s="152" t="s">
        <v>2390</v>
      </c>
      <c r="AH185" s="152">
        <v>5</v>
      </c>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c r="A186" s="159"/>
      <c r="B186" s="160"/>
      <c r="C186" s="203" t="s">
        <v>3971</v>
      </c>
      <c r="D186" s="199"/>
      <c r="E186" s="200">
        <v>77</v>
      </c>
      <c r="F186" s="163"/>
      <c r="G186" s="163"/>
      <c r="H186" s="163"/>
      <c r="I186" s="163"/>
      <c r="J186" s="163"/>
      <c r="K186" s="163"/>
      <c r="L186" s="163"/>
      <c r="M186" s="163"/>
      <c r="N186" s="162"/>
      <c r="O186" s="162"/>
      <c r="P186" s="162"/>
      <c r="Q186" s="162"/>
      <c r="R186" s="163"/>
      <c r="S186" s="163"/>
      <c r="T186" s="163"/>
      <c r="U186" s="163"/>
      <c r="V186" s="163"/>
      <c r="W186" s="163"/>
      <c r="X186" s="163"/>
      <c r="Y186" s="152"/>
      <c r="Z186" s="152"/>
      <c r="AA186" s="152"/>
      <c r="AB186" s="152"/>
      <c r="AC186" s="152"/>
      <c r="AD186" s="152"/>
      <c r="AE186" s="152"/>
      <c r="AF186" s="152"/>
      <c r="AG186" s="152" t="s">
        <v>2390</v>
      </c>
      <c r="AH186" s="152">
        <v>5</v>
      </c>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c r="A187" s="159"/>
      <c r="B187" s="160"/>
      <c r="C187" s="203" t="s">
        <v>3972</v>
      </c>
      <c r="D187" s="199"/>
      <c r="E187" s="200">
        <v>11.5</v>
      </c>
      <c r="F187" s="163"/>
      <c r="G187" s="163"/>
      <c r="H187" s="163"/>
      <c r="I187" s="163"/>
      <c r="J187" s="163"/>
      <c r="K187" s="163"/>
      <c r="L187" s="163"/>
      <c r="M187" s="163"/>
      <c r="N187" s="162"/>
      <c r="O187" s="162"/>
      <c r="P187" s="162"/>
      <c r="Q187" s="162"/>
      <c r="R187" s="163"/>
      <c r="S187" s="163"/>
      <c r="T187" s="163"/>
      <c r="U187" s="163"/>
      <c r="V187" s="163"/>
      <c r="W187" s="163"/>
      <c r="X187" s="163"/>
      <c r="Y187" s="152"/>
      <c r="Z187" s="152"/>
      <c r="AA187" s="152"/>
      <c r="AB187" s="152"/>
      <c r="AC187" s="152"/>
      <c r="AD187" s="152"/>
      <c r="AE187" s="152"/>
      <c r="AF187" s="152"/>
      <c r="AG187" s="152" t="s">
        <v>2390</v>
      </c>
      <c r="AH187" s="152">
        <v>5</v>
      </c>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c r="A188" s="159"/>
      <c r="B188" s="160"/>
      <c r="C188" s="203" t="s">
        <v>3973</v>
      </c>
      <c r="D188" s="199"/>
      <c r="E188" s="200">
        <v>40</v>
      </c>
      <c r="F188" s="163"/>
      <c r="G188" s="163"/>
      <c r="H188" s="163"/>
      <c r="I188" s="163"/>
      <c r="J188" s="163"/>
      <c r="K188" s="163"/>
      <c r="L188" s="163"/>
      <c r="M188" s="163"/>
      <c r="N188" s="162"/>
      <c r="O188" s="162"/>
      <c r="P188" s="162"/>
      <c r="Q188" s="162"/>
      <c r="R188" s="163"/>
      <c r="S188" s="163"/>
      <c r="T188" s="163"/>
      <c r="U188" s="163"/>
      <c r="V188" s="163"/>
      <c r="W188" s="163"/>
      <c r="X188" s="163"/>
      <c r="Y188" s="152"/>
      <c r="Z188" s="152"/>
      <c r="AA188" s="152"/>
      <c r="AB188" s="152"/>
      <c r="AC188" s="152"/>
      <c r="AD188" s="152"/>
      <c r="AE188" s="152"/>
      <c r="AF188" s="152"/>
      <c r="AG188" s="152" t="s">
        <v>2390</v>
      </c>
      <c r="AH188" s="152">
        <v>5</v>
      </c>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1">
      <c r="A189" s="175">
        <v>46</v>
      </c>
      <c r="B189" s="176" t="s">
        <v>1004</v>
      </c>
      <c r="C189" s="185" t="s">
        <v>1005</v>
      </c>
      <c r="D189" s="177" t="s">
        <v>524</v>
      </c>
      <c r="E189" s="178">
        <v>522</v>
      </c>
      <c r="F189" s="179"/>
      <c r="G189" s="180">
        <f>ROUND(E189*F189,2)</f>
        <v>0</v>
      </c>
      <c r="H189" s="179"/>
      <c r="I189" s="180">
        <f>ROUND(E189*H189,2)</f>
        <v>0</v>
      </c>
      <c r="J189" s="179"/>
      <c r="K189" s="180">
        <f>ROUND(E189*J189,2)</f>
        <v>0</v>
      </c>
      <c r="L189" s="180">
        <v>21</v>
      </c>
      <c r="M189" s="180">
        <f>G189*(1+L189/100)</f>
        <v>0</v>
      </c>
      <c r="N189" s="178">
        <v>1.0000000000000001E-5</v>
      </c>
      <c r="O189" s="178">
        <f>ROUND(E189*N189,2)</f>
        <v>0.01</v>
      </c>
      <c r="P189" s="178">
        <v>0</v>
      </c>
      <c r="Q189" s="178">
        <f>ROUND(E189*P189,2)</f>
        <v>0</v>
      </c>
      <c r="R189" s="180" t="s">
        <v>781</v>
      </c>
      <c r="S189" s="180" t="s">
        <v>371</v>
      </c>
      <c r="T189" s="181" t="s">
        <v>2386</v>
      </c>
      <c r="U189" s="163">
        <v>6.2E-2</v>
      </c>
      <c r="V189" s="163">
        <f>ROUND(E189*U189,2)</f>
        <v>32.36</v>
      </c>
      <c r="W189" s="163"/>
      <c r="X189" s="163" t="s">
        <v>431</v>
      </c>
      <c r="Y189" s="152"/>
      <c r="Z189" s="152"/>
      <c r="AA189" s="152"/>
      <c r="AB189" s="152"/>
      <c r="AC189" s="152"/>
      <c r="AD189" s="152"/>
      <c r="AE189" s="152"/>
      <c r="AF189" s="152"/>
      <c r="AG189" s="152" t="s">
        <v>728</v>
      </c>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1">
      <c r="A190" s="159"/>
      <c r="B190" s="160"/>
      <c r="C190" s="203" t="s">
        <v>3969</v>
      </c>
      <c r="D190" s="199"/>
      <c r="E190" s="200">
        <v>310</v>
      </c>
      <c r="F190" s="163"/>
      <c r="G190" s="163"/>
      <c r="H190" s="163"/>
      <c r="I190" s="163"/>
      <c r="J190" s="163"/>
      <c r="K190" s="163"/>
      <c r="L190" s="163"/>
      <c r="M190" s="163"/>
      <c r="N190" s="162"/>
      <c r="O190" s="162"/>
      <c r="P190" s="162"/>
      <c r="Q190" s="162"/>
      <c r="R190" s="163"/>
      <c r="S190" s="163"/>
      <c r="T190" s="163"/>
      <c r="U190" s="163"/>
      <c r="V190" s="163"/>
      <c r="W190" s="163"/>
      <c r="X190" s="163"/>
      <c r="Y190" s="152"/>
      <c r="Z190" s="152"/>
      <c r="AA190" s="152"/>
      <c r="AB190" s="152"/>
      <c r="AC190" s="152"/>
      <c r="AD190" s="152"/>
      <c r="AE190" s="152"/>
      <c r="AF190" s="152"/>
      <c r="AG190" s="152" t="s">
        <v>2390</v>
      </c>
      <c r="AH190" s="152">
        <v>5</v>
      </c>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c r="A191" s="159"/>
      <c r="B191" s="160"/>
      <c r="C191" s="203" t="s">
        <v>3970</v>
      </c>
      <c r="D191" s="199"/>
      <c r="E191" s="200">
        <v>83.5</v>
      </c>
      <c r="F191" s="163"/>
      <c r="G191" s="163"/>
      <c r="H191" s="163"/>
      <c r="I191" s="163"/>
      <c r="J191" s="163"/>
      <c r="K191" s="163"/>
      <c r="L191" s="163"/>
      <c r="M191" s="163"/>
      <c r="N191" s="162"/>
      <c r="O191" s="162"/>
      <c r="P191" s="162"/>
      <c r="Q191" s="162"/>
      <c r="R191" s="163"/>
      <c r="S191" s="163"/>
      <c r="T191" s="163"/>
      <c r="U191" s="163"/>
      <c r="V191" s="163"/>
      <c r="W191" s="163"/>
      <c r="X191" s="163"/>
      <c r="Y191" s="152"/>
      <c r="Z191" s="152"/>
      <c r="AA191" s="152"/>
      <c r="AB191" s="152"/>
      <c r="AC191" s="152"/>
      <c r="AD191" s="152"/>
      <c r="AE191" s="152"/>
      <c r="AF191" s="152"/>
      <c r="AG191" s="152" t="s">
        <v>2390</v>
      </c>
      <c r="AH191" s="152">
        <v>5</v>
      </c>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c r="A192" s="159"/>
      <c r="B192" s="160"/>
      <c r="C192" s="203" t="s">
        <v>3971</v>
      </c>
      <c r="D192" s="199"/>
      <c r="E192" s="200">
        <v>77</v>
      </c>
      <c r="F192" s="163"/>
      <c r="G192" s="163"/>
      <c r="H192" s="163"/>
      <c r="I192" s="163"/>
      <c r="J192" s="163"/>
      <c r="K192" s="163"/>
      <c r="L192" s="163"/>
      <c r="M192" s="163"/>
      <c r="N192" s="162"/>
      <c r="O192" s="162"/>
      <c r="P192" s="162"/>
      <c r="Q192" s="162"/>
      <c r="R192" s="163"/>
      <c r="S192" s="163"/>
      <c r="T192" s="163"/>
      <c r="U192" s="163"/>
      <c r="V192" s="163"/>
      <c r="W192" s="163"/>
      <c r="X192" s="163"/>
      <c r="Y192" s="152"/>
      <c r="Z192" s="152"/>
      <c r="AA192" s="152"/>
      <c r="AB192" s="152"/>
      <c r="AC192" s="152"/>
      <c r="AD192" s="152"/>
      <c r="AE192" s="152"/>
      <c r="AF192" s="152"/>
      <c r="AG192" s="152" t="s">
        <v>2390</v>
      </c>
      <c r="AH192" s="152">
        <v>5</v>
      </c>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c r="A193" s="159"/>
      <c r="B193" s="160"/>
      <c r="C193" s="203" t="s">
        <v>3972</v>
      </c>
      <c r="D193" s="199"/>
      <c r="E193" s="200">
        <v>11.5</v>
      </c>
      <c r="F193" s="163"/>
      <c r="G193" s="163"/>
      <c r="H193" s="163"/>
      <c r="I193" s="163"/>
      <c r="J193" s="163"/>
      <c r="K193" s="163"/>
      <c r="L193" s="163"/>
      <c r="M193" s="163"/>
      <c r="N193" s="162"/>
      <c r="O193" s="162"/>
      <c r="P193" s="162"/>
      <c r="Q193" s="162"/>
      <c r="R193" s="163"/>
      <c r="S193" s="163"/>
      <c r="T193" s="163"/>
      <c r="U193" s="163"/>
      <c r="V193" s="163"/>
      <c r="W193" s="163"/>
      <c r="X193" s="163"/>
      <c r="Y193" s="152"/>
      <c r="Z193" s="152"/>
      <c r="AA193" s="152"/>
      <c r="AB193" s="152"/>
      <c r="AC193" s="152"/>
      <c r="AD193" s="152"/>
      <c r="AE193" s="152"/>
      <c r="AF193" s="152"/>
      <c r="AG193" s="152" t="s">
        <v>2390</v>
      </c>
      <c r="AH193" s="152">
        <v>5</v>
      </c>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c r="A194" s="159"/>
      <c r="B194" s="160"/>
      <c r="C194" s="203" t="s">
        <v>3973</v>
      </c>
      <c r="D194" s="199"/>
      <c r="E194" s="200">
        <v>40</v>
      </c>
      <c r="F194" s="163"/>
      <c r="G194" s="163"/>
      <c r="H194" s="163"/>
      <c r="I194" s="163"/>
      <c r="J194" s="163"/>
      <c r="K194" s="163"/>
      <c r="L194" s="163"/>
      <c r="M194" s="163"/>
      <c r="N194" s="162"/>
      <c r="O194" s="162"/>
      <c r="P194" s="162"/>
      <c r="Q194" s="162"/>
      <c r="R194" s="163"/>
      <c r="S194" s="163"/>
      <c r="T194" s="163"/>
      <c r="U194" s="163"/>
      <c r="V194" s="163"/>
      <c r="W194" s="163"/>
      <c r="X194" s="163"/>
      <c r="Y194" s="152"/>
      <c r="Z194" s="152"/>
      <c r="AA194" s="152"/>
      <c r="AB194" s="152"/>
      <c r="AC194" s="152"/>
      <c r="AD194" s="152"/>
      <c r="AE194" s="152"/>
      <c r="AF194" s="152"/>
      <c r="AG194" s="152" t="s">
        <v>2390</v>
      </c>
      <c r="AH194" s="152">
        <v>5</v>
      </c>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c r="A195" s="189">
        <v>47</v>
      </c>
      <c r="B195" s="190" t="s">
        <v>3974</v>
      </c>
      <c r="C195" s="197" t="s">
        <v>3975</v>
      </c>
      <c r="D195" s="191" t="s">
        <v>524</v>
      </c>
      <c r="E195" s="192">
        <v>2</v>
      </c>
      <c r="F195" s="193"/>
      <c r="G195" s="194">
        <f t="shared" ref="G195:G211" si="0">ROUND(E195*F195,2)</f>
        <v>0</v>
      </c>
      <c r="H195" s="193"/>
      <c r="I195" s="194">
        <f t="shared" ref="I195:I211" si="1">ROUND(E195*H195,2)</f>
        <v>0</v>
      </c>
      <c r="J195" s="193"/>
      <c r="K195" s="194">
        <f t="shared" ref="K195:K211" si="2">ROUND(E195*J195,2)</f>
        <v>0</v>
      </c>
      <c r="L195" s="194">
        <v>21</v>
      </c>
      <c r="M195" s="194">
        <f t="shared" ref="M195:M211" si="3">G195*(1+L195/100)</f>
        <v>0</v>
      </c>
      <c r="N195" s="192">
        <v>4.2900000000000004E-3</v>
      </c>
      <c r="O195" s="192">
        <f t="shared" ref="O195:O211" si="4">ROUND(E195*N195,2)</f>
        <v>0.01</v>
      </c>
      <c r="P195" s="192">
        <v>0</v>
      </c>
      <c r="Q195" s="192">
        <f t="shared" ref="Q195:Q211" si="5">ROUND(E195*P195,2)</f>
        <v>0</v>
      </c>
      <c r="R195" s="194" t="s">
        <v>781</v>
      </c>
      <c r="S195" s="194" t="s">
        <v>371</v>
      </c>
      <c r="T195" s="195" t="s">
        <v>2386</v>
      </c>
      <c r="U195" s="163">
        <v>0.36</v>
      </c>
      <c r="V195" s="163">
        <f t="shared" ref="V195:V211" si="6">ROUND(E195*U195,2)</f>
        <v>0.72</v>
      </c>
      <c r="W195" s="163"/>
      <c r="X195" s="163" t="s">
        <v>431</v>
      </c>
      <c r="Y195" s="152"/>
      <c r="Z195" s="152"/>
      <c r="AA195" s="152"/>
      <c r="AB195" s="152"/>
      <c r="AC195" s="152"/>
      <c r="AD195" s="152"/>
      <c r="AE195" s="152"/>
      <c r="AF195" s="152"/>
      <c r="AG195" s="152" t="s">
        <v>2387</v>
      </c>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1">
      <c r="A196" s="189">
        <v>48</v>
      </c>
      <c r="B196" s="190" t="s">
        <v>3976</v>
      </c>
      <c r="C196" s="197" t="s">
        <v>3977</v>
      </c>
      <c r="D196" s="191" t="s">
        <v>524</v>
      </c>
      <c r="E196" s="192">
        <v>3</v>
      </c>
      <c r="F196" s="193"/>
      <c r="G196" s="194">
        <f t="shared" si="0"/>
        <v>0</v>
      </c>
      <c r="H196" s="193"/>
      <c r="I196" s="194">
        <f t="shared" si="1"/>
        <v>0</v>
      </c>
      <c r="J196" s="193"/>
      <c r="K196" s="194">
        <f t="shared" si="2"/>
        <v>0</v>
      </c>
      <c r="L196" s="194">
        <v>21</v>
      </c>
      <c r="M196" s="194">
        <f t="shared" si="3"/>
        <v>0</v>
      </c>
      <c r="N196" s="192">
        <v>1.536E-2</v>
      </c>
      <c r="O196" s="192">
        <f t="shared" si="4"/>
        <v>0.05</v>
      </c>
      <c r="P196" s="192">
        <v>0</v>
      </c>
      <c r="Q196" s="192">
        <f t="shared" si="5"/>
        <v>0</v>
      </c>
      <c r="R196" s="194" t="s">
        <v>781</v>
      </c>
      <c r="S196" s="194" t="s">
        <v>371</v>
      </c>
      <c r="T196" s="195" t="s">
        <v>2386</v>
      </c>
      <c r="U196" s="163">
        <v>0.67200000000000004</v>
      </c>
      <c r="V196" s="163">
        <f t="shared" si="6"/>
        <v>2.02</v>
      </c>
      <c r="W196" s="163"/>
      <c r="X196" s="163" t="s">
        <v>431</v>
      </c>
      <c r="Y196" s="152"/>
      <c r="Z196" s="152"/>
      <c r="AA196" s="152"/>
      <c r="AB196" s="152"/>
      <c r="AC196" s="152"/>
      <c r="AD196" s="152"/>
      <c r="AE196" s="152"/>
      <c r="AF196" s="152"/>
      <c r="AG196" s="152" t="s">
        <v>2387</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c r="A197" s="189">
        <v>49</v>
      </c>
      <c r="B197" s="190" t="s">
        <v>3978</v>
      </c>
      <c r="C197" s="197" t="s">
        <v>3979</v>
      </c>
      <c r="D197" s="191" t="s">
        <v>508</v>
      </c>
      <c r="E197" s="192">
        <v>8</v>
      </c>
      <c r="F197" s="193"/>
      <c r="G197" s="194">
        <f t="shared" si="0"/>
        <v>0</v>
      </c>
      <c r="H197" s="193"/>
      <c r="I197" s="194">
        <f t="shared" si="1"/>
        <v>0</v>
      </c>
      <c r="J197" s="193"/>
      <c r="K197" s="194">
        <f t="shared" si="2"/>
        <v>0</v>
      </c>
      <c r="L197" s="194">
        <v>21</v>
      </c>
      <c r="M197" s="194">
        <f t="shared" si="3"/>
        <v>0</v>
      </c>
      <c r="N197" s="192">
        <v>2.4000000000000001E-4</v>
      </c>
      <c r="O197" s="192">
        <f t="shared" si="4"/>
        <v>0</v>
      </c>
      <c r="P197" s="192">
        <v>0</v>
      </c>
      <c r="Q197" s="192">
        <f t="shared" si="5"/>
        <v>0</v>
      </c>
      <c r="R197" s="194" t="s">
        <v>781</v>
      </c>
      <c r="S197" s="194" t="s">
        <v>371</v>
      </c>
      <c r="T197" s="195" t="s">
        <v>2386</v>
      </c>
      <c r="U197" s="163">
        <v>0.12</v>
      </c>
      <c r="V197" s="163">
        <f t="shared" si="6"/>
        <v>0.96</v>
      </c>
      <c r="W197" s="163"/>
      <c r="X197" s="163" t="s">
        <v>431</v>
      </c>
      <c r="Y197" s="152"/>
      <c r="Z197" s="152"/>
      <c r="AA197" s="152"/>
      <c r="AB197" s="152"/>
      <c r="AC197" s="152"/>
      <c r="AD197" s="152"/>
      <c r="AE197" s="152"/>
      <c r="AF197" s="152"/>
      <c r="AG197" s="152" t="s">
        <v>2387</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c r="A198" s="189">
        <v>50</v>
      </c>
      <c r="B198" s="190" t="s">
        <v>3980</v>
      </c>
      <c r="C198" s="197" t="s">
        <v>3981</v>
      </c>
      <c r="D198" s="191" t="s">
        <v>798</v>
      </c>
      <c r="E198" s="192">
        <v>36</v>
      </c>
      <c r="F198" s="193"/>
      <c r="G198" s="194">
        <f t="shared" si="0"/>
        <v>0</v>
      </c>
      <c r="H198" s="193"/>
      <c r="I198" s="194">
        <f t="shared" si="1"/>
        <v>0</v>
      </c>
      <c r="J198" s="193"/>
      <c r="K198" s="194">
        <f t="shared" si="2"/>
        <v>0</v>
      </c>
      <c r="L198" s="194">
        <v>21</v>
      </c>
      <c r="M198" s="194">
        <f t="shared" si="3"/>
        <v>0</v>
      </c>
      <c r="N198" s="192">
        <v>2.4000000000000001E-4</v>
      </c>
      <c r="O198" s="192">
        <f t="shared" si="4"/>
        <v>0.01</v>
      </c>
      <c r="P198" s="192">
        <v>0</v>
      </c>
      <c r="Q198" s="192">
        <f t="shared" si="5"/>
        <v>0</v>
      </c>
      <c r="R198" s="194" t="s">
        <v>781</v>
      </c>
      <c r="S198" s="194" t="s">
        <v>371</v>
      </c>
      <c r="T198" s="195" t="s">
        <v>2386</v>
      </c>
      <c r="U198" s="163">
        <v>0.12</v>
      </c>
      <c r="V198" s="163">
        <f t="shared" si="6"/>
        <v>4.32</v>
      </c>
      <c r="W198" s="163"/>
      <c r="X198" s="163" t="s">
        <v>431</v>
      </c>
      <c r="Y198" s="152"/>
      <c r="Z198" s="152"/>
      <c r="AA198" s="152"/>
      <c r="AB198" s="152"/>
      <c r="AC198" s="152"/>
      <c r="AD198" s="152"/>
      <c r="AE198" s="152"/>
      <c r="AF198" s="152"/>
      <c r="AG198" s="152" t="s">
        <v>2387</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ht="22.5" outlineLevel="1">
      <c r="A199" s="189">
        <v>51</v>
      </c>
      <c r="B199" s="190" t="s">
        <v>3982</v>
      </c>
      <c r="C199" s="197" t="s">
        <v>3983</v>
      </c>
      <c r="D199" s="191" t="s">
        <v>798</v>
      </c>
      <c r="E199" s="192">
        <v>4</v>
      </c>
      <c r="F199" s="193"/>
      <c r="G199" s="194">
        <f t="shared" si="0"/>
        <v>0</v>
      </c>
      <c r="H199" s="193"/>
      <c r="I199" s="194">
        <f t="shared" si="1"/>
        <v>0</v>
      </c>
      <c r="J199" s="193"/>
      <c r="K199" s="194">
        <f t="shared" si="2"/>
        <v>0</v>
      </c>
      <c r="L199" s="194">
        <v>21</v>
      </c>
      <c r="M199" s="194">
        <f t="shared" si="3"/>
        <v>0</v>
      </c>
      <c r="N199" s="192">
        <v>2.4000000000000001E-4</v>
      </c>
      <c r="O199" s="192">
        <f t="shared" si="4"/>
        <v>0</v>
      </c>
      <c r="P199" s="192">
        <v>0</v>
      </c>
      <c r="Q199" s="192">
        <f t="shared" si="5"/>
        <v>0</v>
      </c>
      <c r="R199" s="194" t="s">
        <v>781</v>
      </c>
      <c r="S199" s="194" t="s">
        <v>371</v>
      </c>
      <c r="T199" s="195" t="s">
        <v>2386</v>
      </c>
      <c r="U199" s="163">
        <v>0.12</v>
      </c>
      <c r="V199" s="163">
        <f t="shared" si="6"/>
        <v>0.48</v>
      </c>
      <c r="W199" s="163"/>
      <c r="X199" s="163" t="s">
        <v>431</v>
      </c>
      <c r="Y199" s="152"/>
      <c r="Z199" s="152"/>
      <c r="AA199" s="152"/>
      <c r="AB199" s="152"/>
      <c r="AC199" s="152"/>
      <c r="AD199" s="152"/>
      <c r="AE199" s="152"/>
      <c r="AF199" s="152"/>
      <c r="AG199" s="152" t="s">
        <v>2387</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ht="22.5" outlineLevel="1">
      <c r="A200" s="189">
        <v>52</v>
      </c>
      <c r="B200" s="190" t="s">
        <v>3984</v>
      </c>
      <c r="C200" s="197" t="s">
        <v>3985</v>
      </c>
      <c r="D200" s="191" t="s">
        <v>798</v>
      </c>
      <c r="E200" s="192">
        <v>8</v>
      </c>
      <c r="F200" s="193"/>
      <c r="G200" s="194">
        <f t="shared" si="0"/>
        <v>0</v>
      </c>
      <c r="H200" s="193"/>
      <c r="I200" s="194">
        <f t="shared" si="1"/>
        <v>0</v>
      </c>
      <c r="J200" s="193"/>
      <c r="K200" s="194">
        <f t="shared" si="2"/>
        <v>0</v>
      </c>
      <c r="L200" s="194">
        <v>21</v>
      </c>
      <c r="M200" s="194">
        <f t="shared" si="3"/>
        <v>0</v>
      </c>
      <c r="N200" s="192">
        <v>2.4000000000000001E-4</v>
      </c>
      <c r="O200" s="192">
        <f t="shared" si="4"/>
        <v>0</v>
      </c>
      <c r="P200" s="192">
        <v>0</v>
      </c>
      <c r="Q200" s="192">
        <f t="shared" si="5"/>
        <v>0</v>
      </c>
      <c r="R200" s="194" t="s">
        <v>781</v>
      </c>
      <c r="S200" s="194" t="s">
        <v>371</v>
      </c>
      <c r="T200" s="195" t="s">
        <v>2386</v>
      </c>
      <c r="U200" s="163">
        <v>0.12</v>
      </c>
      <c r="V200" s="163">
        <f t="shared" si="6"/>
        <v>0.96</v>
      </c>
      <c r="W200" s="163"/>
      <c r="X200" s="163" t="s">
        <v>431</v>
      </c>
      <c r="Y200" s="152"/>
      <c r="Z200" s="152"/>
      <c r="AA200" s="152"/>
      <c r="AB200" s="152"/>
      <c r="AC200" s="152"/>
      <c r="AD200" s="152"/>
      <c r="AE200" s="152"/>
      <c r="AF200" s="152"/>
      <c r="AG200" s="152" t="s">
        <v>2387</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c r="A201" s="189">
        <v>53</v>
      </c>
      <c r="B201" s="190" t="s">
        <v>3986</v>
      </c>
      <c r="C201" s="197" t="s">
        <v>3987</v>
      </c>
      <c r="D201" s="191" t="s">
        <v>508</v>
      </c>
      <c r="E201" s="192">
        <v>2</v>
      </c>
      <c r="F201" s="193"/>
      <c r="G201" s="194">
        <f t="shared" si="0"/>
        <v>0</v>
      </c>
      <c r="H201" s="193"/>
      <c r="I201" s="194">
        <f t="shared" si="1"/>
        <v>0</v>
      </c>
      <c r="J201" s="193"/>
      <c r="K201" s="194">
        <f t="shared" si="2"/>
        <v>0</v>
      </c>
      <c r="L201" s="194">
        <v>21</v>
      </c>
      <c r="M201" s="194">
        <f t="shared" si="3"/>
        <v>0</v>
      </c>
      <c r="N201" s="192">
        <v>1.9000000000000001E-4</v>
      </c>
      <c r="O201" s="192">
        <f t="shared" si="4"/>
        <v>0</v>
      </c>
      <c r="P201" s="192">
        <v>0</v>
      </c>
      <c r="Q201" s="192">
        <f t="shared" si="5"/>
        <v>0</v>
      </c>
      <c r="R201" s="194"/>
      <c r="S201" s="194" t="s">
        <v>430</v>
      </c>
      <c r="T201" s="195" t="s">
        <v>372</v>
      </c>
      <c r="U201" s="163">
        <v>0</v>
      </c>
      <c r="V201" s="163">
        <f t="shared" si="6"/>
        <v>0</v>
      </c>
      <c r="W201" s="163"/>
      <c r="X201" s="163" t="s">
        <v>431</v>
      </c>
      <c r="Y201" s="152"/>
      <c r="Z201" s="152"/>
      <c r="AA201" s="152"/>
      <c r="AB201" s="152"/>
      <c r="AC201" s="152"/>
      <c r="AD201" s="152"/>
      <c r="AE201" s="152"/>
      <c r="AF201" s="152"/>
      <c r="AG201" s="152" t="s">
        <v>2387</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c r="A202" s="189">
        <v>54</v>
      </c>
      <c r="B202" s="190" t="s">
        <v>3988</v>
      </c>
      <c r="C202" s="197" t="s">
        <v>3989</v>
      </c>
      <c r="D202" s="191" t="s">
        <v>508</v>
      </c>
      <c r="E202" s="192">
        <v>5</v>
      </c>
      <c r="F202" s="193"/>
      <c r="G202" s="194">
        <f t="shared" si="0"/>
        <v>0</v>
      </c>
      <c r="H202" s="193"/>
      <c r="I202" s="194">
        <f t="shared" si="1"/>
        <v>0</v>
      </c>
      <c r="J202" s="193"/>
      <c r="K202" s="194">
        <f t="shared" si="2"/>
        <v>0</v>
      </c>
      <c r="L202" s="194">
        <v>21</v>
      </c>
      <c r="M202" s="194">
        <f t="shared" si="3"/>
        <v>0</v>
      </c>
      <c r="N202" s="192">
        <v>1.9000000000000001E-4</v>
      </c>
      <c r="O202" s="192">
        <f t="shared" si="4"/>
        <v>0</v>
      </c>
      <c r="P202" s="192">
        <v>0</v>
      </c>
      <c r="Q202" s="192">
        <f t="shared" si="5"/>
        <v>0</v>
      </c>
      <c r="R202" s="194"/>
      <c r="S202" s="194" t="s">
        <v>430</v>
      </c>
      <c r="T202" s="195" t="s">
        <v>372</v>
      </c>
      <c r="U202" s="163">
        <v>0</v>
      </c>
      <c r="V202" s="163">
        <f t="shared" si="6"/>
        <v>0</v>
      </c>
      <c r="W202" s="163"/>
      <c r="X202" s="163" t="s">
        <v>431</v>
      </c>
      <c r="Y202" s="152"/>
      <c r="Z202" s="152"/>
      <c r="AA202" s="152"/>
      <c r="AB202" s="152"/>
      <c r="AC202" s="152"/>
      <c r="AD202" s="152"/>
      <c r="AE202" s="152"/>
      <c r="AF202" s="152"/>
      <c r="AG202" s="152" t="s">
        <v>2387</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c r="A203" s="189">
        <v>55</v>
      </c>
      <c r="B203" s="190" t="s">
        <v>3990</v>
      </c>
      <c r="C203" s="197" t="s">
        <v>3991</v>
      </c>
      <c r="D203" s="191" t="s">
        <v>508</v>
      </c>
      <c r="E203" s="192">
        <v>15</v>
      </c>
      <c r="F203" s="193"/>
      <c r="G203" s="194">
        <f t="shared" si="0"/>
        <v>0</v>
      </c>
      <c r="H203" s="193"/>
      <c r="I203" s="194">
        <f t="shared" si="1"/>
        <v>0</v>
      </c>
      <c r="J203" s="193"/>
      <c r="K203" s="194">
        <f t="shared" si="2"/>
        <v>0</v>
      </c>
      <c r="L203" s="194">
        <v>21</v>
      </c>
      <c r="M203" s="194">
        <f t="shared" si="3"/>
        <v>0</v>
      </c>
      <c r="N203" s="192">
        <v>1.7000000000000001E-4</v>
      </c>
      <c r="O203" s="192">
        <f t="shared" si="4"/>
        <v>0</v>
      </c>
      <c r="P203" s="192">
        <v>0</v>
      </c>
      <c r="Q203" s="192">
        <f t="shared" si="5"/>
        <v>0</v>
      </c>
      <c r="R203" s="194"/>
      <c r="S203" s="194" t="s">
        <v>430</v>
      </c>
      <c r="T203" s="195" t="s">
        <v>2386</v>
      </c>
      <c r="U203" s="163">
        <v>0.17</v>
      </c>
      <c r="V203" s="163">
        <f t="shared" si="6"/>
        <v>2.5499999999999998</v>
      </c>
      <c r="W203" s="163"/>
      <c r="X203" s="163" t="s">
        <v>431</v>
      </c>
      <c r="Y203" s="152"/>
      <c r="Z203" s="152"/>
      <c r="AA203" s="152"/>
      <c r="AB203" s="152"/>
      <c r="AC203" s="152"/>
      <c r="AD203" s="152"/>
      <c r="AE203" s="152"/>
      <c r="AF203" s="152"/>
      <c r="AG203" s="152" t="s">
        <v>2387</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c r="A204" s="189">
        <v>56</v>
      </c>
      <c r="B204" s="190" t="s">
        <v>3992</v>
      </c>
      <c r="C204" s="197" t="s">
        <v>3993</v>
      </c>
      <c r="D204" s="191" t="s">
        <v>508</v>
      </c>
      <c r="E204" s="192">
        <v>7</v>
      </c>
      <c r="F204" s="193"/>
      <c r="G204" s="194">
        <f t="shared" si="0"/>
        <v>0</v>
      </c>
      <c r="H204" s="193"/>
      <c r="I204" s="194">
        <f t="shared" si="1"/>
        <v>0</v>
      </c>
      <c r="J204" s="193"/>
      <c r="K204" s="194">
        <f t="shared" si="2"/>
        <v>0</v>
      </c>
      <c r="L204" s="194">
        <v>21</v>
      </c>
      <c r="M204" s="194">
        <f t="shared" si="3"/>
        <v>0</v>
      </c>
      <c r="N204" s="192">
        <v>2.7E-4</v>
      </c>
      <c r="O204" s="192">
        <f t="shared" si="4"/>
        <v>0</v>
      </c>
      <c r="P204" s="192">
        <v>0</v>
      </c>
      <c r="Q204" s="192">
        <f t="shared" si="5"/>
        <v>0</v>
      </c>
      <c r="R204" s="194"/>
      <c r="S204" s="194" t="s">
        <v>430</v>
      </c>
      <c r="T204" s="195" t="s">
        <v>2386</v>
      </c>
      <c r="U204" s="163">
        <v>0.21</v>
      </c>
      <c r="V204" s="163">
        <f t="shared" si="6"/>
        <v>1.47</v>
      </c>
      <c r="W204" s="163"/>
      <c r="X204" s="163" t="s">
        <v>431</v>
      </c>
      <c r="Y204" s="152"/>
      <c r="Z204" s="152"/>
      <c r="AA204" s="152"/>
      <c r="AB204" s="152"/>
      <c r="AC204" s="152"/>
      <c r="AD204" s="152"/>
      <c r="AE204" s="152"/>
      <c r="AF204" s="152"/>
      <c r="AG204" s="152" t="s">
        <v>2387</v>
      </c>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c r="A205" s="189">
        <v>57</v>
      </c>
      <c r="B205" s="190" t="s">
        <v>3994</v>
      </c>
      <c r="C205" s="197" t="s">
        <v>3995</v>
      </c>
      <c r="D205" s="191" t="s">
        <v>508</v>
      </c>
      <c r="E205" s="192">
        <v>2</v>
      </c>
      <c r="F205" s="193"/>
      <c r="G205" s="194">
        <f t="shared" si="0"/>
        <v>0</v>
      </c>
      <c r="H205" s="193"/>
      <c r="I205" s="194">
        <f t="shared" si="1"/>
        <v>0</v>
      </c>
      <c r="J205" s="193"/>
      <c r="K205" s="194">
        <f t="shared" si="2"/>
        <v>0</v>
      </c>
      <c r="L205" s="194">
        <v>21</v>
      </c>
      <c r="M205" s="194">
        <f t="shared" si="3"/>
        <v>0</v>
      </c>
      <c r="N205" s="192">
        <v>1.8000000000000001E-4</v>
      </c>
      <c r="O205" s="192">
        <f t="shared" si="4"/>
        <v>0</v>
      </c>
      <c r="P205" s="192">
        <v>0</v>
      </c>
      <c r="Q205" s="192">
        <f t="shared" si="5"/>
        <v>0</v>
      </c>
      <c r="R205" s="194"/>
      <c r="S205" s="194" t="s">
        <v>430</v>
      </c>
      <c r="T205" s="195" t="s">
        <v>372</v>
      </c>
      <c r="U205" s="163">
        <v>0.17</v>
      </c>
      <c r="V205" s="163">
        <f t="shared" si="6"/>
        <v>0.34</v>
      </c>
      <c r="W205" s="163"/>
      <c r="X205" s="163" t="s">
        <v>431</v>
      </c>
      <c r="Y205" s="152"/>
      <c r="Z205" s="152"/>
      <c r="AA205" s="152"/>
      <c r="AB205" s="152"/>
      <c r="AC205" s="152"/>
      <c r="AD205" s="152"/>
      <c r="AE205" s="152"/>
      <c r="AF205" s="152"/>
      <c r="AG205" s="152" t="s">
        <v>2387</v>
      </c>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c r="A206" s="189">
        <v>58</v>
      </c>
      <c r="B206" s="190" t="s">
        <v>3996</v>
      </c>
      <c r="C206" s="197" t="s">
        <v>3997</v>
      </c>
      <c r="D206" s="191" t="s">
        <v>508</v>
      </c>
      <c r="E206" s="192">
        <v>2</v>
      </c>
      <c r="F206" s="193"/>
      <c r="G206" s="194">
        <f t="shared" si="0"/>
        <v>0</v>
      </c>
      <c r="H206" s="193"/>
      <c r="I206" s="194">
        <f t="shared" si="1"/>
        <v>0</v>
      </c>
      <c r="J206" s="193"/>
      <c r="K206" s="194">
        <f t="shared" si="2"/>
        <v>0</v>
      </c>
      <c r="L206" s="194">
        <v>21</v>
      </c>
      <c r="M206" s="194">
        <f t="shared" si="3"/>
        <v>0</v>
      </c>
      <c r="N206" s="192">
        <v>5.8E-4</v>
      </c>
      <c r="O206" s="192">
        <f t="shared" si="4"/>
        <v>0</v>
      </c>
      <c r="P206" s="192">
        <v>0</v>
      </c>
      <c r="Q206" s="192">
        <f t="shared" si="5"/>
        <v>0</v>
      </c>
      <c r="R206" s="194"/>
      <c r="S206" s="194" t="s">
        <v>430</v>
      </c>
      <c r="T206" s="195" t="s">
        <v>2386</v>
      </c>
      <c r="U206" s="163">
        <v>0.21</v>
      </c>
      <c r="V206" s="163">
        <f t="shared" si="6"/>
        <v>0.42</v>
      </c>
      <c r="W206" s="163"/>
      <c r="X206" s="163" t="s">
        <v>431</v>
      </c>
      <c r="Y206" s="152"/>
      <c r="Z206" s="152"/>
      <c r="AA206" s="152"/>
      <c r="AB206" s="152"/>
      <c r="AC206" s="152"/>
      <c r="AD206" s="152"/>
      <c r="AE206" s="152"/>
      <c r="AF206" s="152"/>
      <c r="AG206" s="152" t="s">
        <v>2387</v>
      </c>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c r="A207" s="189">
        <v>59</v>
      </c>
      <c r="B207" s="190" t="s">
        <v>3998</v>
      </c>
      <c r="C207" s="197" t="s">
        <v>3999</v>
      </c>
      <c r="D207" s="191" t="s">
        <v>508</v>
      </c>
      <c r="E207" s="192">
        <v>3</v>
      </c>
      <c r="F207" s="193"/>
      <c r="G207" s="194">
        <f t="shared" si="0"/>
        <v>0</v>
      </c>
      <c r="H207" s="193"/>
      <c r="I207" s="194">
        <f t="shared" si="1"/>
        <v>0</v>
      </c>
      <c r="J207" s="193"/>
      <c r="K207" s="194">
        <f t="shared" si="2"/>
        <v>0</v>
      </c>
      <c r="L207" s="194">
        <v>21</v>
      </c>
      <c r="M207" s="194">
        <f t="shared" si="3"/>
        <v>0</v>
      </c>
      <c r="N207" s="192">
        <v>5.8E-4</v>
      </c>
      <c r="O207" s="192">
        <f t="shared" si="4"/>
        <v>0</v>
      </c>
      <c r="P207" s="192">
        <v>0</v>
      </c>
      <c r="Q207" s="192">
        <f t="shared" si="5"/>
        <v>0</v>
      </c>
      <c r="R207" s="194"/>
      <c r="S207" s="194" t="s">
        <v>430</v>
      </c>
      <c r="T207" s="195" t="s">
        <v>2386</v>
      </c>
      <c r="U207" s="163">
        <v>0.20699999999999999</v>
      </c>
      <c r="V207" s="163">
        <f t="shared" si="6"/>
        <v>0.62</v>
      </c>
      <c r="W207" s="163"/>
      <c r="X207" s="163" t="s">
        <v>431</v>
      </c>
      <c r="Y207" s="152"/>
      <c r="Z207" s="152"/>
      <c r="AA207" s="152"/>
      <c r="AB207" s="152"/>
      <c r="AC207" s="152"/>
      <c r="AD207" s="152"/>
      <c r="AE207" s="152"/>
      <c r="AF207" s="152"/>
      <c r="AG207" s="152" t="s">
        <v>2387</v>
      </c>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c r="A208" s="189">
        <v>60</v>
      </c>
      <c r="B208" s="190" t="s">
        <v>4000</v>
      </c>
      <c r="C208" s="197" t="s">
        <v>4001</v>
      </c>
      <c r="D208" s="191" t="s">
        <v>508</v>
      </c>
      <c r="E208" s="192">
        <v>2</v>
      </c>
      <c r="F208" s="193"/>
      <c r="G208" s="194">
        <f t="shared" si="0"/>
        <v>0</v>
      </c>
      <c r="H208" s="193"/>
      <c r="I208" s="194">
        <f t="shared" si="1"/>
        <v>0</v>
      </c>
      <c r="J208" s="193"/>
      <c r="K208" s="194">
        <f t="shared" si="2"/>
        <v>0</v>
      </c>
      <c r="L208" s="194">
        <v>21</v>
      </c>
      <c r="M208" s="194">
        <f t="shared" si="3"/>
        <v>0</v>
      </c>
      <c r="N208" s="192">
        <v>1.25E-3</v>
      </c>
      <c r="O208" s="192">
        <f t="shared" si="4"/>
        <v>0</v>
      </c>
      <c r="P208" s="192">
        <v>0</v>
      </c>
      <c r="Q208" s="192">
        <f t="shared" si="5"/>
        <v>0</v>
      </c>
      <c r="R208" s="194"/>
      <c r="S208" s="194" t="s">
        <v>430</v>
      </c>
      <c r="T208" s="195" t="s">
        <v>2386</v>
      </c>
      <c r="U208" s="163">
        <v>0.27</v>
      </c>
      <c r="V208" s="163">
        <f t="shared" si="6"/>
        <v>0.54</v>
      </c>
      <c r="W208" s="163"/>
      <c r="X208" s="163" t="s">
        <v>431</v>
      </c>
      <c r="Y208" s="152"/>
      <c r="Z208" s="152"/>
      <c r="AA208" s="152"/>
      <c r="AB208" s="152"/>
      <c r="AC208" s="152"/>
      <c r="AD208" s="152"/>
      <c r="AE208" s="152"/>
      <c r="AF208" s="152"/>
      <c r="AG208" s="152" t="s">
        <v>2387</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c r="A209" s="189">
        <v>61</v>
      </c>
      <c r="B209" s="190" t="s">
        <v>4002</v>
      </c>
      <c r="C209" s="197" t="s">
        <v>4003</v>
      </c>
      <c r="D209" s="191" t="s">
        <v>508</v>
      </c>
      <c r="E209" s="192">
        <v>2</v>
      </c>
      <c r="F209" s="193"/>
      <c r="G209" s="194">
        <f t="shared" si="0"/>
        <v>0</v>
      </c>
      <c r="H209" s="193"/>
      <c r="I209" s="194">
        <f t="shared" si="1"/>
        <v>0</v>
      </c>
      <c r="J209" s="193"/>
      <c r="K209" s="194">
        <f t="shared" si="2"/>
        <v>0</v>
      </c>
      <c r="L209" s="194">
        <v>21</v>
      </c>
      <c r="M209" s="194">
        <f t="shared" si="3"/>
        <v>0</v>
      </c>
      <c r="N209" s="192">
        <v>0</v>
      </c>
      <c r="O209" s="192">
        <f t="shared" si="4"/>
        <v>0</v>
      </c>
      <c r="P209" s="192">
        <v>0</v>
      </c>
      <c r="Q209" s="192">
        <f t="shared" si="5"/>
        <v>0</v>
      </c>
      <c r="R209" s="194"/>
      <c r="S209" s="194" t="s">
        <v>430</v>
      </c>
      <c r="T209" s="195" t="s">
        <v>2386</v>
      </c>
      <c r="U209" s="163">
        <v>0.16500000000000001</v>
      </c>
      <c r="V209" s="163">
        <f t="shared" si="6"/>
        <v>0.33</v>
      </c>
      <c r="W209" s="163"/>
      <c r="X209" s="163" t="s">
        <v>431</v>
      </c>
      <c r="Y209" s="152"/>
      <c r="Z209" s="152"/>
      <c r="AA209" s="152"/>
      <c r="AB209" s="152"/>
      <c r="AC209" s="152"/>
      <c r="AD209" s="152"/>
      <c r="AE209" s="152"/>
      <c r="AF209" s="152"/>
      <c r="AG209" s="152" t="s">
        <v>2387</v>
      </c>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ht="22.5" outlineLevel="1">
      <c r="A210" s="189">
        <v>62</v>
      </c>
      <c r="B210" s="190" t="s">
        <v>4004</v>
      </c>
      <c r="C210" s="197" t="s">
        <v>4005</v>
      </c>
      <c r="D210" s="191" t="s">
        <v>508</v>
      </c>
      <c r="E210" s="192">
        <v>5</v>
      </c>
      <c r="F210" s="193"/>
      <c r="G210" s="194">
        <f t="shared" si="0"/>
        <v>0</v>
      </c>
      <c r="H210" s="193"/>
      <c r="I210" s="194">
        <f t="shared" si="1"/>
        <v>0</v>
      </c>
      <c r="J210" s="193"/>
      <c r="K210" s="194">
        <f t="shared" si="2"/>
        <v>0</v>
      </c>
      <c r="L210" s="194">
        <v>21</v>
      </c>
      <c r="M210" s="194">
        <f t="shared" si="3"/>
        <v>0</v>
      </c>
      <c r="N210" s="192">
        <v>4.0000000000000002E-4</v>
      </c>
      <c r="O210" s="192">
        <f t="shared" si="4"/>
        <v>0</v>
      </c>
      <c r="P210" s="192">
        <v>0</v>
      </c>
      <c r="Q210" s="192">
        <f t="shared" si="5"/>
        <v>0</v>
      </c>
      <c r="R210" s="194"/>
      <c r="S210" s="194" t="s">
        <v>430</v>
      </c>
      <c r="T210" s="195" t="s">
        <v>372</v>
      </c>
      <c r="U210" s="163">
        <v>0</v>
      </c>
      <c r="V210" s="163">
        <f t="shared" si="6"/>
        <v>0</v>
      </c>
      <c r="W210" s="163"/>
      <c r="X210" s="163" t="s">
        <v>431</v>
      </c>
      <c r="Y210" s="152"/>
      <c r="Z210" s="152"/>
      <c r="AA210" s="152"/>
      <c r="AB210" s="152"/>
      <c r="AC210" s="152"/>
      <c r="AD210" s="152"/>
      <c r="AE210" s="152"/>
      <c r="AF210" s="152"/>
      <c r="AG210" s="152" t="s">
        <v>2387</v>
      </c>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ht="22.5" outlineLevel="1">
      <c r="A211" s="175">
        <v>63</v>
      </c>
      <c r="B211" s="176" t="s">
        <v>4006</v>
      </c>
      <c r="C211" s="185" t="s">
        <v>4007</v>
      </c>
      <c r="D211" s="177" t="s">
        <v>524</v>
      </c>
      <c r="E211" s="178">
        <v>176</v>
      </c>
      <c r="F211" s="179"/>
      <c r="G211" s="180">
        <f t="shared" si="0"/>
        <v>0</v>
      </c>
      <c r="H211" s="179"/>
      <c r="I211" s="180">
        <f t="shared" si="1"/>
        <v>0</v>
      </c>
      <c r="J211" s="179"/>
      <c r="K211" s="180">
        <f t="shared" si="2"/>
        <v>0</v>
      </c>
      <c r="L211" s="180">
        <v>21</v>
      </c>
      <c r="M211" s="180">
        <f t="shared" si="3"/>
        <v>0</v>
      </c>
      <c r="N211" s="178">
        <v>4.0000000000000003E-5</v>
      </c>
      <c r="O211" s="178">
        <f t="shared" si="4"/>
        <v>0.01</v>
      </c>
      <c r="P211" s="178">
        <v>0</v>
      </c>
      <c r="Q211" s="178">
        <f t="shared" si="5"/>
        <v>0</v>
      </c>
      <c r="R211" s="180" t="s">
        <v>731</v>
      </c>
      <c r="S211" s="180" t="s">
        <v>2386</v>
      </c>
      <c r="T211" s="181" t="s">
        <v>2386</v>
      </c>
      <c r="U211" s="163">
        <v>0</v>
      </c>
      <c r="V211" s="163">
        <f t="shared" si="6"/>
        <v>0</v>
      </c>
      <c r="W211" s="163"/>
      <c r="X211" s="163" t="s">
        <v>464</v>
      </c>
      <c r="Y211" s="152"/>
      <c r="Z211" s="152"/>
      <c r="AA211" s="152"/>
      <c r="AB211" s="152"/>
      <c r="AC211" s="152"/>
      <c r="AD211" s="152"/>
      <c r="AE211" s="152"/>
      <c r="AF211" s="152"/>
      <c r="AG211" s="152" t="s">
        <v>4008</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c r="A212" s="159"/>
      <c r="B212" s="160"/>
      <c r="C212" s="203" t="s">
        <v>4009</v>
      </c>
      <c r="D212" s="199"/>
      <c r="E212" s="200">
        <v>121</v>
      </c>
      <c r="F212" s="163"/>
      <c r="G212" s="163"/>
      <c r="H212" s="163"/>
      <c r="I212" s="163"/>
      <c r="J212" s="163"/>
      <c r="K212" s="163"/>
      <c r="L212" s="163"/>
      <c r="M212" s="163"/>
      <c r="N212" s="162"/>
      <c r="O212" s="162"/>
      <c r="P212" s="162"/>
      <c r="Q212" s="162"/>
      <c r="R212" s="163"/>
      <c r="S212" s="163"/>
      <c r="T212" s="163"/>
      <c r="U212" s="163"/>
      <c r="V212" s="163"/>
      <c r="W212" s="163"/>
      <c r="X212" s="163"/>
      <c r="Y212" s="152"/>
      <c r="Z212" s="152"/>
      <c r="AA212" s="152"/>
      <c r="AB212" s="152"/>
      <c r="AC212" s="152"/>
      <c r="AD212" s="152"/>
      <c r="AE212" s="152"/>
      <c r="AF212" s="152"/>
      <c r="AG212" s="152" t="s">
        <v>2390</v>
      </c>
      <c r="AH212" s="152">
        <v>0</v>
      </c>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1">
      <c r="A213" s="159"/>
      <c r="B213" s="160"/>
      <c r="C213" s="203" t="s">
        <v>3922</v>
      </c>
      <c r="D213" s="199"/>
      <c r="E213" s="200">
        <v>55</v>
      </c>
      <c r="F213" s="163"/>
      <c r="G213" s="163"/>
      <c r="H213" s="163"/>
      <c r="I213" s="163"/>
      <c r="J213" s="163"/>
      <c r="K213" s="163"/>
      <c r="L213" s="163"/>
      <c r="M213" s="163"/>
      <c r="N213" s="162"/>
      <c r="O213" s="162"/>
      <c r="P213" s="162"/>
      <c r="Q213" s="162"/>
      <c r="R213" s="163"/>
      <c r="S213" s="163"/>
      <c r="T213" s="163"/>
      <c r="U213" s="163"/>
      <c r="V213" s="163"/>
      <c r="W213" s="163"/>
      <c r="X213" s="163"/>
      <c r="Y213" s="152"/>
      <c r="Z213" s="152"/>
      <c r="AA213" s="152"/>
      <c r="AB213" s="152"/>
      <c r="AC213" s="152"/>
      <c r="AD213" s="152"/>
      <c r="AE213" s="152"/>
      <c r="AF213" s="152"/>
      <c r="AG213" s="152" t="s">
        <v>2390</v>
      </c>
      <c r="AH213" s="152">
        <v>0</v>
      </c>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ht="22.5" outlineLevel="1">
      <c r="A214" s="175">
        <v>64</v>
      </c>
      <c r="B214" s="176" t="s">
        <v>4010</v>
      </c>
      <c r="C214" s="185" t="s">
        <v>4011</v>
      </c>
      <c r="D214" s="177" t="s">
        <v>524</v>
      </c>
      <c r="E214" s="178">
        <v>55.5</v>
      </c>
      <c r="F214" s="179"/>
      <c r="G214" s="180">
        <f>ROUND(E214*F214,2)</f>
        <v>0</v>
      </c>
      <c r="H214" s="179"/>
      <c r="I214" s="180">
        <f>ROUND(E214*H214,2)</f>
        <v>0</v>
      </c>
      <c r="J214" s="179"/>
      <c r="K214" s="180">
        <f>ROUND(E214*J214,2)</f>
        <v>0</v>
      </c>
      <c r="L214" s="180">
        <v>21</v>
      </c>
      <c r="M214" s="180">
        <f>G214*(1+L214/100)</f>
        <v>0</v>
      </c>
      <c r="N214" s="178">
        <v>5.0000000000000002E-5</v>
      </c>
      <c r="O214" s="178">
        <f>ROUND(E214*N214,2)</f>
        <v>0</v>
      </c>
      <c r="P214" s="178">
        <v>0</v>
      </c>
      <c r="Q214" s="178">
        <f>ROUND(E214*P214,2)</f>
        <v>0</v>
      </c>
      <c r="R214" s="180" t="s">
        <v>731</v>
      </c>
      <c r="S214" s="180" t="s">
        <v>2386</v>
      </c>
      <c r="T214" s="181" t="s">
        <v>2386</v>
      </c>
      <c r="U214" s="163">
        <v>0</v>
      </c>
      <c r="V214" s="163">
        <f>ROUND(E214*U214,2)</f>
        <v>0</v>
      </c>
      <c r="W214" s="163"/>
      <c r="X214" s="163" t="s">
        <v>464</v>
      </c>
      <c r="Y214" s="152"/>
      <c r="Z214" s="152"/>
      <c r="AA214" s="152"/>
      <c r="AB214" s="152"/>
      <c r="AC214" s="152"/>
      <c r="AD214" s="152"/>
      <c r="AE214" s="152"/>
      <c r="AF214" s="152"/>
      <c r="AG214" s="152" t="s">
        <v>4008</v>
      </c>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1">
      <c r="A215" s="159"/>
      <c r="B215" s="160"/>
      <c r="C215" s="203" t="s">
        <v>3926</v>
      </c>
      <c r="D215" s="199"/>
      <c r="E215" s="200">
        <v>35.5</v>
      </c>
      <c r="F215" s="163"/>
      <c r="G215" s="163"/>
      <c r="H215" s="163"/>
      <c r="I215" s="163"/>
      <c r="J215" s="163"/>
      <c r="K215" s="163"/>
      <c r="L215" s="163"/>
      <c r="M215" s="163"/>
      <c r="N215" s="162"/>
      <c r="O215" s="162"/>
      <c r="P215" s="162"/>
      <c r="Q215" s="162"/>
      <c r="R215" s="163"/>
      <c r="S215" s="163"/>
      <c r="T215" s="163"/>
      <c r="U215" s="163"/>
      <c r="V215" s="163"/>
      <c r="W215" s="163"/>
      <c r="X215" s="163"/>
      <c r="Y215" s="152"/>
      <c r="Z215" s="152"/>
      <c r="AA215" s="152"/>
      <c r="AB215" s="152"/>
      <c r="AC215" s="152"/>
      <c r="AD215" s="152"/>
      <c r="AE215" s="152"/>
      <c r="AF215" s="152"/>
      <c r="AG215" s="152" t="s">
        <v>2390</v>
      </c>
      <c r="AH215" s="152">
        <v>0</v>
      </c>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1">
      <c r="A216" s="159"/>
      <c r="B216" s="160"/>
      <c r="C216" s="203" t="s">
        <v>3927</v>
      </c>
      <c r="D216" s="199"/>
      <c r="E216" s="200">
        <v>20</v>
      </c>
      <c r="F216" s="163"/>
      <c r="G216" s="163"/>
      <c r="H216" s="163"/>
      <c r="I216" s="163"/>
      <c r="J216" s="163"/>
      <c r="K216" s="163"/>
      <c r="L216" s="163"/>
      <c r="M216" s="163"/>
      <c r="N216" s="162"/>
      <c r="O216" s="162"/>
      <c r="P216" s="162"/>
      <c r="Q216" s="162"/>
      <c r="R216" s="163"/>
      <c r="S216" s="163"/>
      <c r="T216" s="163"/>
      <c r="U216" s="163"/>
      <c r="V216" s="163"/>
      <c r="W216" s="163"/>
      <c r="X216" s="163"/>
      <c r="Y216" s="152"/>
      <c r="Z216" s="152"/>
      <c r="AA216" s="152"/>
      <c r="AB216" s="152"/>
      <c r="AC216" s="152"/>
      <c r="AD216" s="152"/>
      <c r="AE216" s="152"/>
      <c r="AF216" s="152"/>
      <c r="AG216" s="152" t="s">
        <v>2390</v>
      </c>
      <c r="AH216" s="152">
        <v>0</v>
      </c>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c r="A217" s="189">
        <v>65</v>
      </c>
      <c r="B217" s="190" t="s">
        <v>4012</v>
      </c>
      <c r="C217" s="197" t="s">
        <v>4013</v>
      </c>
      <c r="D217" s="191" t="s">
        <v>508</v>
      </c>
      <c r="E217" s="192">
        <v>10</v>
      </c>
      <c r="F217" s="193"/>
      <c r="G217" s="194">
        <f>ROUND(E217*F217,2)</f>
        <v>0</v>
      </c>
      <c r="H217" s="193"/>
      <c r="I217" s="194">
        <f>ROUND(E217*H217,2)</f>
        <v>0</v>
      </c>
      <c r="J217" s="193"/>
      <c r="K217" s="194">
        <f>ROUND(E217*J217,2)</f>
        <v>0</v>
      </c>
      <c r="L217" s="194">
        <v>21</v>
      </c>
      <c r="M217" s="194">
        <f>G217*(1+L217/100)</f>
        <v>0</v>
      </c>
      <c r="N217" s="192">
        <v>0</v>
      </c>
      <c r="O217" s="192">
        <f>ROUND(E217*N217,2)</f>
        <v>0</v>
      </c>
      <c r="P217" s="192">
        <v>0</v>
      </c>
      <c r="Q217" s="192">
        <f>ROUND(E217*P217,2)</f>
        <v>0</v>
      </c>
      <c r="R217" s="194" t="s">
        <v>731</v>
      </c>
      <c r="S217" s="194" t="s">
        <v>371</v>
      </c>
      <c r="T217" s="195" t="s">
        <v>2386</v>
      </c>
      <c r="U217" s="163">
        <v>0</v>
      </c>
      <c r="V217" s="163">
        <f>ROUND(E217*U217,2)</f>
        <v>0</v>
      </c>
      <c r="W217" s="163"/>
      <c r="X217" s="163" t="s">
        <v>464</v>
      </c>
      <c r="Y217" s="152"/>
      <c r="Z217" s="152"/>
      <c r="AA217" s="152"/>
      <c r="AB217" s="152"/>
      <c r="AC217" s="152"/>
      <c r="AD217" s="152"/>
      <c r="AE217" s="152"/>
      <c r="AF217" s="152"/>
      <c r="AG217" s="152" t="s">
        <v>2465</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1">
      <c r="A218" s="189">
        <v>66</v>
      </c>
      <c r="B218" s="190" t="s">
        <v>4014</v>
      </c>
      <c r="C218" s="197" t="s">
        <v>4015</v>
      </c>
      <c r="D218" s="191" t="s">
        <v>524</v>
      </c>
      <c r="E218" s="192">
        <v>5</v>
      </c>
      <c r="F218" s="193"/>
      <c r="G218" s="194">
        <f>ROUND(E218*F218,2)</f>
        <v>0</v>
      </c>
      <c r="H218" s="193"/>
      <c r="I218" s="194">
        <f>ROUND(E218*H218,2)</f>
        <v>0</v>
      </c>
      <c r="J218" s="193"/>
      <c r="K218" s="194">
        <f>ROUND(E218*J218,2)</f>
        <v>0</v>
      </c>
      <c r="L218" s="194">
        <v>21</v>
      </c>
      <c r="M218" s="194">
        <f>G218*(1+L218/100)</f>
        <v>0</v>
      </c>
      <c r="N218" s="192">
        <v>4.1000000000000003E-3</v>
      </c>
      <c r="O218" s="192">
        <f>ROUND(E218*N218,2)</f>
        <v>0.02</v>
      </c>
      <c r="P218" s="192">
        <v>0</v>
      </c>
      <c r="Q218" s="192">
        <f>ROUND(E218*P218,2)</f>
        <v>0</v>
      </c>
      <c r="R218" s="194"/>
      <c r="S218" s="194" t="s">
        <v>430</v>
      </c>
      <c r="T218" s="195" t="s">
        <v>2386</v>
      </c>
      <c r="U218" s="163">
        <v>0</v>
      </c>
      <c r="V218" s="163">
        <f>ROUND(E218*U218,2)</f>
        <v>0</v>
      </c>
      <c r="W218" s="163"/>
      <c r="X218" s="163" t="s">
        <v>464</v>
      </c>
      <c r="Y218" s="152"/>
      <c r="Z218" s="152"/>
      <c r="AA218" s="152"/>
      <c r="AB218" s="152"/>
      <c r="AC218" s="152"/>
      <c r="AD218" s="152"/>
      <c r="AE218" s="152"/>
      <c r="AF218" s="152"/>
      <c r="AG218" s="152" t="s">
        <v>2465</v>
      </c>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1">
      <c r="A219" s="189">
        <v>67</v>
      </c>
      <c r="B219" s="190" t="s">
        <v>4016</v>
      </c>
      <c r="C219" s="197" t="s">
        <v>4017</v>
      </c>
      <c r="D219" s="191" t="s">
        <v>508</v>
      </c>
      <c r="E219" s="192">
        <v>17</v>
      </c>
      <c r="F219" s="193"/>
      <c r="G219" s="194">
        <f>ROUND(E219*F219,2)</f>
        <v>0</v>
      </c>
      <c r="H219" s="193"/>
      <c r="I219" s="194">
        <f>ROUND(E219*H219,2)</f>
        <v>0</v>
      </c>
      <c r="J219" s="193"/>
      <c r="K219" s="194">
        <f>ROUND(E219*J219,2)</f>
        <v>0</v>
      </c>
      <c r="L219" s="194">
        <v>21</v>
      </c>
      <c r="M219" s="194">
        <f>G219*(1+L219/100)</f>
        <v>0</v>
      </c>
      <c r="N219" s="192">
        <v>1.9000000000000001E-4</v>
      </c>
      <c r="O219" s="192">
        <f>ROUND(E219*N219,2)</f>
        <v>0</v>
      </c>
      <c r="P219" s="192">
        <v>0</v>
      </c>
      <c r="Q219" s="192">
        <f>ROUND(E219*P219,2)</f>
        <v>0</v>
      </c>
      <c r="R219" s="194"/>
      <c r="S219" s="194" t="s">
        <v>430</v>
      </c>
      <c r="T219" s="195" t="s">
        <v>372</v>
      </c>
      <c r="U219" s="163">
        <v>0</v>
      </c>
      <c r="V219" s="163">
        <f>ROUND(E219*U219,2)</f>
        <v>0</v>
      </c>
      <c r="W219" s="163"/>
      <c r="X219" s="163" t="s">
        <v>464</v>
      </c>
      <c r="Y219" s="152"/>
      <c r="Z219" s="152"/>
      <c r="AA219" s="152"/>
      <c r="AB219" s="152"/>
      <c r="AC219" s="152"/>
      <c r="AD219" s="152"/>
      <c r="AE219" s="152"/>
      <c r="AF219" s="152"/>
      <c r="AG219" s="152" t="s">
        <v>2465</v>
      </c>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ht="33.75" outlineLevel="1">
      <c r="A220" s="175">
        <v>68</v>
      </c>
      <c r="B220" s="176" t="s">
        <v>4018</v>
      </c>
      <c r="C220" s="185" t="s">
        <v>4019</v>
      </c>
      <c r="D220" s="177" t="s">
        <v>524</v>
      </c>
      <c r="E220" s="178">
        <v>21</v>
      </c>
      <c r="F220" s="179"/>
      <c r="G220" s="180">
        <f>ROUND(E220*F220,2)</f>
        <v>0</v>
      </c>
      <c r="H220" s="179"/>
      <c r="I220" s="180">
        <f>ROUND(E220*H220,2)</f>
        <v>0</v>
      </c>
      <c r="J220" s="179"/>
      <c r="K220" s="180">
        <f>ROUND(E220*J220,2)</f>
        <v>0</v>
      </c>
      <c r="L220" s="180">
        <v>21</v>
      </c>
      <c r="M220" s="180">
        <f>G220*(1+L220/100)</f>
        <v>0</v>
      </c>
      <c r="N220" s="178">
        <v>2.7E-4</v>
      </c>
      <c r="O220" s="178">
        <f>ROUND(E220*N220,2)</f>
        <v>0.01</v>
      </c>
      <c r="P220" s="178">
        <v>0</v>
      </c>
      <c r="Q220" s="178">
        <f>ROUND(E220*P220,2)</f>
        <v>0</v>
      </c>
      <c r="R220" s="180" t="s">
        <v>731</v>
      </c>
      <c r="S220" s="180" t="s">
        <v>371</v>
      </c>
      <c r="T220" s="181" t="s">
        <v>2386</v>
      </c>
      <c r="U220" s="163">
        <v>0</v>
      </c>
      <c r="V220" s="163">
        <f>ROUND(E220*U220,2)</f>
        <v>0</v>
      </c>
      <c r="W220" s="163"/>
      <c r="X220" s="163" t="s">
        <v>464</v>
      </c>
      <c r="Y220" s="152"/>
      <c r="Z220" s="152"/>
      <c r="AA220" s="152"/>
      <c r="AB220" s="152"/>
      <c r="AC220" s="152"/>
      <c r="AD220" s="152"/>
      <c r="AE220" s="152"/>
      <c r="AF220" s="152"/>
      <c r="AG220" s="152" t="s">
        <v>4008</v>
      </c>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c r="A221" s="159"/>
      <c r="B221" s="160"/>
      <c r="C221" s="203" t="s">
        <v>3931</v>
      </c>
      <c r="D221" s="199"/>
      <c r="E221" s="200">
        <v>21</v>
      </c>
      <c r="F221" s="163"/>
      <c r="G221" s="163"/>
      <c r="H221" s="163"/>
      <c r="I221" s="163"/>
      <c r="J221" s="163"/>
      <c r="K221" s="163"/>
      <c r="L221" s="163"/>
      <c r="M221" s="163"/>
      <c r="N221" s="162"/>
      <c r="O221" s="162"/>
      <c r="P221" s="162"/>
      <c r="Q221" s="162"/>
      <c r="R221" s="163"/>
      <c r="S221" s="163"/>
      <c r="T221" s="163"/>
      <c r="U221" s="163"/>
      <c r="V221" s="163"/>
      <c r="W221" s="163"/>
      <c r="X221" s="163"/>
      <c r="Y221" s="152"/>
      <c r="Z221" s="152"/>
      <c r="AA221" s="152"/>
      <c r="AB221" s="152"/>
      <c r="AC221" s="152"/>
      <c r="AD221" s="152"/>
      <c r="AE221" s="152"/>
      <c r="AF221" s="152"/>
      <c r="AG221" s="152" t="s">
        <v>2390</v>
      </c>
      <c r="AH221" s="152">
        <v>0</v>
      </c>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ht="33.75" outlineLevel="1">
      <c r="A222" s="175">
        <v>69</v>
      </c>
      <c r="B222" s="176" t="s">
        <v>4020</v>
      </c>
      <c r="C222" s="185" t="s">
        <v>4021</v>
      </c>
      <c r="D222" s="177" t="s">
        <v>524</v>
      </c>
      <c r="E222" s="178">
        <v>6</v>
      </c>
      <c r="F222" s="179"/>
      <c r="G222" s="180">
        <f>ROUND(E222*F222,2)</f>
        <v>0</v>
      </c>
      <c r="H222" s="179"/>
      <c r="I222" s="180">
        <f>ROUND(E222*H222,2)</f>
        <v>0</v>
      </c>
      <c r="J222" s="179"/>
      <c r="K222" s="180">
        <f>ROUND(E222*J222,2)</f>
        <v>0</v>
      </c>
      <c r="L222" s="180">
        <v>21</v>
      </c>
      <c r="M222" s="180">
        <f>G222*(1+L222/100)</f>
        <v>0</v>
      </c>
      <c r="N222" s="178">
        <v>3.6999999999999999E-4</v>
      </c>
      <c r="O222" s="178">
        <f>ROUND(E222*N222,2)</f>
        <v>0</v>
      </c>
      <c r="P222" s="178">
        <v>0</v>
      </c>
      <c r="Q222" s="178">
        <f>ROUND(E222*P222,2)</f>
        <v>0</v>
      </c>
      <c r="R222" s="180" t="s">
        <v>731</v>
      </c>
      <c r="S222" s="180" t="s">
        <v>371</v>
      </c>
      <c r="T222" s="181" t="s">
        <v>2386</v>
      </c>
      <c r="U222" s="163">
        <v>0</v>
      </c>
      <c r="V222" s="163">
        <f>ROUND(E222*U222,2)</f>
        <v>0</v>
      </c>
      <c r="W222" s="163"/>
      <c r="X222" s="163" t="s">
        <v>464</v>
      </c>
      <c r="Y222" s="152"/>
      <c r="Z222" s="152"/>
      <c r="AA222" s="152"/>
      <c r="AB222" s="152"/>
      <c r="AC222" s="152"/>
      <c r="AD222" s="152"/>
      <c r="AE222" s="152"/>
      <c r="AF222" s="152"/>
      <c r="AG222" s="152" t="s">
        <v>4008</v>
      </c>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1">
      <c r="A223" s="159"/>
      <c r="B223" s="160"/>
      <c r="C223" s="203" t="s">
        <v>3934</v>
      </c>
      <c r="D223" s="199"/>
      <c r="E223" s="200">
        <v>6</v>
      </c>
      <c r="F223" s="163"/>
      <c r="G223" s="163"/>
      <c r="H223" s="163"/>
      <c r="I223" s="163"/>
      <c r="J223" s="163"/>
      <c r="K223" s="163"/>
      <c r="L223" s="163"/>
      <c r="M223" s="163"/>
      <c r="N223" s="162"/>
      <c r="O223" s="162"/>
      <c r="P223" s="162"/>
      <c r="Q223" s="162"/>
      <c r="R223" s="163"/>
      <c r="S223" s="163"/>
      <c r="T223" s="163"/>
      <c r="U223" s="163"/>
      <c r="V223" s="163"/>
      <c r="W223" s="163"/>
      <c r="X223" s="163"/>
      <c r="Y223" s="152"/>
      <c r="Z223" s="152"/>
      <c r="AA223" s="152"/>
      <c r="AB223" s="152"/>
      <c r="AC223" s="152"/>
      <c r="AD223" s="152"/>
      <c r="AE223" s="152"/>
      <c r="AF223" s="152"/>
      <c r="AG223" s="152" t="s">
        <v>2390</v>
      </c>
      <c r="AH223" s="152">
        <v>0</v>
      </c>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ht="33.75" outlineLevel="1">
      <c r="A224" s="175">
        <v>70</v>
      </c>
      <c r="B224" s="176" t="s">
        <v>4022</v>
      </c>
      <c r="C224" s="185" t="s">
        <v>4023</v>
      </c>
      <c r="D224" s="177" t="s">
        <v>524</v>
      </c>
      <c r="E224" s="178">
        <v>20</v>
      </c>
      <c r="F224" s="179"/>
      <c r="G224" s="180">
        <f>ROUND(E224*F224,2)</f>
        <v>0</v>
      </c>
      <c r="H224" s="179"/>
      <c r="I224" s="180">
        <f>ROUND(E224*H224,2)</f>
        <v>0</v>
      </c>
      <c r="J224" s="179"/>
      <c r="K224" s="180">
        <f>ROUND(E224*J224,2)</f>
        <v>0</v>
      </c>
      <c r="L224" s="180">
        <v>21</v>
      </c>
      <c r="M224" s="180">
        <f>G224*(1+L224/100)</f>
        <v>0</v>
      </c>
      <c r="N224" s="178">
        <v>6.4999999999999997E-4</v>
      </c>
      <c r="O224" s="178">
        <f>ROUND(E224*N224,2)</f>
        <v>0.01</v>
      </c>
      <c r="P224" s="178">
        <v>0</v>
      </c>
      <c r="Q224" s="178">
        <f>ROUND(E224*P224,2)</f>
        <v>0</v>
      </c>
      <c r="R224" s="180" t="s">
        <v>731</v>
      </c>
      <c r="S224" s="180" t="s">
        <v>371</v>
      </c>
      <c r="T224" s="181" t="s">
        <v>2386</v>
      </c>
      <c r="U224" s="163">
        <v>0</v>
      </c>
      <c r="V224" s="163">
        <f>ROUND(E224*U224,2)</f>
        <v>0</v>
      </c>
      <c r="W224" s="163"/>
      <c r="X224" s="163" t="s">
        <v>464</v>
      </c>
      <c r="Y224" s="152"/>
      <c r="Z224" s="152"/>
      <c r="AA224" s="152"/>
      <c r="AB224" s="152"/>
      <c r="AC224" s="152"/>
      <c r="AD224" s="152"/>
      <c r="AE224" s="152"/>
      <c r="AF224" s="152"/>
      <c r="AG224" s="152" t="s">
        <v>4008</v>
      </c>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c r="A225" s="159"/>
      <c r="B225" s="160"/>
      <c r="C225" s="203" t="s">
        <v>3939</v>
      </c>
      <c r="D225" s="199"/>
      <c r="E225" s="200">
        <v>20</v>
      </c>
      <c r="F225" s="163"/>
      <c r="G225" s="163"/>
      <c r="H225" s="163"/>
      <c r="I225" s="163"/>
      <c r="J225" s="163"/>
      <c r="K225" s="163"/>
      <c r="L225" s="163"/>
      <c r="M225" s="163"/>
      <c r="N225" s="162"/>
      <c r="O225" s="162"/>
      <c r="P225" s="162"/>
      <c r="Q225" s="162"/>
      <c r="R225" s="163"/>
      <c r="S225" s="163"/>
      <c r="T225" s="163"/>
      <c r="U225" s="163"/>
      <c r="V225" s="163"/>
      <c r="W225" s="163"/>
      <c r="X225" s="163"/>
      <c r="Y225" s="152"/>
      <c r="Z225" s="152"/>
      <c r="AA225" s="152"/>
      <c r="AB225" s="152"/>
      <c r="AC225" s="152"/>
      <c r="AD225" s="152"/>
      <c r="AE225" s="152"/>
      <c r="AF225" s="152"/>
      <c r="AG225" s="152" t="s">
        <v>2390</v>
      </c>
      <c r="AH225" s="152">
        <v>0</v>
      </c>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c r="A226" s="175">
        <v>71</v>
      </c>
      <c r="B226" s="176" t="s">
        <v>4024</v>
      </c>
      <c r="C226" s="185" t="s">
        <v>4025</v>
      </c>
      <c r="D226" s="177" t="s">
        <v>524</v>
      </c>
      <c r="E226" s="178">
        <v>3</v>
      </c>
      <c r="F226" s="179"/>
      <c r="G226" s="180">
        <f>ROUND(E226*F226,2)</f>
        <v>0</v>
      </c>
      <c r="H226" s="179"/>
      <c r="I226" s="180">
        <f>ROUND(E226*H226,2)</f>
        <v>0</v>
      </c>
      <c r="J226" s="179"/>
      <c r="K226" s="180">
        <f>ROUND(E226*J226,2)</f>
        <v>0</v>
      </c>
      <c r="L226" s="180">
        <v>21</v>
      </c>
      <c r="M226" s="180">
        <f>G226*(1+L226/100)</f>
        <v>0</v>
      </c>
      <c r="N226" s="178">
        <v>8.4999999999999995E-4</v>
      </c>
      <c r="O226" s="178">
        <f>ROUND(E226*N226,2)</f>
        <v>0</v>
      </c>
      <c r="P226" s="178">
        <v>0</v>
      </c>
      <c r="Q226" s="178">
        <f>ROUND(E226*P226,2)</f>
        <v>0</v>
      </c>
      <c r="R226" s="180"/>
      <c r="S226" s="180" t="s">
        <v>430</v>
      </c>
      <c r="T226" s="181" t="s">
        <v>372</v>
      </c>
      <c r="U226" s="163">
        <v>0</v>
      </c>
      <c r="V226" s="163">
        <f>ROUND(E226*U226,2)</f>
        <v>0</v>
      </c>
      <c r="W226" s="163"/>
      <c r="X226" s="163" t="s">
        <v>464</v>
      </c>
      <c r="Y226" s="152"/>
      <c r="Z226" s="152"/>
      <c r="AA226" s="152"/>
      <c r="AB226" s="152"/>
      <c r="AC226" s="152"/>
      <c r="AD226" s="152"/>
      <c r="AE226" s="152"/>
      <c r="AF226" s="152"/>
      <c r="AG226" s="152" t="s">
        <v>2465</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1">
      <c r="A227" s="159"/>
      <c r="B227" s="160"/>
      <c r="C227" s="262" t="s">
        <v>3912</v>
      </c>
      <c r="D227" s="263"/>
      <c r="E227" s="263"/>
      <c r="F227" s="263"/>
      <c r="G227" s="263"/>
      <c r="H227" s="163"/>
      <c r="I227" s="163"/>
      <c r="J227" s="163"/>
      <c r="K227" s="163"/>
      <c r="L227" s="163"/>
      <c r="M227" s="163"/>
      <c r="N227" s="162"/>
      <c r="O227" s="162"/>
      <c r="P227" s="162"/>
      <c r="Q227" s="162"/>
      <c r="R227" s="163"/>
      <c r="S227" s="163"/>
      <c r="T227" s="163"/>
      <c r="U227" s="163"/>
      <c r="V227" s="163"/>
      <c r="W227" s="163"/>
      <c r="X227" s="163"/>
      <c r="Y227" s="152"/>
      <c r="Z227" s="152"/>
      <c r="AA227" s="152"/>
      <c r="AB227" s="152"/>
      <c r="AC227" s="152"/>
      <c r="AD227" s="152"/>
      <c r="AE227" s="152"/>
      <c r="AF227" s="152"/>
      <c r="AG227" s="152" t="s">
        <v>375</v>
      </c>
      <c r="AH227" s="152"/>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1">
      <c r="A228" s="159"/>
      <c r="B228" s="160"/>
      <c r="C228" s="271" t="s">
        <v>3913</v>
      </c>
      <c r="D228" s="272"/>
      <c r="E228" s="272"/>
      <c r="F228" s="272"/>
      <c r="G228" s="272"/>
      <c r="H228" s="163"/>
      <c r="I228" s="163"/>
      <c r="J228" s="163"/>
      <c r="K228" s="163"/>
      <c r="L228" s="163"/>
      <c r="M228" s="163"/>
      <c r="N228" s="162"/>
      <c r="O228" s="162"/>
      <c r="P228" s="162"/>
      <c r="Q228" s="162"/>
      <c r="R228" s="163"/>
      <c r="S228" s="163"/>
      <c r="T228" s="163"/>
      <c r="U228" s="163"/>
      <c r="V228" s="163"/>
      <c r="W228" s="163"/>
      <c r="X228" s="163"/>
      <c r="Y228" s="152"/>
      <c r="Z228" s="152"/>
      <c r="AA228" s="152"/>
      <c r="AB228" s="152"/>
      <c r="AC228" s="152"/>
      <c r="AD228" s="152"/>
      <c r="AE228" s="152"/>
      <c r="AF228" s="152"/>
      <c r="AG228" s="152" t="s">
        <v>375</v>
      </c>
      <c r="AH228" s="152"/>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1">
      <c r="A229" s="159"/>
      <c r="B229" s="160"/>
      <c r="C229" s="271" t="s">
        <v>4174</v>
      </c>
      <c r="D229" s="272"/>
      <c r="E229" s="272"/>
      <c r="F229" s="272"/>
      <c r="G229" s="272"/>
      <c r="H229" s="163"/>
      <c r="I229" s="163"/>
      <c r="J229" s="163"/>
      <c r="K229" s="163"/>
      <c r="L229" s="163"/>
      <c r="M229" s="163"/>
      <c r="N229" s="162"/>
      <c r="O229" s="162"/>
      <c r="P229" s="162"/>
      <c r="Q229" s="162"/>
      <c r="R229" s="163"/>
      <c r="S229" s="163"/>
      <c r="T229" s="163"/>
      <c r="U229" s="163"/>
      <c r="V229" s="163"/>
      <c r="W229" s="163"/>
      <c r="X229" s="163"/>
      <c r="Y229" s="152"/>
      <c r="Z229" s="152"/>
      <c r="AA229" s="152"/>
      <c r="AB229" s="152"/>
      <c r="AC229" s="152"/>
      <c r="AD229" s="152"/>
      <c r="AE229" s="152"/>
      <c r="AF229" s="152"/>
      <c r="AG229" s="152" t="s">
        <v>375</v>
      </c>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c r="A230" s="159"/>
      <c r="B230" s="160"/>
      <c r="C230" s="271" t="s">
        <v>3914</v>
      </c>
      <c r="D230" s="272"/>
      <c r="E230" s="272"/>
      <c r="F230" s="272"/>
      <c r="G230" s="272"/>
      <c r="H230" s="163"/>
      <c r="I230" s="163"/>
      <c r="J230" s="163"/>
      <c r="K230" s="163"/>
      <c r="L230" s="163"/>
      <c r="M230" s="163"/>
      <c r="N230" s="162"/>
      <c r="O230" s="162"/>
      <c r="P230" s="162"/>
      <c r="Q230" s="162"/>
      <c r="R230" s="163"/>
      <c r="S230" s="163"/>
      <c r="T230" s="163"/>
      <c r="U230" s="163"/>
      <c r="V230" s="163"/>
      <c r="W230" s="163"/>
      <c r="X230" s="163"/>
      <c r="Y230" s="152"/>
      <c r="Z230" s="152"/>
      <c r="AA230" s="152"/>
      <c r="AB230" s="152"/>
      <c r="AC230" s="152"/>
      <c r="AD230" s="152"/>
      <c r="AE230" s="152"/>
      <c r="AF230" s="152"/>
      <c r="AG230" s="152" t="s">
        <v>375</v>
      </c>
      <c r="AH230" s="152"/>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1">
      <c r="A231" s="159"/>
      <c r="B231" s="160"/>
      <c r="C231" s="271" t="s">
        <v>3915</v>
      </c>
      <c r="D231" s="272"/>
      <c r="E231" s="272"/>
      <c r="F231" s="272"/>
      <c r="G231" s="272"/>
      <c r="H231" s="163"/>
      <c r="I231" s="163"/>
      <c r="J231" s="163"/>
      <c r="K231" s="163"/>
      <c r="L231" s="163"/>
      <c r="M231" s="163"/>
      <c r="N231" s="162"/>
      <c r="O231" s="162"/>
      <c r="P231" s="162"/>
      <c r="Q231" s="162"/>
      <c r="R231" s="163"/>
      <c r="S231" s="163"/>
      <c r="T231" s="163"/>
      <c r="U231" s="163"/>
      <c r="V231" s="163"/>
      <c r="W231" s="163"/>
      <c r="X231" s="163"/>
      <c r="Y231" s="152"/>
      <c r="Z231" s="152"/>
      <c r="AA231" s="152"/>
      <c r="AB231" s="152"/>
      <c r="AC231" s="152"/>
      <c r="AD231" s="152"/>
      <c r="AE231" s="152"/>
      <c r="AF231" s="152"/>
      <c r="AG231" s="152" t="s">
        <v>375</v>
      </c>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c r="A232" s="169" t="s">
        <v>366</v>
      </c>
      <c r="B232" s="170" t="s">
        <v>281</v>
      </c>
      <c r="C232" s="184" t="s">
        <v>282</v>
      </c>
      <c r="D232" s="171"/>
      <c r="E232" s="172"/>
      <c r="F232" s="173"/>
      <c r="G232" s="173">
        <f>SUMIF(AG233:AG315,"&lt;&gt;NOR",G233:G315)</f>
        <v>0</v>
      </c>
      <c r="H232" s="173"/>
      <c r="I232" s="173">
        <f>SUM(I233:I315)</f>
        <v>0</v>
      </c>
      <c r="J232" s="173"/>
      <c r="K232" s="173">
        <f>SUM(K233:K315)</f>
        <v>0</v>
      </c>
      <c r="L232" s="173"/>
      <c r="M232" s="173">
        <f>SUM(M233:M315)</f>
        <v>0</v>
      </c>
      <c r="N232" s="172"/>
      <c r="O232" s="172">
        <f>SUM(O233:O315)</f>
        <v>1.4600000000000004</v>
      </c>
      <c r="P232" s="172"/>
      <c r="Q232" s="172">
        <f>SUM(Q233:Q315)</f>
        <v>0</v>
      </c>
      <c r="R232" s="173"/>
      <c r="S232" s="173"/>
      <c r="T232" s="174"/>
      <c r="U232" s="168"/>
      <c r="V232" s="168">
        <f>SUM(V233:V315)</f>
        <v>103.03000000000002</v>
      </c>
      <c r="W232" s="168"/>
      <c r="X232" s="168"/>
      <c r="AG232" t="s">
        <v>367</v>
      </c>
    </row>
    <row r="233" spans="1:60" ht="33.75" outlineLevel="1">
      <c r="A233" s="189">
        <v>72</v>
      </c>
      <c r="B233" s="190" t="s">
        <v>4026</v>
      </c>
      <c r="C233" s="197" t="s">
        <v>4027</v>
      </c>
      <c r="D233" s="191" t="s">
        <v>508</v>
      </c>
      <c r="E233" s="192">
        <v>3</v>
      </c>
      <c r="F233" s="193"/>
      <c r="G233" s="194">
        <f t="shared" ref="G233:G239" si="7">ROUND(E233*F233,2)</f>
        <v>0</v>
      </c>
      <c r="H233" s="193"/>
      <c r="I233" s="194">
        <f t="shared" ref="I233:I239" si="8">ROUND(E233*H233,2)</f>
        <v>0</v>
      </c>
      <c r="J233" s="193"/>
      <c r="K233" s="194">
        <f t="shared" ref="K233:K239" si="9">ROUND(E233*J233,2)</f>
        <v>0</v>
      </c>
      <c r="L233" s="194">
        <v>21</v>
      </c>
      <c r="M233" s="194">
        <f t="shared" ref="M233:M239" si="10">G233*(1+L233/100)</f>
        <v>0</v>
      </c>
      <c r="N233" s="192">
        <v>7.5000000000000002E-4</v>
      </c>
      <c r="O233" s="192">
        <f t="shared" ref="O233:O239" si="11">ROUND(E233*N233,2)</f>
        <v>0</v>
      </c>
      <c r="P233" s="192">
        <v>0</v>
      </c>
      <c r="Q233" s="192">
        <f t="shared" ref="Q233:Q239" si="12">ROUND(E233*P233,2)</f>
        <v>0</v>
      </c>
      <c r="R233" s="194" t="s">
        <v>781</v>
      </c>
      <c r="S233" s="194" t="s">
        <v>371</v>
      </c>
      <c r="T233" s="195" t="s">
        <v>2386</v>
      </c>
      <c r="U233" s="163">
        <v>0.2</v>
      </c>
      <c r="V233" s="163">
        <f t="shared" ref="V233:V239" si="13">ROUND(E233*U233,2)</f>
        <v>0.6</v>
      </c>
      <c r="W233" s="163"/>
      <c r="X233" s="163" t="s">
        <v>431</v>
      </c>
      <c r="Y233" s="152"/>
      <c r="Z233" s="152"/>
      <c r="AA233" s="152"/>
      <c r="AB233" s="152"/>
      <c r="AC233" s="152"/>
      <c r="AD233" s="152"/>
      <c r="AE233" s="152"/>
      <c r="AF233" s="152"/>
      <c r="AG233" s="152" t="s">
        <v>2387</v>
      </c>
      <c r="AH233" s="152"/>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ht="22.5" outlineLevel="1">
      <c r="A234" s="189">
        <v>73</v>
      </c>
      <c r="B234" s="190" t="s">
        <v>4028</v>
      </c>
      <c r="C234" s="197" t="s">
        <v>4029</v>
      </c>
      <c r="D234" s="191" t="s">
        <v>508</v>
      </c>
      <c r="E234" s="192">
        <v>1</v>
      </c>
      <c r="F234" s="193"/>
      <c r="G234" s="194">
        <f t="shared" si="7"/>
        <v>0</v>
      </c>
      <c r="H234" s="193"/>
      <c r="I234" s="194">
        <f t="shared" si="8"/>
        <v>0</v>
      </c>
      <c r="J234" s="193"/>
      <c r="K234" s="194">
        <f t="shared" si="9"/>
        <v>0</v>
      </c>
      <c r="L234" s="194">
        <v>21</v>
      </c>
      <c r="M234" s="194">
        <f t="shared" si="10"/>
        <v>0</v>
      </c>
      <c r="N234" s="192">
        <v>8.4999999999999995E-4</v>
      </c>
      <c r="O234" s="192">
        <f t="shared" si="11"/>
        <v>0</v>
      </c>
      <c r="P234" s="192">
        <v>0</v>
      </c>
      <c r="Q234" s="192">
        <f t="shared" si="12"/>
        <v>0</v>
      </c>
      <c r="R234" s="194" t="s">
        <v>781</v>
      </c>
      <c r="S234" s="194" t="s">
        <v>371</v>
      </c>
      <c r="T234" s="195" t="s">
        <v>2386</v>
      </c>
      <c r="U234" s="163">
        <v>0.44500000000000001</v>
      </c>
      <c r="V234" s="163">
        <f t="shared" si="13"/>
        <v>0.45</v>
      </c>
      <c r="W234" s="163"/>
      <c r="X234" s="163" t="s">
        <v>431</v>
      </c>
      <c r="Y234" s="152"/>
      <c r="Z234" s="152"/>
      <c r="AA234" s="152"/>
      <c r="AB234" s="152"/>
      <c r="AC234" s="152"/>
      <c r="AD234" s="152"/>
      <c r="AE234" s="152"/>
      <c r="AF234" s="152"/>
      <c r="AG234" s="152" t="s">
        <v>2387</v>
      </c>
      <c r="AH234" s="152"/>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ht="22.5" outlineLevel="1">
      <c r="A235" s="189">
        <v>74</v>
      </c>
      <c r="B235" s="190" t="s">
        <v>4030</v>
      </c>
      <c r="C235" s="197" t="s">
        <v>4031</v>
      </c>
      <c r="D235" s="191" t="s">
        <v>508</v>
      </c>
      <c r="E235" s="192">
        <v>7</v>
      </c>
      <c r="F235" s="193"/>
      <c r="G235" s="194">
        <f t="shared" si="7"/>
        <v>0</v>
      </c>
      <c r="H235" s="193"/>
      <c r="I235" s="194">
        <f t="shared" si="8"/>
        <v>0</v>
      </c>
      <c r="J235" s="193"/>
      <c r="K235" s="194">
        <f t="shared" si="9"/>
        <v>0</v>
      </c>
      <c r="L235" s="194">
        <v>21</v>
      </c>
      <c r="M235" s="194">
        <f t="shared" si="10"/>
        <v>0</v>
      </c>
      <c r="N235" s="192">
        <v>2.5999999999999999E-3</v>
      </c>
      <c r="O235" s="192">
        <f t="shared" si="11"/>
        <v>0.02</v>
      </c>
      <c r="P235" s="192">
        <v>0</v>
      </c>
      <c r="Q235" s="192">
        <f t="shared" si="12"/>
        <v>0</v>
      </c>
      <c r="R235" s="194" t="s">
        <v>781</v>
      </c>
      <c r="S235" s="194" t="s">
        <v>371</v>
      </c>
      <c r="T235" s="195" t="s">
        <v>2386</v>
      </c>
      <c r="U235" s="163">
        <v>0.53500000000000003</v>
      </c>
      <c r="V235" s="163">
        <f t="shared" si="13"/>
        <v>3.75</v>
      </c>
      <c r="W235" s="163"/>
      <c r="X235" s="163" t="s">
        <v>431</v>
      </c>
      <c r="Y235" s="152"/>
      <c r="Z235" s="152"/>
      <c r="AA235" s="152"/>
      <c r="AB235" s="152"/>
      <c r="AC235" s="152"/>
      <c r="AD235" s="152"/>
      <c r="AE235" s="152"/>
      <c r="AF235" s="152"/>
      <c r="AG235" s="152" t="s">
        <v>2387</v>
      </c>
      <c r="AH235" s="152"/>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ht="22.5" outlineLevel="1">
      <c r="A236" s="189">
        <v>75</v>
      </c>
      <c r="B236" s="190" t="s">
        <v>4032</v>
      </c>
      <c r="C236" s="197" t="s">
        <v>4033</v>
      </c>
      <c r="D236" s="191" t="s">
        <v>508</v>
      </c>
      <c r="E236" s="192">
        <v>7</v>
      </c>
      <c r="F236" s="193"/>
      <c r="G236" s="194">
        <f t="shared" si="7"/>
        <v>0</v>
      </c>
      <c r="H236" s="193"/>
      <c r="I236" s="194">
        <f t="shared" si="8"/>
        <v>0</v>
      </c>
      <c r="J236" s="193"/>
      <c r="K236" s="194">
        <f t="shared" si="9"/>
        <v>0</v>
      </c>
      <c r="L236" s="194">
        <v>21</v>
      </c>
      <c r="M236" s="194">
        <f t="shared" si="10"/>
        <v>0</v>
      </c>
      <c r="N236" s="192">
        <v>1.1999999999999999E-3</v>
      </c>
      <c r="O236" s="192">
        <f t="shared" si="11"/>
        <v>0.01</v>
      </c>
      <c r="P236" s="192">
        <v>0</v>
      </c>
      <c r="Q236" s="192">
        <f t="shared" si="12"/>
        <v>0</v>
      </c>
      <c r="R236" s="194" t="s">
        <v>781</v>
      </c>
      <c r="S236" s="194" t="s">
        <v>371</v>
      </c>
      <c r="T236" s="195" t="s">
        <v>2386</v>
      </c>
      <c r="U236" s="163">
        <v>0.48499999999999999</v>
      </c>
      <c r="V236" s="163">
        <f t="shared" si="13"/>
        <v>3.4</v>
      </c>
      <c r="W236" s="163"/>
      <c r="X236" s="163" t="s">
        <v>431</v>
      </c>
      <c r="Y236" s="152"/>
      <c r="Z236" s="152"/>
      <c r="AA236" s="152"/>
      <c r="AB236" s="152"/>
      <c r="AC236" s="152"/>
      <c r="AD236" s="152"/>
      <c r="AE236" s="152"/>
      <c r="AF236" s="152"/>
      <c r="AG236" s="152" t="s">
        <v>2387</v>
      </c>
      <c r="AH236" s="152"/>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ht="22.5" outlineLevel="1">
      <c r="A237" s="189">
        <v>76</v>
      </c>
      <c r="B237" s="190" t="s">
        <v>4034</v>
      </c>
      <c r="C237" s="197" t="s">
        <v>4035</v>
      </c>
      <c r="D237" s="191" t="s">
        <v>508</v>
      </c>
      <c r="E237" s="192">
        <v>3</v>
      </c>
      <c r="F237" s="193"/>
      <c r="G237" s="194">
        <f t="shared" si="7"/>
        <v>0</v>
      </c>
      <c r="H237" s="193"/>
      <c r="I237" s="194">
        <f t="shared" si="8"/>
        <v>0</v>
      </c>
      <c r="J237" s="193"/>
      <c r="K237" s="194">
        <f t="shared" si="9"/>
        <v>0</v>
      </c>
      <c r="L237" s="194">
        <v>21</v>
      </c>
      <c r="M237" s="194">
        <f t="shared" si="10"/>
        <v>0</v>
      </c>
      <c r="N237" s="192">
        <v>1.0200000000000001E-3</v>
      </c>
      <c r="O237" s="192">
        <f t="shared" si="11"/>
        <v>0</v>
      </c>
      <c r="P237" s="192">
        <v>0</v>
      </c>
      <c r="Q237" s="192">
        <f t="shared" si="12"/>
        <v>0</v>
      </c>
      <c r="R237" s="194" t="s">
        <v>781</v>
      </c>
      <c r="S237" s="194" t="s">
        <v>371</v>
      </c>
      <c r="T237" s="195" t="s">
        <v>2386</v>
      </c>
      <c r="U237" s="163">
        <v>0.53600000000000003</v>
      </c>
      <c r="V237" s="163">
        <f t="shared" si="13"/>
        <v>1.61</v>
      </c>
      <c r="W237" s="163"/>
      <c r="X237" s="163" t="s">
        <v>431</v>
      </c>
      <c r="Y237" s="152"/>
      <c r="Z237" s="152"/>
      <c r="AA237" s="152"/>
      <c r="AB237" s="152"/>
      <c r="AC237" s="152"/>
      <c r="AD237" s="152"/>
      <c r="AE237" s="152"/>
      <c r="AF237" s="152"/>
      <c r="AG237" s="152" t="s">
        <v>2387</v>
      </c>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1">
      <c r="A238" s="189">
        <v>77</v>
      </c>
      <c r="B238" s="190" t="s">
        <v>4036</v>
      </c>
      <c r="C238" s="197" t="s">
        <v>4037</v>
      </c>
      <c r="D238" s="191" t="s">
        <v>508</v>
      </c>
      <c r="E238" s="192">
        <v>8</v>
      </c>
      <c r="F238" s="193"/>
      <c r="G238" s="194">
        <f t="shared" si="7"/>
        <v>0</v>
      </c>
      <c r="H238" s="193"/>
      <c r="I238" s="194">
        <f t="shared" si="8"/>
        <v>0</v>
      </c>
      <c r="J238" s="193"/>
      <c r="K238" s="194">
        <f t="shared" si="9"/>
        <v>0</v>
      </c>
      <c r="L238" s="194">
        <v>21</v>
      </c>
      <c r="M238" s="194">
        <f t="shared" si="10"/>
        <v>0</v>
      </c>
      <c r="N238" s="192">
        <v>0</v>
      </c>
      <c r="O238" s="192">
        <f t="shared" si="11"/>
        <v>0</v>
      </c>
      <c r="P238" s="192">
        <v>0</v>
      </c>
      <c r="Q238" s="192">
        <f t="shared" si="12"/>
        <v>0</v>
      </c>
      <c r="R238" s="194" t="s">
        <v>781</v>
      </c>
      <c r="S238" s="194" t="s">
        <v>371</v>
      </c>
      <c r="T238" s="195" t="s">
        <v>2386</v>
      </c>
      <c r="U238" s="163">
        <v>1.4</v>
      </c>
      <c r="V238" s="163">
        <f t="shared" si="13"/>
        <v>11.2</v>
      </c>
      <c r="W238" s="163"/>
      <c r="X238" s="163" t="s">
        <v>431</v>
      </c>
      <c r="Y238" s="152"/>
      <c r="Z238" s="152"/>
      <c r="AA238" s="152"/>
      <c r="AB238" s="152"/>
      <c r="AC238" s="152"/>
      <c r="AD238" s="152"/>
      <c r="AE238" s="152"/>
      <c r="AF238" s="152"/>
      <c r="AG238" s="152" t="s">
        <v>2387</v>
      </c>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ht="22.5" outlineLevel="1">
      <c r="A239" s="175">
        <v>78</v>
      </c>
      <c r="B239" s="176" t="s">
        <v>4038</v>
      </c>
      <c r="C239" s="185" t="s">
        <v>4039</v>
      </c>
      <c r="D239" s="177" t="s">
        <v>508</v>
      </c>
      <c r="E239" s="178">
        <v>9</v>
      </c>
      <c r="F239" s="179"/>
      <c r="G239" s="180">
        <f t="shared" si="7"/>
        <v>0</v>
      </c>
      <c r="H239" s="179"/>
      <c r="I239" s="180">
        <f t="shared" si="8"/>
        <v>0</v>
      </c>
      <c r="J239" s="179"/>
      <c r="K239" s="180">
        <f t="shared" si="9"/>
        <v>0</v>
      </c>
      <c r="L239" s="180">
        <v>21</v>
      </c>
      <c r="M239" s="180">
        <f t="shared" si="10"/>
        <v>0</v>
      </c>
      <c r="N239" s="178">
        <v>2.2000000000000001E-4</v>
      </c>
      <c r="O239" s="178">
        <f t="shared" si="11"/>
        <v>0</v>
      </c>
      <c r="P239" s="178">
        <v>0</v>
      </c>
      <c r="Q239" s="178">
        <f t="shared" si="12"/>
        <v>0</v>
      </c>
      <c r="R239" s="180" t="s">
        <v>781</v>
      </c>
      <c r="S239" s="180" t="s">
        <v>371</v>
      </c>
      <c r="T239" s="181" t="s">
        <v>2386</v>
      </c>
      <c r="U239" s="163">
        <v>0.25</v>
      </c>
      <c r="V239" s="163">
        <f t="shared" si="13"/>
        <v>2.25</v>
      </c>
      <c r="W239" s="163"/>
      <c r="X239" s="163" t="s">
        <v>431</v>
      </c>
      <c r="Y239" s="152"/>
      <c r="Z239" s="152"/>
      <c r="AA239" s="152"/>
      <c r="AB239" s="152"/>
      <c r="AC239" s="152"/>
      <c r="AD239" s="152"/>
      <c r="AE239" s="152"/>
      <c r="AF239" s="152"/>
      <c r="AG239" s="152" t="s">
        <v>2387</v>
      </c>
      <c r="AH239" s="152"/>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1">
      <c r="A240" s="159"/>
      <c r="B240" s="160"/>
      <c r="C240" s="203" t="s">
        <v>4040</v>
      </c>
      <c r="D240" s="199"/>
      <c r="E240" s="200">
        <v>6</v>
      </c>
      <c r="F240" s="163"/>
      <c r="G240" s="163"/>
      <c r="H240" s="163"/>
      <c r="I240" s="163"/>
      <c r="J240" s="163"/>
      <c r="K240" s="163"/>
      <c r="L240" s="163"/>
      <c r="M240" s="163"/>
      <c r="N240" s="162"/>
      <c r="O240" s="162"/>
      <c r="P240" s="162"/>
      <c r="Q240" s="162"/>
      <c r="R240" s="163"/>
      <c r="S240" s="163"/>
      <c r="T240" s="163"/>
      <c r="U240" s="163"/>
      <c r="V240" s="163"/>
      <c r="W240" s="163"/>
      <c r="X240" s="163"/>
      <c r="Y240" s="152"/>
      <c r="Z240" s="152"/>
      <c r="AA240" s="152"/>
      <c r="AB240" s="152"/>
      <c r="AC240" s="152"/>
      <c r="AD240" s="152"/>
      <c r="AE240" s="152"/>
      <c r="AF240" s="152"/>
      <c r="AG240" s="152" t="s">
        <v>2390</v>
      </c>
      <c r="AH240" s="152">
        <v>5</v>
      </c>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1">
      <c r="A241" s="159"/>
      <c r="B241" s="160"/>
      <c r="C241" s="203" t="s">
        <v>4041</v>
      </c>
      <c r="D241" s="199"/>
      <c r="E241" s="200">
        <v>1</v>
      </c>
      <c r="F241" s="163"/>
      <c r="G241" s="163"/>
      <c r="H241" s="163"/>
      <c r="I241" s="163"/>
      <c r="J241" s="163"/>
      <c r="K241" s="163"/>
      <c r="L241" s="163"/>
      <c r="M241" s="163"/>
      <c r="N241" s="162"/>
      <c r="O241" s="162"/>
      <c r="P241" s="162"/>
      <c r="Q241" s="162"/>
      <c r="R241" s="163"/>
      <c r="S241" s="163"/>
      <c r="T241" s="163"/>
      <c r="U241" s="163"/>
      <c r="V241" s="163"/>
      <c r="W241" s="163"/>
      <c r="X241" s="163"/>
      <c r="Y241" s="152"/>
      <c r="Z241" s="152"/>
      <c r="AA241" s="152"/>
      <c r="AB241" s="152"/>
      <c r="AC241" s="152"/>
      <c r="AD241" s="152"/>
      <c r="AE241" s="152"/>
      <c r="AF241" s="152"/>
      <c r="AG241" s="152" t="s">
        <v>2390</v>
      </c>
      <c r="AH241" s="152">
        <v>5</v>
      </c>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1">
      <c r="A242" s="159"/>
      <c r="B242" s="160"/>
      <c r="C242" s="203" t="s">
        <v>4042</v>
      </c>
      <c r="D242" s="199"/>
      <c r="E242" s="200">
        <v>2</v>
      </c>
      <c r="F242" s="163"/>
      <c r="G242" s="163"/>
      <c r="H242" s="163"/>
      <c r="I242" s="163"/>
      <c r="J242" s="163"/>
      <c r="K242" s="163"/>
      <c r="L242" s="163"/>
      <c r="M242" s="163"/>
      <c r="N242" s="162"/>
      <c r="O242" s="162"/>
      <c r="P242" s="162"/>
      <c r="Q242" s="162"/>
      <c r="R242" s="163"/>
      <c r="S242" s="163"/>
      <c r="T242" s="163"/>
      <c r="U242" s="163"/>
      <c r="V242" s="163"/>
      <c r="W242" s="163"/>
      <c r="X242" s="163"/>
      <c r="Y242" s="152"/>
      <c r="Z242" s="152"/>
      <c r="AA242" s="152"/>
      <c r="AB242" s="152"/>
      <c r="AC242" s="152"/>
      <c r="AD242" s="152"/>
      <c r="AE242" s="152"/>
      <c r="AF242" s="152"/>
      <c r="AG242" s="152" t="s">
        <v>2390</v>
      </c>
      <c r="AH242" s="152">
        <v>5</v>
      </c>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ht="22.5" outlineLevel="1">
      <c r="A243" s="175">
        <v>79</v>
      </c>
      <c r="B243" s="176" t="s">
        <v>4043</v>
      </c>
      <c r="C243" s="185" t="s">
        <v>4044</v>
      </c>
      <c r="D243" s="177" t="s">
        <v>508</v>
      </c>
      <c r="E243" s="178">
        <v>7</v>
      </c>
      <c r="F243" s="179"/>
      <c r="G243" s="180">
        <f>ROUND(E243*F243,2)</f>
        <v>0</v>
      </c>
      <c r="H243" s="179"/>
      <c r="I243" s="180">
        <f>ROUND(E243*H243,2)</f>
        <v>0</v>
      </c>
      <c r="J243" s="179"/>
      <c r="K243" s="180">
        <f>ROUND(E243*J243,2)</f>
        <v>0</v>
      </c>
      <c r="L243" s="180">
        <v>21</v>
      </c>
      <c r="M243" s="180">
        <f>G243*(1+L243/100)</f>
        <v>0</v>
      </c>
      <c r="N243" s="178">
        <v>2.2000000000000001E-4</v>
      </c>
      <c r="O243" s="178">
        <f>ROUND(E243*N243,2)</f>
        <v>0</v>
      </c>
      <c r="P243" s="178">
        <v>0</v>
      </c>
      <c r="Q243" s="178">
        <f>ROUND(E243*P243,2)</f>
        <v>0</v>
      </c>
      <c r="R243" s="180" t="s">
        <v>781</v>
      </c>
      <c r="S243" s="180" t="s">
        <v>371</v>
      </c>
      <c r="T243" s="181" t="s">
        <v>2386</v>
      </c>
      <c r="U243" s="163">
        <v>0.25</v>
      </c>
      <c r="V243" s="163">
        <f>ROUND(E243*U243,2)</f>
        <v>1.75</v>
      </c>
      <c r="W243" s="163"/>
      <c r="X243" s="163" t="s">
        <v>431</v>
      </c>
      <c r="Y243" s="152"/>
      <c r="Z243" s="152"/>
      <c r="AA243" s="152"/>
      <c r="AB243" s="152"/>
      <c r="AC243" s="152"/>
      <c r="AD243" s="152"/>
      <c r="AE243" s="152"/>
      <c r="AF243" s="152"/>
      <c r="AG243" s="152" t="s">
        <v>2387</v>
      </c>
      <c r="AH243" s="152"/>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outlineLevel="1">
      <c r="A244" s="159"/>
      <c r="B244" s="160"/>
      <c r="C244" s="203" t="s">
        <v>4045</v>
      </c>
      <c r="D244" s="199"/>
      <c r="E244" s="200">
        <v>7</v>
      </c>
      <c r="F244" s="163"/>
      <c r="G244" s="163"/>
      <c r="H244" s="163"/>
      <c r="I244" s="163"/>
      <c r="J244" s="163"/>
      <c r="K244" s="163"/>
      <c r="L244" s="163"/>
      <c r="M244" s="163"/>
      <c r="N244" s="162"/>
      <c r="O244" s="162"/>
      <c r="P244" s="162"/>
      <c r="Q244" s="162"/>
      <c r="R244" s="163"/>
      <c r="S244" s="163"/>
      <c r="T244" s="163"/>
      <c r="U244" s="163"/>
      <c r="V244" s="163"/>
      <c r="W244" s="163"/>
      <c r="X244" s="163"/>
      <c r="Y244" s="152"/>
      <c r="Z244" s="152"/>
      <c r="AA244" s="152"/>
      <c r="AB244" s="152"/>
      <c r="AC244" s="152"/>
      <c r="AD244" s="152"/>
      <c r="AE244" s="152"/>
      <c r="AF244" s="152"/>
      <c r="AG244" s="152" t="s">
        <v>2390</v>
      </c>
      <c r="AH244" s="152">
        <v>5</v>
      </c>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ht="33.75" outlineLevel="1">
      <c r="A245" s="175">
        <v>80</v>
      </c>
      <c r="B245" s="176" t="s">
        <v>4046</v>
      </c>
      <c r="C245" s="185" t="s">
        <v>4047</v>
      </c>
      <c r="D245" s="177" t="s">
        <v>508</v>
      </c>
      <c r="E245" s="178">
        <v>8</v>
      </c>
      <c r="F245" s="179"/>
      <c r="G245" s="180">
        <f>ROUND(E245*F245,2)</f>
        <v>0</v>
      </c>
      <c r="H245" s="179"/>
      <c r="I245" s="180">
        <f>ROUND(E245*H245,2)</f>
        <v>0</v>
      </c>
      <c r="J245" s="179"/>
      <c r="K245" s="180">
        <f>ROUND(E245*J245,2)</f>
        <v>0</v>
      </c>
      <c r="L245" s="180">
        <v>21</v>
      </c>
      <c r="M245" s="180">
        <f>G245*(1+L245/100)</f>
        <v>0</v>
      </c>
      <c r="N245" s="178">
        <v>2.0000000000000001E-4</v>
      </c>
      <c r="O245" s="178">
        <f>ROUND(E245*N245,2)</f>
        <v>0</v>
      </c>
      <c r="P245" s="178">
        <v>0</v>
      </c>
      <c r="Q245" s="178">
        <f>ROUND(E245*P245,2)</f>
        <v>0</v>
      </c>
      <c r="R245" s="180" t="s">
        <v>781</v>
      </c>
      <c r="S245" s="180" t="s">
        <v>371</v>
      </c>
      <c r="T245" s="181" t="s">
        <v>2386</v>
      </c>
      <c r="U245" s="163">
        <v>0.25</v>
      </c>
      <c r="V245" s="163">
        <f>ROUND(E245*U245,2)</f>
        <v>2</v>
      </c>
      <c r="W245" s="163"/>
      <c r="X245" s="163" t="s">
        <v>431</v>
      </c>
      <c r="Y245" s="152"/>
      <c r="Z245" s="152"/>
      <c r="AA245" s="152"/>
      <c r="AB245" s="152"/>
      <c r="AC245" s="152"/>
      <c r="AD245" s="152"/>
      <c r="AE245" s="152"/>
      <c r="AF245" s="152"/>
      <c r="AG245" s="152" t="s">
        <v>2387</v>
      </c>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outlineLevel="1">
      <c r="A246" s="159"/>
      <c r="B246" s="160"/>
      <c r="C246" s="203" t="s">
        <v>4048</v>
      </c>
      <c r="D246" s="199"/>
      <c r="E246" s="200">
        <v>1</v>
      </c>
      <c r="F246" s="163"/>
      <c r="G246" s="163"/>
      <c r="H246" s="163"/>
      <c r="I246" s="163"/>
      <c r="J246" s="163"/>
      <c r="K246" s="163"/>
      <c r="L246" s="163"/>
      <c r="M246" s="163"/>
      <c r="N246" s="162"/>
      <c r="O246" s="162"/>
      <c r="P246" s="162"/>
      <c r="Q246" s="162"/>
      <c r="R246" s="163"/>
      <c r="S246" s="163"/>
      <c r="T246" s="163"/>
      <c r="U246" s="163"/>
      <c r="V246" s="163"/>
      <c r="W246" s="163"/>
      <c r="X246" s="163"/>
      <c r="Y246" s="152"/>
      <c r="Z246" s="152"/>
      <c r="AA246" s="152"/>
      <c r="AB246" s="152"/>
      <c r="AC246" s="152"/>
      <c r="AD246" s="152"/>
      <c r="AE246" s="152"/>
      <c r="AF246" s="152"/>
      <c r="AG246" s="152" t="s">
        <v>2390</v>
      </c>
      <c r="AH246" s="152">
        <v>5</v>
      </c>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1">
      <c r="A247" s="159"/>
      <c r="B247" s="160"/>
      <c r="C247" s="203" t="s">
        <v>4049</v>
      </c>
      <c r="D247" s="199"/>
      <c r="E247" s="200">
        <v>1</v>
      </c>
      <c r="F247" s="163"/>
      <c r="G247" s="163"/>
      <c r="H247" s="163"/>
      <c r="I247" s="163"/>
      <c r="J247" s="163"/>
      <c r="K247" s="163"/>
      <c r="L247" s="163"/>
      <c r="M247" s="163"/>
      <c r="N247" s="162"/>
      <c r="O247" s="162"/>
      <c r="P247" s="162"/>
      <c r="Q247" s="162"/>
      <c r="R247" s="163"/>
      <c r="S247" s="163"/>
      <c r="T247" s="163"/>
      <c r="U247" s="163"/>
      <c r="V247" s="163"/>
      <c r="W247" s="163"/>
      <c r="X247" s="163"/>
      <c r="Y247" s="152"/>
      <c r="Z247" s="152"/>
      <c r="AA247" s="152"/>
      <c r="AB247" s="152"/>
      <c r="AC247" s="152"/>
      <c r="AD247" s="152"/>
      <c r="AE247" s="152"/>
      <c r="AF247" s="152"/>
      <c r="AG247" s="152" t="s">
        <v>2390</v>
      </c>
      <c r="AH247" s="152">
        <v>5</v>
      </c>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outlineLevel="1">
      <c r="A248" s="159"/>
      <c r="B248" s="160"/>
      <c r="C248" s="203" t="s">
        <v>4050</v>
      </c>
      <c r="D248" s="199"/>
      <c r="E248" s="200">
        <v>5</v>
      </c>
      <c r="F248" s="163"/>
      <c r="G248" s="163"/>
      <c r="H248" s="163"/>
      <c r="I248" s="163"/>
      <c r="J248" s="163"/>
      <c r="K248" s="163"/>
      <c r="L248" s="163"/>
      <c r="M248" s="163"/>
      <c r="N248" s="162"/>
      <c r="O248" s="162"/>
      <c r="P248" s="162"/>
      <c r="Q248" s="162"/>
      <c r="R248" s="163"/>
      <c r="S248" s="163"/>
      <c r="T248" s="163"/>
      <c r="U248" s="163"/>
      <c r="V248" s="163"/>
      <c r="W248" s="163"/>
      <c r="X248" s="163"/>
      <c r="Y248" s="152"/>
      <c r="Z248" s="152"/>
      <c r="AA248" s="152"/>
      <c r="AB248" s="152"/>
      <c r="AC248" s="152"/>
      <c r="AD248" s="152"/>
      <c r="AE248" s="152"/>
      <c r="AF248" s="152"/>
      <c r="AG248" s="152" t="s">
        <v>2390</v>
      </c>
      <c r="AH248" s="152">
        <v>5</v>
      </c>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1">
      <c r="A249" s="159"/>
      <c r="B249" s="160"/>
      <c r="C249" s="203" t="s">
        <v>4051</v>
      </c>
      <c r="D249" s="199"/>
      <c r="E249" s="200">
        <v>1</v>
      </c>
      <c r="F249" s="163"/>
      <c r="G249" s="163"/>
      <c r="H249" s="163"/>
      <c r="I249" s="163"/>
      <c r="J249" s="163"/>
      <c r="K249" s="163"/>
      <c r="L249" s="163"/>
      <c r="M249" s="163"/>
      <c r="N249" s="162"/>
      <c r="O249" s="162"/>
      <c r="P249" s="162"/>
      <c r="Q249" s="162"/>
      <c r="R249" s="163"/>
      <c r="S249" s="163"/>
      <c r="T249" s="163"/>
      <c r="U249" s="163"/>
      <c r="V249" s="163"/>
      <c r="W249" s="163"/>
      <c r="X249" s="163"/>
      <c r="Y249" s="152"/>
      <c r="Z249" s="152"/>
      <c r="AA249" s="152"/>
      <c r="AB249" s="152"/>
      <c r="AC249" s="152"/>
      <c r="AD249" s="152"/>
      <c r="AE249" s="152"/>
      <c r="AF249" s="152"/>
      <c r="AG249" s="152" t="s">
        <v>2390</v>
      </c>
      <c r="AH249" s="152">
        <v>5</v>
      </c>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outlineLevel="1">
      <c r="A250" s="159"/>
      <c r="B250" s="160"/>
      <c r="C250" s="203" t="s">
        <v>4052</v>
      </c>
      <c r="D250" s="199"/>
      <c r="E250" s="200"/>
      <c r="F250" s="163"/>
      <c r="G250" s="163"/>
      <c r="H250" s="163"/>
      <c r="I250" s="163"/>
      <c r="J250" s="163"/>
      <c r="K250" s="163"/>
      <c r="L250" s="163"/>
      <c r="M250" s="163"/>
      <c r="N250" s="162"/>
      <c r="O250" s="162"/>
      <c r="P250" s="162"/>
      <c r="Q250" s="162"/>
      <c r="R250" s="163"/>
      <c r="S250" s="163"/>
      <c r="T250" s="163"/>
      <c r="U250" s="163"/>
      <c r="V250" s="163"/>
      <c r="W250" s="163"/>
      <c r="X250" s="163"/>
      <c r="Y250" s="152"/>
      <c r="Z250" s="152"/>
      <c r="AA250" s="152"/>
      <c r="AB250" s="152"/>
      <c r="AC250" s="152"/>
      <c r="AD250" s="152"/>
      <c r="AE250" s="152"/>
      <c r="AF250" s="152"/>
      <c r="AG250" s="152" t="s">
        <v>2390</v>
      </c>
      <c r="AH250" s="152">
        <v>0</v>
      </c>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ht="22.5" outlineLevel="1">
      <c r="A251" s="189">
        <v>81</v>
      </c>
      <c r="B251" s="190" t="s">
        <v>4053</v>
      </c>
      <c r="C251" s="197" t="s">
        <v>4054</v>
      </c>
      <c r="D251" s="191" t="s">
        <v>508</v>
      </c>
      <c r="E251" s="192">
        <v>7</v>
      </c>
      <c r="F251" s="193"/>
      <c r="G251" s="194">
        <f>ROUND(E251*F251,2)</f>
        <v>0</v>
      </c>
      <c r="H251" s="193"/>
      <c r="I251" s="194">
        <f>ROUND(E251*H251,2)</f>
        <v>0</v>
      </c>
      <c r="J251" s="193"/>
      <c r="K251" s="194">
        <f>ROUND(E251*J251,2)</f>
        <v>0</v>
      </c>
      <c r="L251" s="194">
        <v>21</v>
      </c>
      <c r="M251" s="194">
        <f>G251*(1+L251/100)</f>
        <v>0</v>
      </c>
      <c r="N251" s="192">
        <v>3.2000000000000002E-3</v>
      </c>
      <c r="O251" s="192">
        <f>ROUND(E251*N251,2)</f>
        <v>0.02</v>
      </c>
      <c r="P251" s="192">
        <v>0</v>
      </c>
      <c r="Q251" s="192">
        <f>ROUND(E251*P251,2)</f>
        <v>0</v>
      </c>
      <c r="R251" s="194"/>
      <c r="S251" s="194" t="s">
        <v>430</v>
      </c>
      <c r="T251" s="195" t="s">
        <v>372</v>
      </c>
      <c r="U251" s="163">
        <v>0</v>
      </c>
      <c r="V251" s="163">
        <f>ROUND(E251*U251,2)</f>
        <v>0</v>
      </c>
      <c r="W251" s="163"/>
      <c r="X251" s="163" t="s">
        <v>431</v>
      </c>
      <c r="Y251" s="152"/>
      <c r="Z251" s="152"/>
      <c r="AA251" s="152"/>
      <c r="AB251" s="152"/>
      <c r="AC251" s="152"/>
      <c r="AD251" s="152"/>
      <c r="AE251" s="152"/>
      <c r="AF251" s="152"/>
      <c r="AG251" s="152" t="s">
        <v>2387</v>
      </c>
      <c r="AH251" s="152"/>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outlineLevel="1">
      <c r="A252" s="175">
        <v>82</v>
      </c>
      <c r="B252" s="176" t="s">
        <v>4055</v>
      </c>
      <c r="C252" s="185" t="s">
        <v>4056</v>
      </c>
      <c r="D252" s="177" t="s">
        <v>508</v>
      </c>
      <c r="E252" s="178">
        <v>1</v>
      </c>
      <c r="F252" s="179"/>
      <c r="G252" s="180">
        <f>ROUND(E252*F252,2)</f>
        <v>0</v>
      </c>
      <c r="H252" s="179"/>
      <c r="I252" s="180">
        <f>ROUND(E252*H252,2)</f>
        <v>0</v>
      </c>
      <c r="J252" s="179"/>
      <c r="K252" s="180">
        <f>ROUND(E252*J252,2)</f>
        <v>0</v>
      </c>
      <c r="L252" s="180">
        <v>21</v>
      </c>
      <c r="M252" s="180">
        <f>G252*(1+L252/100)</f>
        <v>0</v>
      </c>
      <c r="N252" s="178">
        <v>0</v>
      </c>
      <c r="O252" s="178">
        <f>ROUND(E252*N252,2)</f>
        <v>0</v>
      </c>
      <c r="P252" s="178">
        <v>0</v>
      </c>
      <c r="Q252" s="178">
        <f>ROUND(E252*P252,2)</f>
        <v>0</v>
      </c>
      <c r="R252" s="180"/>
      <c r="S252" s="180" t="s">
        <v>430</v>
      </c>
      <c r="T252" s="181" t="s">
        <v>372</v>
      </c>
      <c r="U252" s="163">
        <v>0</v>
      </c>
      <c r="V252" s="163">
        <f>ROUND(E252*U252,2)</f>
        <v>0</v>
      </c>
      <c r="W252" s="163"/>
      <c r="X252" s="163" t="s">
        <v>431</v>
      </c>
      <c r="Y252" s="152"/>
      <c r="Z252" s="152"/>
      <c r="AA252" s="152"/>
      <c r="AB252" s="152"/>
      <c r="AC252" s="152"/>
      <c r="AD252" s="152"/>
      <c r="AE252" s="152"/>
      <c r="AF252" s="152"/>
      <c r="AG252" s="152" t="s">
        <v>2387</v>
      </c>
      <c r="AH252" s="152"/>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outlineLevel="1">
      <c r="A253" s="159"/>
      <c r="B253" s="160"/>
      <c r="C253" s="262" t="s">
        <v>4057</v>
      </c>
      <c r="D253" s="263"/>
      <c r="E253" s="263"/>
      <c r="F253" s="263"/>
      <c r="G253" s="263"/>
      <c r="H253" s="163"/>
      <c r="I253" s="163"/>
      <c r="J253" s="163"/>
      <c r="K253" s="163"/>
      <c r="L253" s="163"/>
      <c r="M253" s="163"/>
      <c r="N253" s="162"/>
      <c r="O253" s="162"/>
      <c r="P253" s="162"/>
      <c r="Q253" s="162"/>
      <c r="R253" s="163"/>
      <c r="S253" s="163"/>
      <c r="T253" s="163"/>
      <c r="U253" s="163"/>
      <c r="V253" s="163"/>
      <c r="W253" s="163"/>
      <c r="X253" s="163"/>
      <c r="Y253" s="152"/>
      <c r="Z253" s="152"/>
      <c r="AA253" s="152"/>
      <c r="AB253" s="152"/>
      <c r="AC253" s="152"/>
      <c r="AD253" s="152"/>
      <c r="AE253" s="152"/>
      <c r="AF253" s="152"/>
      <c r="AG253" s="152" t="s">
        <v>375</v>
      </c>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1">
      <c r="A254" s="175">
        <v>83</v>
      </c>
      <c r="B254" s="176" t="s">
        <v>4058</v>
      </c>
      <c r="C254" s="185" t="s">
        <v>4059</v>
      </c>
      <c r="D254" s="177" t="s">
        <v>508</v>
      </c>
      <c r="E254" s="178">
        <v>7</v>
      </c>
      <c r="F254" s="179"/>
      <c r="G254" s="180">
        <f>ROUND(E254*F254,2)</f>
        <v>0</v>
      </c>
      <c r="H254" s="179"/>
      <c r="I254" s="180">
        <f>ROUND(E254*H254,2)</f>
        <v>0</v>
      </c>
      <c r="J254" s="179"/>
      <c r="K254" s="180">
        <f>ROUND(E254*J254,2)</f>
        <v>0</v>
      </c>
      <c r="L254" s="180">
        <v>21</v>
      </c>
      <c r="M254" s="180">
        <f>G254*(1+L254/100)</f>
        <v>0</v>
      </c>
      <c r="N254" s="178">
        <v>0</v>
      </c>
      <c r="O254" s="178">
        <f>ROUND(E254*N254,2)</f>
        <v>0</v>
      </c>
      <c r="P254" s="178">
        <v>0</v>
      </c>
      <c r="Q254" s="178">
        <f>ROUND(E254*P254,2)</f>
        <v>0</v>
      </c>
      <c r="R254" s="180"/>
      <c r="S254" s="180" t="s">
        <v>430</v>
      </c>
      <c r="T254" s="181" t="s">
        <v>372</v>
      </c>
      <c r="U254" s="163">
        <v>0</v>
      </c>
      <c r="V254" s="163">
        <f>ROUND(E254*U254,2)</f>
        <v>0</v>
      </c>
      <c r="W254" s="163"/>
      <c r="X254" s="163" t="s">
        <v>431</v>
      </c>
      <c r="Y254" s="152"/>
      <c r="Z254" s="152"/>
      <c r="AA254" s="152"/>
      <c r="AB254" s="152"/>
      <c r="AC254" s="152"/>
      <c r="AD254" s="152"/>
      <c r="AE254" s="152"/>
      <c r="AF254" s="152"/>
      <c r="AG254" s="152" t="s">
        <v>2387</v>
      </c>
      <c r="AH254" s="152"/>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outlineLevel="1">
      <c r="A255" s="159"/>
      <c r="B255" s="160"/>
      <c r="C255" s="262" t="s">
        <v>4060</v>
      </c>
      <c r="D255" s="263"/>
      <c r="E255" s="263"/>
      <c r="F255" s="263"/>
      <c r="G255" s="263"/>
      <c r="H255" s="163"/>
      <c r="I255" s="163"/>
      <c r="J255" s="163"/>
      <c r="K255" s="163"/>
      <c r="L255" s="163"/>
      <c r="M255" s="163"/>
      <c r="N255" s="162"/>
      <c r="O255" s="162"/>
      <c r="P255" s="162"/>
      <c r="Q255" s="162"/>
      <c r="R255" s="163"/>
      <c r="S255" s="163"/>
      <c r="T255" s="163"/>
      <c r="U255" s="163"/>
      <c r="V255" s="163"/>
      <c r="W255" s="163"/>
      <c r="X255" s="163"/>
      <c r="Y255" s="152"/>
      <c r="Z255" s="152"/>
      <c r="AA255" s="152"/>
      <c r="AB255" s="152"/>
      <c r="AC255" s="152"/>
      <c r="AD255" s="152"/>
      <c r="AE255" s="152"/>
      <c r="AF255" s="152"/>
      <c r="AG255" s="152" t="s">
        <v>375</v>
      </c>
      <c r="AH255" s="152"/>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1">
      <c r="A256" s="189">
        <v>84</v>
      </c>
      <c r="B256" s="190" t="s">
        <v>4061</v>
      </c>
      <c r="C256" s="197" t="s">
        <v>4062</v>
      </c>
      <c r="D256" s="191" t="s">
        <v>508</v>
      </c>
      <c r="E256" s="192">
        <v>7</v>
      </c>
      <c r="F256" s="193"/>
      <c r="G256" s="194">
        <f>ROUND(E256*F256,2)</f>
        <v>0</v>
      </c>
      <c r="H256" s="193"/>
      <c r="I256" s="194">
        <f>ROUND(E256*H256,2)</f>
        <v>0</v>
      </c>
      <c r="J256" s="193"/>
      <c r="K256" s="194">
        <f>ROUND(E256*J256,2)</f>
        <v>0</v>
      </c>
      <c r="L256" s="194">
        <v>21</v>
      </c>
      <c r="M256" s="194">
        <f>G256*(1+L256/100)</f>
        <v>0</v>
      </c>
      <c r="N256" s="192">
        <v>7.9659999999999995E-2</v>
      </c>
      <c r="O256" s="192">
        <f>ROUND(E256*N256,2)</f>
        <v>0.56000000000000005</v>
      </c>
      <c r="P256" s="192">
        <v>0</v>
      </c>
      <c r="Q256" s="192">
        <f>ROUND(E256*P256,2)</f>
        <v>0</v>
      </c>
      <c r="R256" s="194"/>
      <c r="S256" s="194" t="s">
        <v>430</v>
      </c>
      <c r="T256" s="195" t="s">
        <v>372</v>
      </c>
      <c r="U256" s="163">
        <v>1.51</v>
      </c>
      <c r="V256" s="163">
        <f>ROUND(E256*U256,2)</f>
        <v>10.57</v>
      </c>
      <c r="W256" s="163"/>
      <c r="X256" s="163" t="s">
        <v>431</v>
      </c>
      <c r="Y256" s="152"/>
      <c r="Z256" s="152"/>
      <c r="AA256" s="152"/>
      <c r="AB256" s="152"/>
      <c r="AC256" s="152"/>
      <c r="AD256" s="152"/>
      <c r="AE256" s="152"/>
      <c r="AF256" s="152"/>
      <c r="AG256" s="152" t="s">
        <v>2387</v>
      </c>
      <c r="AH256" s="152"/>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outlineLevel="1">
      <c r="A257" s="175">
        <v>85</v>
      </c>
      <c r="B257" s="176" t="s">
        <v>4063</v>
      </c>
      <c r="C257" s="185" t="s">
        <v>4064</v>
      </c>
      <c r="D257" s="177" t="s">
        <v>798</v>
      </c>
      <c r="E257" s="178">
        <v>8</v>
      </c>
      <c r="F257" s="179"/>
      <c r="G257" s="180">
        <f>ROUND(E257*F257,2)</f>
        <v>0</v>
      </c>
      <c r="H257" s="179"/>
      <c r="I257" s="180">
        <f>ROUND(E257*H257,2)</f>
        <v>0</v>
      </c>
      <c r="J257" s="179"/>
      <c r="K257" s="180">
        <f>ROUND(E257*J257,2)</f>
        <v>0</v>
      </c>
      <c r="L257" s="180">
        <v>21</v>
      </c>
      <c r="M257" s="180">
        <f>G257*(1+L257/100)</f>
        <v>0</v>
      </c>
      <c r="N257" s="178">
        <v>1.772E-2</v>
      </c>
      <c r="O257" s="178">
        <f>ROUND(E257*N257,2)</f>
        <v>0.14000000000000001</v>
      </c>
      <c r="P257" s="178">
        <v>0</v>
      </c>
      <c r="Q257" s="178">
        <f>ROUND(E257*P257,2)</f>
        <v>0</v>
      </c>
      <c r="R257" s="180"/>
      <c r="S257" s="180" t="s">
        <v>430</v>
      </c>
      <c r="T257" s="181" t="s">
        <v>2386</v>
      </c>
      <c r="U257" s="163">
        <v>0.97299999999999998</v>
      </c>
      <c r="V257" s="163">
        <f>ROUND(E257*U257,2)</f>
        <v>7.78</v>
      </c>
      <c r="W257" s="163"/>
      <c r="X257" s="163" t="s">
        <v>431</v>
      </c>
      <c r="Y257" s="152"/>
      <c r="Z257" s="152"/>
      <c r="AA257" s="152"/>
      <c r="AB257" s="152"/>
      <c r="AC257" s="152"/>
      <c r="AD257" s="152"/>
      <c r="AE257" s="152"/>
      <c r="AF257" s="152"/>
      <c r="AG257" s="152" t="s">
        <v>2387</v>
      </c>
      <c r="AH257" s="152"/>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outlineLevel="1">
      <c r="A258" s="159"/>
      <c r="B258" s="160"/>
      <c r="C258" s="262" t="s">
        <v>4065</v>
      </c>
      <c r="D258" s="263"/>
      <c r="E258" s="263"/>
      <c r="F258" s="263"/>
      <c r="G258" s="263"/>
      <c r="H258" s="163"/>
      <c r="I258" s="163"/>
      <c r="J258" s="163"/>
      <c r="K258" s="163"/>
      <c r="L258" s="163"/>
      <c r="M258" s="163"/>
      <c r="N258" s="162"/>
      <c r="O258" s="162"/>
      <c r="P258" s="162"/>
      <c r="Q258" s="162"/>
      <c r="R258" s="163"/>
      <c r="S258" s="163"/>
      <c r="T258" s="163"/>
      <c r="U258" s="163"/>
      <c r="V258" s="163"/>
      <c r="W258" s="163"/>
      <c r="X258" s="163"/>
      <c r="Y258" s="152"/>
      <c r="Z258" s="152"/>
      <c r="AA258" s="152"/>
      <c r="AB258" s="152"/>
      <c r="AC258" s="152"/>
      <c r="AD258" s="152"/>
      <c r="AE258" s="152"/>
      <c r="AF258" s="152"/>
      <c r="AG258" s="152" t="s">
        <v>375</v>
      </c>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1">
      <c r="A259" s="175">
        <v>86</v>
      </c>
      <c r="B259" s="176" t="s">
        <v>4066</v>
      </c>
      <c r="C259" s="185" t="s">
        <v>4067</v>
      </c>
      <c r="D259" s="177" t="s">
        <v>798</v>
      </c>
      <c r="E259" s="178">
        <v>1</v>
      </c>
      <c r="F259" s="179"/>
      <c r="G259" s="180">
        <f>ROUND(E259*F259,2)</f>
        <v>0</v>
      </c>
      <c r="H259" s="179"/>
      <c r="I259" s="180">
        <f>ROUND(E259*H259,2)</f>
        <v>0</v>
      </c>
      <c r="J259" s="179"/>
      <c r="K259" s="180">
        <f>ROUND(E259*J259,2)</f>
        <v>0</v>
      </c>
      <c r="L259" s="180">
        <v>21</v>
      </c>
      <c r="M259" s="180">
        <f>G259*(1+L259/100)</f>
        <v>0</v>
      </c>
      <c r="N259" s="178">
        <v>1.421E-2</v>
      </c>
      <c r="O259" s="178">
        <f>ROUND(E259*N259,2)</f>
        <v>0.01</v>
      </c>
      <c r="P259" s="178">
        <v>0</v>
      </c>
      <c r="Q259" s="178">
        <f>ROUND(E259*P259,2)</f>
        <v>0</v>
      </c>
      <c r="R259" s="180"/>
      <c r="S259" s="180" t="s">
        <v>430</v>
      </c>
      <c r="T259" s="181" t="s">
        <v>2386</v>
      </c>
      <c r="U259" s="163">
        <v>1.19</v>
      </c>
      <c r="V259" s="163">
        <f>ROUND(E259*U259,2)</f>
        <v>1.19</v>
      </c>
      <c r="W259" s="163"/>
      <c r="X259" s="163" t="s">
        <v>431</v>
      </c>
      <c r="Y259" s="152"/>
      <c r="Z259" s="152"/>
      <c r="AA259" s="152"/>
      <c r="AB259" s="152"/>
      <c r="AC259" s="152"/>
      <c r="AD259" s="152"/>
      <c r="AE259" s="152"/>
      <c r="AF259" s="152"/>
      <c r="AG259" s="152" t="s">
        <v>2387</v>
      </c>
      <c r="AH259" s="152"/>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outlineLevel="1">
      <c r="A260" s="159"/>
      <c r="B260" s="160"/>
      <c r="C260" s="262" t="s">
        <v>4068</v>
      </c>
      <c r="D260" s="263"/>
      <c r="E260" s="263"/>
      <c r="F260" s="263"/>
      <c r="G260" s="263"/>
      <c r="H260" s="163"/>
      <c r="I260" s="163"/>
      <c r="J260" s="163"/>
      <c r="K260" s="163"/>
      <c r="L260" s="163"/>
      <c r="M260" s="163"/>
      <c r="N260" s="162"/>
      <c r="O260" s="162"/>
      <c r="P260" s="162"/>
      <c r="Q260" s="162"/>
      <c r="R260" s="163"/>
      <c r="S260" s="163"/>
      <c r="T260" s="163"/>
      <c r="U260" s="163"/>
      <c r="V260" s="163"/>
      <c r="W260" s="163"/>
      <c r="X260" s="163"/>
      <c r="Y260" s="152"/>
      <c r="Z260" s="152"/>
      <c r="AA260" s="152"/>
      <c r="AB260" s="152"/>
      <c r="AC260" s="152"/>
      <c r="AD260" s="152"/>
      <c r="AE260" s="152"/>
      <c r="AF260" s="152"/>
      <c r="AG260" s="152" t="s">
        <v>375</v>
      </c>
      <c r="AH260" s="152"/>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outlineLevel="1">
      <c r="A261" s="175">
        <v>87</v>
      </c>
      <c r="B261" s="176" t="s">
        <v>4069</v>
      </c>
      <c r="C261" s="185" t="s">
        <v>4070</v>
      </c>
      <c r="D261" s="177" t="s">
        <v>798</v>
      </c>
      <c r="E261" s="178">
        <v>1</v>
      </c>
      <c r="F261" s="179"/>
      <c r="G261" s="180">
        <f>ROUND(E261*F261,2)</f>
        <v>0</v>
      </c>
      <c r="H261" s="179"/>
      <c r="I261" s="180">
        <f>ROUND(E261*H261,2)</f>
        <v>0</v>
      </c>
      <c r="J261" s="179"/>
      <c r="K261" s="180">
        <f>ROUND(E261*J261,2)</f>
        <v>0</v>
      </c>
      <c r="L261" s="180">
        <v>21</v>
      </c>
      <c r="M261" s="180">
        <f>G261*(1+L261/100)</f>
        <v>0</v>
      </c>
      <c r="N261" s="178">
        <v>1.421E-2</v>
      </c>
      <c r="O261" s="178">
        <f>ROUND(E261*N261,2)</f>
        <v>0.01</v>
      </c>
      <c r="P261" s="178">
        <v>0</v>
      </c>
      <c r="Q261" s="178">
        <f>ROUND(E261*P261,2)</f>
        <v>0</v>
      </c>
      <c r="R261" s="180"/>
      <c r="S261" s="180" t="s">
        <v>430</v>
      </c>
      <c r="T261" s="181" t="s">
        <v>2386</v>
      </c>
      <c r="U261" s="163">
        <v>1.1890000000000001</v>
      </c>
      <c r="V261" s="163">
        <f>ROUND(E261*U261,2)</f>
        <v>1.19</v>
      </c>
      <c r="W261" s="163"/>
      <c r="X261" s="163" t="s">
        <v>431</v>
      </c>
      <c r="Y261" s="152"/>
      <c r="Z261" s="152"/>
      <c r="AA261" s="152"/>
      <c r="AB261" s="152"/>
      <c r="AC261" s="152"/>
      <c r="AD261" s="152"/>
      <c r="AE261" s="152"/>
      <c r="AF261" s="152"/>
      <c r="AG261" s="152" t="s">
        <v>2387</v>
      </c>
      <c r="AH261" s="152"/>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1">
      <c r="A262" s="159"/>
      <c r="B262" s="160"/>
      <c r="C262" s="262" t="s">
        <v>4071</v>
      </c>
      <c r="D262" s="263"/>
      <c r="E262" s="263"/>
      <c r="F262" s="263"/>
      <c r="G262" s="263"/>
      <c r="H262" s="163"/>
      <c r="I262" s="163"/>
      <c r="J262" s="163"/>
      <c r="K262" s="163"/>
      <c r="L262" s="163"/>
      <c r="M262" s="163"/>
      <c r="N262" s="162"/>
      <c r="O262" s="162"/>
      <c r="P262" s="162"/>
      <c r="Q262" s="162"/>
      <c r="R262" s="163"/>
      <c r="S262" s="163"/>
      <c r="T262" s="163"/>
      <c r="U262" s="163"/>
      <c r="V262" s="163"/>
      <c r="W262" s="163"/>
      <c r="X262" s="163"/>
      <c r="Y262" s="152"/>
      <c r="Z262" s="152"/>
      <c r="AA262" s="152"/>
      <c r="AB262" s="152"/>
      <c r="AC262" s="152"/>
      <c r="AD262" s="152"/>
      <c r="AE262" s="152"/>
      <c r="AF262" s="152"/>
      <c r="AG262" s="152" t="s">
        <v>375</v>
      </c>
      <c r="AH262" s="152"/>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outlineLevel="1">
      <c r="A263" s="175">
        <v>88</v>
      </c>
      <c r="B263" s="176" t="s">
        <v>4072</v>
      </c>
      <c r="C263" s="185" t="s">
        <v>4073</v>
      </c>
      <c r="D263" s="177" t="s">
        <v>798</v>
      </c>
      <c r="E263" s="178">
        <v>5</v>
      </c>
      <c r="F263" s="179"/>
      <c r="G263" s="180">
        <f>ROUND(E263*F263,2)</f>
        <v>0</v>
      </c>
      <c r="H263" s="179"/>
      <c r="I263" s="180">
        <f>ROUND(E263*H263,2)</f>
        <v>0</v>
      </c>
      <c r="J263" s="179"/>
      <c r="K263" s="180">
        <f>ROUND(E263*J263,2)</f>
        <v>0</v>
      </c>
      <c r="L263" s="180">
        <v>21</v>
      </c>
      <c r="M263" s="180">
        <f>G263*(1+L263/100)</f>
        <v>0</v>
      </c>
      <c r="N263" s="178">
        <v>1.6209999999999999E-2</v>
      </c>
      <c r="O263" s="178">
        <f>ROUND(E263*N263,2)</f>
        <v>0.08</v>
      </c>
      <c r="P263" s="178">
        <v>0</v>
      </c>
      <c r="Q263" s="178">
        <f>ROUND(E263*P263,2)</f>
        <v>0</v>
      </c>
      <c r="R263" s="180"/>
      <c r="S263" s="180" t="s">
        <v>430</v>
      </c>
      <c r="T263" s="181" t="s">
        <v>2386</v>
      </c>
      <c r="U263" s="163">
        <v>1.19</v>
      </c>
      <c r="V263" s="163">
        <f>ROUND(E263*U263,2)</f>
        <v>5.95</v>
      </c>
      <c r="W263" s="163"/>
      <c r="X263" s="163" t="s">
        <v>431</v>
      </c>
      <c r="Y263" s="152"/>
      <c r="Z263" s="152"/>
      <c r="AA263" s="152"/>
      <c r="AB263" s="152"/>
      <c r="AC263" s="152"/>
      <c r="AD263" s="152"/>
      <c r="AE263" s="152"/>
      <c r="AF263" s="152"/>
      <c r="AG263" s="152" t="s">
        <v>2387</v>
      </c>
      <c r="AH263" s="152"/>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outlineLevel="1">
      <c r="A264" s="159"/>
      <c r="B264" s="160"/>
      <c r="C264" s="262" t="s">
        <v>4074</v>
      </c>
      <c r="D264" s="263"/>
      <c r="E264" s="263"/>
      <c r="F264" s="263"/>
      <c r="G264" s="263"/>
      <c r="H264" s="163"/>
      <c r="I264" s="163"/>
      <c r="J264" s="163"/>
      <c r="K264" s="163"/>
      <c r="L264" s="163"/>
      <c r="M264" s="163"/>
      <c r="N264" s="162"/>
      <c r="O264" s="162"/>
      <c r="P264" s="162"/>
      <c r="Q264" s="162"/>
      <c r="R264" s="163"/>
      <c r="S264" s="163"/>
      <c r="T264" s="163"/>
      <c r="U264" s="163"/>
      <c r="V264" s="163"/>
      <c r="W264" s="163"/>
      <c r="X264" s="163"/>
      <c r="Y264" s="152"/>
      <c r="Z264" s="152"/>
      <c r="AA264" s="152"/>
      <c r="AB264" s="152"/>
      <c r="AC264" s="152"/>
      <c r="AD264" s="152"/>
      <c r="AE264" s="152"/>
      <c r="AF264" s="152"/>
      <c r="AG264" s="152" t="s">
        <v>375</v>
      </c>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1">
      <c r="A265" s="175">
        <v>89</v>
      </c>
      <c r="B265" s="176" t="s">
        <v>4075</v>
      </c>
      <c r="C265" s="185" t="s">
        <v>4076</v>
      </c>
      <c r="D265" s="177" t="s">
        <v>798</v>
      </c>
      <c r="E265" s="178">
        <v>1</v>
      </c>
      <c r="F265" s="179"/>
      <c r="G265" s="180">
        <f>ROUND(E265*F265,2)</f>
        <v>0</v>
      </c>
      <c r="H265" s="179"/>
      <c r="I265" s="180">
        <f>ROUND(E265*H265,2)</f>
        <v>0</v>
      </c>
      <c r="J265" s="179"/>
      <c r="K265" s="180">
        <f>ROUND(E265*J265,2)</f>
        <v>0</v>
      </c>
      <c r="L265" s="180">
        <v>21</v>
      </c>
      <c r="M265" s="180">
        <f>G265*(1+L265/100)</f>
        <v>0</v>
      </c>
      <c r="N265" s="178">
        <v>1.6209999999999999E-2</v>
      </c>
      <c r="O265" s="178">
        <f>ROUND(E265*N265,2)</f>
        <v>0.02</v>
      </c>
      <c r="P265" s="178">
        <v>0</v>
      </c>
      <c r="Q265" s="178">
        <f>ROUND(E265*P265,2)</f>
        <v>0</v>
      </c>
      <c r="R265" s="180"/>
      <c r="S265" s="180" t="s">
        <v>430</v>
      </c>
      <c r="T265" s="181" t="s">
        <v>372</v>
      </c>
      <c r="U265" s="163">
        <v>1.19</v>
      </c>
      <c r="V265" s="163">
        <f>ROUND(E265*U265,2)</f>
        <v>1.19</v>
      </c>
      <c r="W265" s="163"/>
      <c r="X265" s="163" t="s">
        <v>431</v>
      </c>
      <c r="Y265" s="152"/>
      <c r="Z265" s="152"/>
      <c r="AA265" s="152"/>
      <c r="AB265" s="152"/>
      <c r="AC265" s="152"/>
      <c r="AD265" s="152"/>
      <c r="AE265" s="152"/>
      <c r="AF265" s="152"/>
      <c r="AG265" s="152" t="s">
        <v>2387</v>
      </c>
      <c r="AH265" s="152"/>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outlineLevel="1">
      <c r="A266" s="159"/>
      <c r="B266" s="160"/>
      <c r="C266" s="262" t="s">
        <v>4074</v>
      </c>
      <c r="D266" s="263"/>
      <c r="E266" s="263"/>
      <c r="F266" s="263"/>
      <c r="G266" s="263"/>
      <c r="H266" s="163"/>
      <c r="I266" s="163"/>
      <c r="J266" s="163"/>
      <c r="K266" s="163"/>
      <c r="L266" s="163"/>
      <c r="M266" s="163"/>
      <c r="N266" s="162"/>
      <c r="O266" s="162"/>
      <c r="P266" s="162"/>
      <c r="Q266" s="162"/>
      <c r="R266" s="163"/>
      <c r="S266" s="163"/>
      <c r="T266" s="163"/>
      <c r="U266" s="163"/>
      <c r="V266" s="163"/>
      <c r="W266" s="163"/>
      <c r="X266" s="163"/>
      <c r="Y266" s="152"/>
      <c r="Z266" s="152"/>
      <c r="AA266" s="152"/>
      <c r="AB266" s="152"/>
      <c r="AC266" s="152"/>
      <c r="AD266" s="152"/>
      <c r="AE266" s="152"/>
      <c r="AF266" s="152"/>
      <c r="AG266" s="152" t="s">
        <v>375</v>
      </c>
      <c r="AH266" s="152"/>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outlineLevel="1">
      <c r="A267" s="175">
        <v>90</v>
      </c>
      <c r="B267" s="176" t="s">
        <v>4077</v>
      </c>
      <c r="C267" s="185" t="s">
        <v>4078</v>
      </c>
      <c r="D267" s="177" t="s">
        <v>798</v>
      </c>
      <c r="E267" s="178">
        <v>7</v>
      </c>
      <c r="F267" s="179"/>
      <c r="G267" s="180">
        <f>ROUND(E267*F267,2)</f>
        <v>0</v>
      </c>
      <c r="H267" s="179"/>
      <c r="I267" s="180">
        <f>ROUND(E267*H267,2)</f>
        <v>0</v>
      </c>
      <c r="J267" s="179"/>
      <c r="K267" s="180">
        <f>ROUND(E267*J267,2)</f>
        <v>0</v>
      </c>
      <c r="L267" s="180">
        <v>21</v>
      </c>
      <c r="M267" s="180">
        <f>G267*(1+L267/100)</f>
        <v>0</v>
      </c>
      <c r="N267" s="178">
        <v>1.7010000000000001E-2</v>
      </c>
      <c r="O267" s="178">
        <f>ROUND(E267*N267,2)</f>
        <v>0.12</v>
      </c>
      <c r="P267" s="178">
        <v>0</v>
      </c>
      <c r="Q267" s="178">
        <f>ROUND(E267*P267,2)</f>
        <v>0</v>
      </c>
      <c r="R267" s="180"/>
      <c r="S267" s="180" t="s">
        <v>430</v>
      </c>
      <c r="T267" s="181" t="s">
        <v>2386</v>
      </c>
      <c r="U267" s="163">
        <v>1.25</v>
      </c>
      <c r="V267" s="163">
        <f>ROUND(E267*U267,2)</f>
        <v>8.75</v>
      </c>
      <c r="W267" s="163"/>
      <c r="X267" s="163" t="s">
        <v>431</v>
      </c>
      <c r="Y267" s="152"/>
      <c r="Z267" s="152"/>
      <c r="AA267" s="152"/>
      <c r="AB267" s="152"/>
      <c r="AC267" s="152"/>
      <c r="AD267" s="152"/>
      <c r="AE267" s="152"/>
      <c r="AF267" s="152"/>
      <c r="AG267" s="152" t="s">
        <v>2387</v>
      </c>
      <c r="AH267" s="152"/>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outlineLevel="1">
      <c r="A268" s="159"/>
      <c r="B268" s="160"/>
      <c r="C268" s="262" t="s">
        <v>4079</v>
      </c>
      <c r="D268" s="263"/>
      <c r="E268" s="263"/>
      <c r="F268" s="263"/>
      <c r="G268" s="263"/>
      <c r="H268" s="163"/>
      <c r="I268" s="163"/>
      <c r="J268" s="163"/>
      <c r="K268" s="163"/>
      <c r="L268" s="163"/>
      <c r="M268" s="163"/>
      <c r="N268" s="162"/>
      <c r="O268" s="162"/>
      <c r="P268" s="162"/>
      <c r="Q268" s="162"/>
      <c r="R268" s="163"/>
      <c r="S268" s="163"/>
      <c r="T268" s="163"/>
      <c r="U268" s="163"/>
      <c r="V268" s="163"/>
      <c r="W268" s="163"/>
      <c r="X268" s="163"/>
      <c r="Y268" s="152"/>
      <c r="Z268" s="152"/>
      <c r="AA268" s="152"/>
      <c r="AB268" s="152"/>
      <c r="AC268" s="152"/>
      <c r="AD268" s="152"/>
      <c r="AE268" s="152"/>
      <c r="AF268" s="152"/>
      <c r="AG268" s="152" t="s">
        <v>375</v>
      </c>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outlineLevel="1">
      <c r="A269" s="175">
        <v>91</v>
      </c>
      <c r="B269" s="176" t="s">
        <v>4080</v>
      </c>
      <c r="C269" s="185" t="s">
        <v>4081</v>
      </c>
      <c r="D269" s="177" t="s">
        <v>798</v>
      </c>
      <c r="E269" s="178">
        <v>3</v>
      </c>
      <c r="F269" s="179"/>
      <c r="G269" s="180">
        <f>ROUND(E269*F269,2)</f>
        <v>0</v>
      </c>
      <c r="H269" s="179"/>
      <c r="I269" s="180">
        <f>ROUND(E269*H269,2)</f>
        <v>0</v>
      </c>
      <c r="J269" s="179"/>
      <c r="K269" s="180">
        <f>ROUND(E269*J269,2)</f>
        <v>0</v>
      </c>
      <c r="L269" s="180">
        <v>21</v>
      </c>
      <c r="M269" s="180">
        <f>G269*(1+L269/100)</f>
        <v>0</v>
      </c>
      <c r="N269" s="178">
        <v>1.09E-2</v>
      </c>
      <c r="O269" s="178">
        <f>ROUND(E269*N269,2)</f>
        <v>0.03</v>
      </c>
      <c r="P269" s="178">
        <v>0</v>
      </c>
      <c r="Q269" s="178">
        <f>ROUND(E269*P269,2)</f>
        <v>0</v>
      </c>
      <c r="R269" s="180"/>
      <c r="S269" s="180" t="s">
        <v>430</v>
      </c>
      <c r="T269" s="181" t="s">
        <v>2386</v>
      </c>
      <c r="U269" s="163">
        <v>1.25</v>
      </c>
      <c r="V269" s="163">
        <f>ROUND(E269*U269,2)</f>
        <v>3.75</v>
      </c>
      <c r="W269" s="163"/>
      <c r="X269" s="163" t="s">
        <v>431</v>
      </c>
      <c r="Y269" s="152"/>
      <c r="Z269" s="152"/>
      <c r="AA269" s="152"/>
      <c r="AB269" s="152"/>
      <c r="AC269" s="152"/>
      <c r="AD269" s="152"/>
      <c r="AE269" s="152"/>
      <c r="AF269" s="152"/>
      <c r="AG269" s="152" t="s">
        <v>2387</v>
      </c>
      <c r="AH269" s="152"/>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outlineLevel="1">
      <c r="A270" s="159"/>
      <c r="B270" s="160"/>
      <c r="C270" s="262" t="s">
        <v>4082</v>
      </c>
      <c r="D270" s="263"/>
      <c r="E270" s="263"/>
      <c r="F270" s="263"/>
      <c r="G270" s="263"/>
      <c r="H270" s="163"/>
      <c r="I270" s="163"/>
      <c r="J270" s="163"/>
      <c r="K270" s="163"/>
      <c r="L270" s="163"/>
      <c r="M270" s="163"/>
      <c r="N270" s="162"/>
      <c r="O270" s="162"/>
      <c r="P270" s="162"/>
      <c r="Q270" s="162"/>
      <c r="R270" s="163"/>
      <c r="S270" s="163"/>
      <c r="T270" s="163"/>
      <c r="U270" s="163"/>
      <c r="V270" s="163"/>
      <c r="W270" s="163"/>
      <c r="X270" s="163"/>
      <c r="Y270" s="152"/>
      <c r="Z270" s="152"/>
      <c r="AA270" s="152"/>
      <c r="AB270" s="152"/>
      <c r="AC270" s="152"/>
      <c r="AD270" s="152"/>
      <c r="AE270" s="152"/>
      <c r="AF270" s="152"/>
      <c r="AG270" s="152" t="s">
        <v>375</v>
      </c>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1">
      <c r="A271" s="175">
        <v>92</v>
      </c>
      <c r="B271" s="176" t="s">
        <v>4083</v>
      </c>
      <c r="C271" s="185" t="s">
        <v>4084</v>
      </c>
      <c r="D271" s="177" t="s">
        <v>798</v>
      </c>
      <c r="E271" s="178">
        <v>21</v>
      </c>
      <c r="F271" s="179"/>
      <c r="G271" s="180">
        <f>ROUND(E271*F271,2)</f>
        <v>0</v>
      </c>
      <c r="H271" s="179"/>
      <c r="I271" s="180">
        <f>ROUND(E271*H271,2)</f>
        <v>0</v>
      </c>
      <c r="J271" s="179"/>
      <c r="K271" s="180">
        <f>ROUND(E271*J271,2)</f>
        <v>0</v>
      </c>
      <c r="L271" s="180">
        <v>21</v>
      </c>
      <c r="M271" s="180">
        <f>G271*(1+L271/100)</f>
        <v>0</v>
      </c>
      <c r="N271" s="178">
        <v>2.3E-3</v>
      </c>
      <c r="O271" s="178">
        <f>ROUND(E271*N271,2)</f>
        <v>0.05</v>
      </c>
      <c r="P271" s="178">
        <v>0</v>
      </c>
      <c r="Q271" s="178">
        <f>ROUND(E271*P271,2)</f>
        <v>0</v>
      </c>
      <c r="R271" s="180"/>
      <c r="S271" s="180" t="s">
        <v>430</v>
      </c>
      <c r="T271" s="181" t="s">
        <v>2386</v>
      </c>
      <c r="U271" s="163">
        <v>0.38</v>
      </c>
      <c r="V271" s="163">
        <f>ROUND(E271*U271,2)</f>
        <v>7.98</v>
      </c>
      <c r="W271" s="163"/>
      <c r="X271" s="163" t="s">
        <v>431</v>
      </c>
      <c r="Y271" s="152"/>
      <c r="Z271" s="152"/>
      <c r="AA271" s="152"/>
      <c r="AB271" s="152"/>
      <c r="AC271" s="152"/>
      <c r="AD271" s="152"/>
      <c r="AE271" s="152"/>
      <c r="AF271" s="152"/>
      <c r="AG271" s="152" t="s">
        <v>2387</v>
      </c>
      <c r="AH271" s="152"/>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outlineLevel="1">
      <c r="A272" s="159"/>
      <c r="B272" s="160"/>
      <c r="C272" s="262" t="s">
        <v>4085</v>
      </c>
      <c r="D272" s="263"/>
      <c r="E272" s="263"/>
      <c r="F272" s="263"/>
      <c r="G272" s="263"/>
      <c r="H272" s="163"/>
      <c r="I272" s="163"/>
      <c r="J272" s="163"/>
      <c r="K272" s="163"/>
      <c r="L272" s="163"/>
      <c r="M272" s="163"/>
      <c r="N272" s="162"/>
      <c r="O272" s="162"/>
      <c r="P272" s="162"/>
      <c r="Q272" s="162"/>
      <c r="R272" s="163"/>
      <c r="S272" s="163"/>
      <c r="T272" s="163"/>
      <c r="U272" s="163"/>
      <c r="V272" s="163"/>
      <c r="W272" s="163"/>
      <c r="X272" s="163"/>
      <c r="Y272" s="152"/>
      <c r="Z272" s="152"/>
      <c r="AA272" s="152"/>
      <c r="AB272" s="152"/>
      <c r="AC272" s="152"/>
      <c r="AD272" s="152"/>
      <c r="AE272" s="152"/>
      <c r="AF272" s="152"/>
      <c r="AG272" s="152" t="s">
        <v>375</v>
      </c>
      <c r="AH272" s="152"/>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outlineLevel="1">
      <c r="A273" s="175">
        <v>93</v>
      </c>
      <c r="B273" s="176" t="s">
        <v>4086</v>
      </c>
      <c r="C273" s="185" t="s">
        <v>4087</v>
      </c>
      <c r="D273" s="177" t="s">
        <v>798</v>
      </c>
      <c r="E273" s="178">
        <v>14</v>
      </c>
      <c r="F273" s="179"/>
      <c r="G273" s="180">
        <f>ROUND(E273*F273,2)</f>
        <v>0</v>
      </c>
      <c r="H273" s="179"/>
      <c r="I273" s="180">
        <f>ROUND(E273*H273,2)</f>
        <v>0</v>
      </c>
      <c r="J273" s="179"/>
      <c r="K273" s="180">
        <f>ROUND(E273*J273,2)</f>
        <v>0</v>
      </c>
      <c r="L273" s="180">
        <v>21</v>
      </c>
      <c r="M273" s="180">
        <f>G273*(1+L273/100)</f>
        <v>0</v>
      </c>
      <c r="N273" s="178">
        <v>2.3E-3</v>
      </c>
      <c r="O273" s="178">
        <f>ROUND(E273*N273,2)</f>
        <v>0.03</v>
      </c>
      <c r="P273" s="178">
        <v>0</v>
      </c>
      <c r="Q273" s="178">
        <f>ROUND(E273*P273,2)</f>
        <v>0</v>
      </c>
      <c r="R273" s="180"/>
      <c r="S273" s="180" t="s">
        <v>430</v>
      </c>
      <c r="T273" s="181" t="s">
        <v>2386</v>
      </c>
      <c r="U273" s="163">
        <v>0.38</v>
      </c>
      <c r="V273" s="163">
        <f>ROUND(E273*U273,2)</f>
        <v>5.32</v>
      </c>
      <c r="W273" s="163"/>
      <c r="X273" s="163" t="s">
        <v>431</v>
      </c>
      <c r="Y273" s="152"/>
      <c r="Z273" s="152"/>
      <c r="AA273" s="152"/>
      <c r="AB273" s="152"/>
      <c r="AC273" s="152"/>
      <c r="AD273" s="152"/>
      <c r="AE273" s="152"/>
      <c r="AF273" s="152"/>
      <c r="AG273" s="152" t="s">
        <v>2387</v>
      </c>
      <c r="AH273" s="152"/>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outlineLevel="1">
      <c r="A274" s="159"/>
      <c r="B274" s="160"/>
      <c r="C274" s="262" t="s">
        <v>4088</v>
      </c>
      <c r="D274" s="263"/>
      <c r="E274" s="263"/>
      <c r="F274" s="263"/>
      <c r="G274" s="263"/>
      <c r="H274" s="163"/>
      <c r="I274" s="163"/>
      <c r="J274" s="163"/>
      <c r="K274" s="163"/>
      <c r="L274" s="163"/>
      <c r="M274" s="163"/>
      <c r="N274" s="162"/>
      <c r="O274" s="162"/>
      <c r="P274" s="162"/>
      <c r="Q274" s="162"/>
      <c r="R274" s="163"/>
      <c r="S274" s="163"/>
      <c r="T274" s="163"/>
      <c r="U274" s="163"/>
      <c r="V274" s="163"/>
      <c r="W274" s="163"/>
      <c r="X274" s="163"/>
      <c r="Y274" s="152"/>
      <c r="Z274" s="152"/>
      <c r="AA274" s="152"/>
      <c r="AB274" s="152"/>
      <c r="AC274" s="152"/>
      <c r="AD274" s="152"/>
      <c r="AE274" s="152"/>
      <c r="AF274" s="152"/>
      <c r="AG274" s="152" t="s">
        <v>375</v>
      </c>
      <c r="AH274" s="152"/>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outlineLevel="1">
      <c r="A275" s="175">
        <v>94</v>
      </c>
      <c r="B275" s="176" t="s">
        <v>4089</v>
      </c>
      <c r="C275" s="185" t="s">
        <v>4090</v>
      </c>
      <c r="D275" s="177" t="s">
        <v>798</v>
      </c>
      <c r="E275" s="178">
        <v>6</v>
      </c>
      <c r="F275" s="179"/>
      <c r="G275" s="180">
        <f>ROUND(E275*F275,2)</f>
        <v>0</v>
      </c>
      <c r="H275" s="179"/>
      <c r="I275" s="180">
        <f>ROUND(E275*H275,2)</f>
        <v>0</v>
      </c>
      <c r="J275" s="179"/>
      <c r="K275" s="180">
        <f>ROUND(E275*J275,2)</f>
        <v>0</v>
      </c>
      <c r="L275" s="180">
        <v>21</v>
      </c>
      <c r="M275" s="180">
        <f>G275*(1+L275/100)</f>
        <v>0</v>
      </c>
      <c r="N275" s="178">
        <v>2.3E-3</v>
      </c>
      <c r="O275" s="178">
        <f>ROUND(E275*N275,2)</f>
        <v>0.01</v>
      </c>
      <c r="P275" s="178">
        <v>0</v>
      </c>
      <c r="Q275" s="178">
        <f>ROUND(E275*P275,2)</f>
        <v>0</v>
      </c>
      <c r="R275" s="180"/>
      <c r="S275" s="180" t="s">
        <v>430</v>
      </c>
      <c r="T275" s="181" t="s">
        <v>2386</v>
      </c>
      <c r="U275" s="163">
        <v>0.38</v>
      </c>
      <c r="V275" s="163">
        <f>ROUND(E275*U275,2)</f>
        <v>2.2799999999999998</v>
      </c>
      <c r="W275" s="163"/>
      <c r="X275" s="163" t="s">
        <v>431</v>
      </c>
      <c r="Y275" s="152"/>
      <c r="Z275" s="152"/>
      <c r="AA275" s="152"/>
      <c r="AB275" s="152"/>
      <c r="AC275" s="152"/>
      <c r="AD275" s="152"/>
      <c r="AE275" s="152"/>
      <c r="AF275" s="152"/>
      <c r="AG275" s="152" t="s">
        <v>2387</v>
      </c>
      <c r="AH275" s="152"/>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row>
    <row r="276" spans="1:60" outlineLevel="1">
      <c r="A276" s="159"/>
      <c r="B276" s="160"/>
      <c r="C276" s="262" t="s">
        <v>4091</v>
      </c>
      <c r="D276" s="263"/>
      <c r="E276" s="263"/>
      <c r="F276" s="263"/>
      <c r="G276" s="263"/>
      <c r="H276" s="163"/>
      <c r="I276" s="163"/>
      <c r="J276" s="163"/>
      <c r="K276" s="163"/>
      <c r="L276" s="163"/>
      <c r="M276" s="163"/>
      <c r="N276" s="162"/>
      <c r="O276" s="162"/>
      <c r="P276" s="162"/>
      <c r="Q276" s="162"/>
      <c r="R276" s="163"/>
      <c r="S276" s="163"/>
      <c r="T276" s="163"/>
      <c r="U276" s="163"/>
      <c r="V276" s="163"/>
      <c r="W276" s="163"/>
      <c r="X276" s="163"/>
      <c r="Y276" s="152"/>
      <c r="Z276" s="152"/>
      <c r="AA276" s="152"/>
      <c r="AB276" s="152"/>
      <c r="AC276" s="152"/>
      <c r="AD276" s="152"/>
      <c r="AE276" s="152"/>
      <c r="AF276" s="152"/>
      <c r="AG276" s="152" t="s">
        <v>375</v>
      </c>
      <c r="AH276" s="152"/>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outlineLevel="1">
      <c r="A277" s="175">
        <v>95</v>
      </c>
      <c r="B277" s="176" t="s">
        <v>4092</v>
      </c>
      <c r="C277" s="185" t="s">
        <v>4093</v>
      </c>
      <c r="D277" s="177" t="s">
        <v>798</v>
      </c>
      <c r="E277" s="178">
        <v>6</v>
      </c>
      <c r="F277" s="179"/>
      <c r="G277" s="180">
        <f>ROUND(E277*F277,2)</f>
        <v>0</v>
      </c>
      <c r="H277" s="179"/>
      <c r="I277" s="180">
        <f>ROUND(E277*H277,2)</f>
        <v>0</v>
      </c>
      <c r="J277" s="179"/>
      <c r="K277" s="180">
        <f>ROUND(E277*J277,2)</f>
        <v>0</v>
      </c>
      <c r="L277" s="180">
        <v>21</v>
      </c>
      <c r="M277" s="180">
        <f>G277*(1+L277/100)</f>
        <v>0</v>
      </c>
      <c r="N277" s="178">
        <v>2.3E-3</v>
      </c>
      <c r="O277" s="178">
        <f>ROUND(E277*N277,2)</f>
        <v>0.01</v>
      </c>
      <c r="P277" s="178">
        <v>0</v>
      </c>
      <c r="Q277" s="178">
        <f>ROUND(E277*P277,2)</f>
        <v>0</v>
      </c>
      <c r="R277" s="180"/>
      <c r="S277" s="180" t="s">
        <v>430</v>
      </c>
      <c r="T277" s="181" t="s">
        <v>372</v>
      </c>
      <c r="U277" s="163">
        <v>0.38</v>
      </c>
      <c r="V277" s="163">
        <f>ROUND(E277*U277,2)</f>
        <v>2.2799999999999998</v>
      </c>
      <c r="W277" s="163"/>
      <c r="X277" s="163" t="s">
        <v>431</v>
      </c>
      <c r="Y277" s="152"/>
      <c r="Z277" s="152"/>
      <c r="AA277" s="152"/>
      <c r="AB277" s="152"/>
      <c r="AC277" s="152"/>
      <c r="AD277" s="152"/>
      <c r="AE277" s="152"/>
      <c r="AF277" s="152"/>
      <c r="AG277" s="152" t="s">
        <v>2387</v>
      </c>
      <c r="AH277" s="152"/>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outlineLevel="1">
      <c r="A278" s="159"/>
      <c r="B278" s="160"/>
      <c r="C278" s="262" t="s">
        <v>4094</v>
      </c>
      <c r="D278" s="263"/>
      <c r="E278" s="263"/>
      <c r="F278" s="263"/>
      <c r="G278" s="263"/>
      <c r="H278" s="163"/>
      <c r="I278" s="163"/>
      <c r="J278" s="163"/>
      <c r="K278" s="163"/>
      <c r="L278" s="163"/>
      <c r="M278" s="163"/>
      <c r="N278" s="162"/>
      <c r="O278" s="162"/>
      <c r="P278" s="162"/>
      <c r="Q278" s="162"/>
      <c r="R278" s="163"/>
      <c r="S278" s="163"/>
      <c r="T278" s="163"/>
      <c r="U278" s="163"/>
      <c r="V278" s="163"/>
      <c r="W278" s="163"/>
      <c r="X278" s="163"/>
      <c r="Y278" s="152"/>
      <c r="Z278" s="152"/>
      <c r="AA278" s="152"/>
      <c r="AB278" s="152"/>
      <c r="AC278" s="152"/>
      <c r="AD278" s="152"/>
      <c r="AE278" s="152"/>
      <c r="AF278" s="152"/>
      <c r="AG278" s="152" t="s">
        <v>375</v>
      </c>
      <c r="AH278" s="152"/>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row>
    <row r="279" spans="1:60" outlineLevel="1">
      <c r="A279" s="175">
        <v>96</v>
      </c>
      <c r="B279" s="176" t="s">
        <v>4095</v>
      </c>
      <c r="C279" s="185" t="s">
        <v>4096</v>
      </c>
      <c r="D279" s="177" t="s">
        <v>798</v>
      </c>
      <c r="E279" s="178">
        <v>21</v>
      </c>
      <c r="F279" s="179"/>
      <c r="G279" s="180">
        <f>ROUND(E279*F279,2)</f>
        <v>0</v>
      </c>
      <c r="H279" s="179"/>
      <c r="I279" s="180">
        <f>ROUND(E279*H279,2)</f>
        <v>0</v>
      </c>
      <c r="J279" s="179"/>
      <c r="K279" s="180">
        <f>ROUND(E279*J279,2)</f>
        <v>0</v>
      </c>
      <c r="L279" s="180">
        <v>21</v>
      </c>
      <c r="M279" s="180">
        <f>G279*(1+L279/100)</f>
        <v>0</v>
      </c>
      <c r="N279" s="178">
        <v>2.2000000000000001E-3</v>
      </c>
      <c r="O279" s="178">
        <f>ROUND(E279*N279,2)</f>
        <v>0.05</v>
      </c>
      <c r="P279" s="178">
        <v>0</v>
      </c>
      <c r="Q279" s="178">
        <f>ROUND(E279*P279,2)</f>
        <v>0</v>
      </c>
      <c r="R279" s="180"/>
      <c r="S279" s="180" t="s">
        <v>430</v>
      </c>
      <c r="T279" s="181" t="s">
        <v>2386</v>
      </c>
      <c r="U279" s="163">
        <v>0.38</v>
      </c>
      <c r="V279" s="163">
        <f>ROUND(E279*U279,2)</f>
        <v>7.98</v>
      </c>
      <c r="W279" s="163"/>
      <c r="X279" s="163" t="s">
        <v>431</v>
      </c>
      <c r="Y279" s="152"/>
      <c r="Z279" s="152"/>
      <c r="AA279" s="152"/>
      <c r="AB279" s="152"/>
      <c r="AC279" s="152"/>
      <c r="AD279" s="152"/>
      <c r="AE279" s="152"/>
      <c r="AF279" s="152"/>
      <c r="AG279" s="152" t="s">
        <v>2387</v>
      </c>
      <c r="AH279" s="152"/>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outlineLevel="1">
      <c r="A280" s="159"/>
      <c r="B280" s="160"/>
      <c r="C280" s="262" t="s">
        <v>4097</v>
      </c>
      <c r="D280" s="263"/>
      <c r="E280" s="263"/>
      <c r="F280" s="263"/>
      <c r="G280" s="263"/>
      <c r="H280" s="163"/>
      <c r="I280" s="163"/>
      <c r="J280" s="163"/>
      <c r="K280" s="163"/>
      <c r="L280" s="163"/>
      <c r="M280" s="163"/>
      <c r="N280" s="162"/>
      <c r="O280" s="162"/>
      <c r="P280" s="162"/>
      <c r="Q280" s="162"/>
      <c r="R280" s="163"/>
      <c r="S280" s="163"/>
      <c r="T280" s="163"/>
      <c r="U280" s="163"/>
      <c r="V280" s="163"/>
      <c r="W280" s="163"/>
      <c r="X280" s="163"/>
      <c r="Y280" s="152"/>
      <c r="Z280" s="152"/>
      <c r="AA280" s="152"/>
      <c r="AB280" s="152"/>
      <c r="AC280" s="152"/>
      <c r="AD280" s="152"/>
      <c r="AE280" s="152"/>
      <c r="AF280" s="152"/>
      <c r="AG280" s="152" t="s">
        <v>375</v>
      </c>
      <c r="AH280" s="152"/>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row>
    <row r="281" spans="1:60" outlineLevel="1">
      <c r="A281" s="175">
        <v>97</v>
      </c>
      <c r="B281" s="176" t="s">
        <v>4098</v>
      </c>
      <c r="C281" s="185" t="s">
        <v>4099</v>
      </c>
      <c r="D281" s="177" t="s">
        <v>798</v>
      </c>
      <c r="E281" s="178">
        <v>7</v>
      </c>
      <c r="F281" s="179"/>
      <c r="G281" s="180">
        <f>ROUND(E281*F281,2)</f>
        <v>0</v>
      </c>
      <c r="H281" s="179"/>
      <c r="I281" s="180">
        <f>ROUND(E281*H281,2)</f>
        <v>0</v>
      </c>
      <c r="J281" s="179"/>
      <c r="K281" s="180">
        <f>ROUND(E281*J281,2)</f>
        <v>0</v>
      </c>
      <c r="L281" s="180">
        <v>21</v>
      </c>
      <c r="M281" s="180">
        <f>G281*(1+L281/100)</f>
        <v>0</v>
      </c>
      <c r="N281" s="178">
        <v>8.0000000000000002E-3</v>
      </c>
      <c r="O281" s="178">
        <f>ROUND(E281*N281,2)</f>
        <v>0.06</v>
      </c>
      <c r="P281" s="178">
        <v>0</v>
      </c>
      <c r="Q281" s="178">
        <f>ROUND(E281*P281,2)</f>
        <v>0</v>
      </c>
      <c r="R281" s="180"/>
      <c r="S281" s="180" t="s">
        <v>430</v>
      </c>
      <c r="T281" s="181" t="s">
        <v>2386</v>
      </c>
      <c r="U281" s="163">
        <v>0.63</v>
      </c>
      <c r="V281" s="163">
        <f>ROUND(E281*U281,2)</f>
        <v>4.41</v>
      </c>
      <c r="W281" s="163"/>
      <c r="X281" s="163" t="s">
        <v>431</v>
      </c>
      <c r="Y281" s="152"/>
      <c r="Z281" s="152"/>
      <c r="AA281" s="152"/>
      <c r="AB281" s="152"/>
      <c r="AC281" s="152"/>
      <c r="AD281" s="152"/>
      <c r="AE281" s="152"/>
      <c r="AF281" s="152"/>
      <c r="AG281" s="152" t="s">
        <v>2387</v>
      </c>
      <c r="AH281" s="152"/>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row>
    <row r="282" spans="1:60" outlineLevel="1">
      <c r="A282" s="159"/>
      <c r="B282" s="160"/>
      <c r="C282" s="262" t="s">
        <v>4100</v>
      </c>
      <c r="D282" s="263"/>
      <c r="E282" s="263"/>
      <c r="F282" s="263"/>
      <c r="G282" s="263"/>
      <c r="H282" s="163"/>
      <c r="I282" s="163"/>
      <c r="J282" s="163"/>
      <c r="K282" s="163"/>
      <c r="L282" s="163"/>
      <c r="M282" s="163"/>
      <c r="N282" s="162"/>
      <c r="O282" s="162"/>
      <c r="P282" s="162"/>
      <c r="Q282" s="162"/>
      <c r="R282" s="163"/>
      <c r="S282" s="163"/>
      <c r="T282" s="163"/>
      <c r="U282" s="163"/>
      <c r="V282" s="163"/>
      <c r="W282" s="163"/>
      <c r="X282" s="163"/>
      <c r="Y282" s="152"/>
      <c r="Z282" s="152"/>
      <c r="AA282" s="152"/>
      <c r="AB282" s="152"/>
      <c r="AC282" s="152"/>
      <c r="AD282" s="152"/>
      <c r="AE282" s="152"/>
      <c r="AF282" s="152"/>
      <c r="AG282" s="152" t="s">
        <v>375</v>
      </c>
      <c r="AH282" s="152"/>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ht="22.5" outlineLevel="1">
      <c r="A283" s="189">
        <v>98</v>
      </c>
      <c r="B283" s="190" t="s">
        <v>4101</v>
      </c>
      <c r="C283" s="197" t="s">
        <v>4102</v>
      </c>
      <c r="D283" s="191" t="s">
        <v>508</v>
      </c>
      <c r="E283" s="192">
        <v>3</v>
      </c>
      <c r="F283" s="193"/>
      <c r="G283" s="194">
        <f>ROUND(E283*F283,2)</f>
        <v>0</v>
      </c>
      <c r="H283" s="193"/>
      <c r="I283" s="194">
        <f>ROUND(E283*H283,2)</f>
        <v>0</v>
      </c>
      <c r="J283" s="193"/>
      <c r="K283" s="194">
        <f>ROUND(E283*J283,2)</f>
        <v>0</v>
      </c>
      <c r="L283" s="194">
        <v>21</v>
      </c>
      <c r="M283" s="194">
        <f>G283*(1+L283/100)</f>
        <v>0</v>
      </c>
      <c r="N283" s="192">
        <v>1.72E-3</v>
      </c>
      <c r="O283" s="192">
        <f>ROUND(E283*N283,2)</f>
        <v>0.01</v>
      </c>
      <c r="P283" s="192">
        <v>0</v>
      </c>
      <c r="Q283" s="192">
        <f>ROUND(E283*P283,2)</f>
        <v>0</v>
      </c>
      <c r="R283" s="194"/>
      <c r="S283" s="194" t="s">
        <v>430</v>
      </c>
      <c r="T283" s="195" t="s">
        <v>372</v>
      </c>
      <c r="U283" s="163">
        <v>0.48</v>
      </c>
      <c r="V283" s="163">
        <f>ROUND(E283*U283,2)</f>
        <v>1.44</v>
      </c>
      <c r="W283" s="163"/>
      <c r="X283" s="163" t="s">
        <v>431</v>
      </c>
      <c r="Y283" s="152"/>
      <c r="Z283" s="152"/>
      <c r="AA283" s="152"/>
      <c r="AB283" s="152"/>
      <c r="AC283" s="152"/>
      <c r="AD283" s="152"/>
      <c r="AE283" s="152"/>
      <c r="AF283" s="152"/>
      <c r="AG283" s="152" t="s">
        <v>2387</v>
      </c>
      <c r="AH283" s="152"/>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row>
    <row r="284" spans="1:60" outlineLevel="1">
      <c r="A284" s="175">
        <v>99</v>
      </c>
      <c r="B284" s="176" t="s">
        <v>4103</v>
      </c>
      <c r="C284" s="185" t="s">
        <v>4104</v>
      </c>
      <c r="D284" s="177" t="s">
        <v>508</v>
      </c>
      <c r="E284" s="178">
        <v>1</v>
      </c>
      <c r="F284" s="179"/>
      <c r="G284" s="180">
        <f>ROUND(E284*F284,2)</f>
        <v>0</v>
      </c>
      <c r="H284" s="179"/>
      <c r="I284" s="180">
        <f>ROUND(E284*H284,2)</f>
        <v>0</v>
      </c>
      <c r="J284" s="179"/>
      <c r="K284" s="180">
        <f>ROUND(E284*J284,2)</f>
        <v>0</v>
      </c>
      <c r="L284" s="180">
        <v>21</v>
      </c>
      <c r="M284" s="180">
        <f>G284*(1+L284/100)</f>
        <v>0</v>
      </c>
      <c r="N284" s="178">
        <v>1.5200000000000001E-3</v>
      </c>
      <c r="O284" s="178">
        <f>ROUND(E284*N284,2)</f>
        <v>0</v>
      </c>
      <c r="P284" s="178">
        <v>0</v>
      </c>
      <c r="Q284" s="178">
        <f>ROUND(E284*P284,2)</f>
        <v>0</v>
      </c>
      <c r="R284" s="180"/>
      <c r="S284" s="180" t="s">
        <v>430</v>
      </c>
      <c r="T284" s="181" t="s">
        <v>372</v>
      </c>
      <c r="U284" s="163">
        <v>0.58699999999999997</v>
      </c>
      <c r="V284" s="163">
        <f>ROUND(E284*U284,2)</f>
        <v>0.59</v>
      </c>
      <c r="W284" s="163"/>
      <c r="X284" s="163" t="s">
        <v>431</v>
      </c>
      <c r="Y284" s="152"/>
      <c r="Z284" s="152"/>
      <c r="AA284" s="152"/>
      <c r="AB284" s="152"/>
      <c r="AC284" s="152"/>
      <c r="AD284" s="152"/>
      <c r="AE284" s="152"/>
      <c r="AF284" s="152"/>
      <c r="AG284" s="152" t="s">
        <v>2387</v>
      </c>
      <c r="AH284" s="152"/>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outlineLevel="1">
      <c r="A285" s="159"/>
      <c r="B285" s="160"/>
      <c r="C285" s="203" t="s">
        <v>4105</v>
      </c>
      <c r="D285" s="199"/>
      <c r="E285" s="200">
        <v>1</v>
      </c>
      <c r="F285" s="163"/>
      <c r="G285" s="163"/>
      <c r="H285" s="163"/>
      <c r="I285" s="163"/>
      <c r="J285" s="163"/>
      <c r="K285" s="163"/>
      <c r="L285" s="163"/>
      <c r="M285" s="163"/>
      <c r="N285" s="162"/>
      <c r="O285" s="162"/>
      <c r="P285" s="162"/>
      <c r="Q285" s="162"/>
      <c r="R285" s="163"/>
      <c r="S285" s="163"/>
      <c r="T285" s="163"/>
      <c r="U285" s="163"/>
      <c r="V285" s="163"/>
      <c r="W285" s="163"/>
      <c r="X285" s="163"/>
      <c r="Y285" s="152"/>
      <c r="Z285" s="152"/>
      <c r="AA285" s="152"/>
      <c r="AB285" s="152"/>
      <c r="AC285" s="152"/>
      <c r="AD285" s="152"/>
      <c r="AE285" s="152"/>
      <c r="AF285" s="152"/>
      <c r="AG285" s="152" t="s">
        <v>2390</v>
      </c>
      <c r="AH285" s="152">
        <v>5</v>
      </c>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row>
    <row r="286" spans="1:60" ht="22.5" outlineLevel="1">
      <c r="A286" s="189">
        <v>100</v>
      </c>
      <c r="B286" s="190" t="s">
        <v>4106</v>
      </c>
      <c r="C286" s="197" t="s">
        <v>4107</v>
      </c>
      <c r="D286" s="191" t="s">
        <v>508</v>
      </c>
      <c r="E286" s="192">
        <v>11</v>
      </c>
      <c r="F286" s="193"/>
      <c r="G286" s="194">
        <f>ROUND(E286*F286,2)</f>
        <v>0</v>
      </c>
      <c r="H286" s="193"/>
      <c r="I286" s="194">
        <f>ROUND(E286*H286,2)</f>
        <v>0</v>
      </c>
      <c r="J286" s="193"/>
      <c r="K286" s="194">
        <f>ROUND(E286*J286,2)</f>
        <v>0</v>
      </c>
      <c r="L286" s="194">
        <v>21</v>
      </c>
      <c r="M286" s="194">
        <f>G286*(1+L286/100)</f>
        <v>0</v>
      </c>
      <c r="N286" s="192">
        <v>1.07E-3</v>
      </c>
      <c r="O286" s="192">
        <f>ROUND(E286*N286,2)</f>
        <v>0.01</v>
      </c>
      <c r="P286" s="192">
        <v>0</v>
      </c>
      <c r="Q286" s="192">
        <f>ROUND(E286*P286,2)</f>
        <v>0</v>
      </c>
      <c r="R286" s="194"/>
      <c r="S286" s="194" t="s">
        <v>430</v>
      </c>
      <c r="T286" s="195" t="s">
        <v>372</v>
      </c>
      <c r="U286" s="163">
        <v>0.25</v>
      </c>
      <c r="V286" s="163">
        <f>ROUND(E286*U286,2)</f>
        <v>2.75</v>
      </c>
      <c r="W286" s="163"/>
      <c r="X286" s="163" t="s">
        <v>431</v>
      </c>
      <c r="Y286" s="152"/>
      <c r="Z286" s="152"/>
      <c r="AA286" s="152"/>
      <c r="AB286" s="152"/>
      <c r="AC286" s="152"/>
      <c r="AD286" s="152"/>
      <c r="AE286" s="152"/>
      <c r="AF286" s="152"/>
      <c r="AG286" s="152" t="s">
        <v>2387</v>
      </c>
      <c r="AH286" s="152"/>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ht="33.75" outlineLevel="1">
      <c r="A287" s="189">
        <v>101</v>
      </c>
      <c r="B287" s="190" t="s">
        <v>4108</v>
      </c>
      <c r="C287" s="197" t="s">
        <v>4109</v>
      </c>
      <c r="D287" s="191" t="s">
        <v>508</v>
      </c>
      <c r="E287" s="192">
        <v>8</v>
      </c>
      <c r="F287" s="193"/>
      <c r="G287" s="194">
        <f>ROUND(E287*F287,2)</f>
        <v>0</v>
      </c>
      <c r="H287" s="193"/>
      <c r="I287" s="194">
        <f>ROUND(E287*H287,2)</f>
        <v>0</v>
      </c>
      <c r="J287" s="193"/>
      <c r="K287" s="194">
        <f>ROUND(E287*J287,2)</f>
        <v>0</v>
      </c>
      <c r="L287" s="194">
        <v>21</v>
      </c>
      <c r="M287" s="194">
        <f>G287*(1+L287/100)</f>
        <v>0</v>
      </c>
      <c r="N287" s="192">
        <v>1.1299999999999999E-3</v>
      </c>
      <c r="O287" s="192">
        <f>ROUND(E287*N287,2)</f>
        <v>0.01</v>
      </c>
      <c r="P287" s="192">
        <v>0</v>
      </c>
      <c r="Q287" s="192">
        <f>ROUND(E287*P287,2)</f>
        <v>0</v>
      </c>
      <c r="R287" s="194" t="s">
        <v>731</v>
      </c>
      <c r="S287" s="194" t="s">
        <v>371</v>
      </c>
      <c r="T287" s="195" t="s">
        <v>3672</v>
      </c>
      <c r="U287" s="163">
        <v>0</v>
      </c>
      <c r="V287" s="163">
        <f>ROUND(E287*U287,2)</f>
        <v>0</v>
      </c>
      <c r="W287" s="163"/>
      <c r="X287" s="163" t="s">
        <v>464</v>
      </c>
      <c r="Y287" s="152"/>
      <c r="Z287" s="152"/>
      <c r="AA287" s="152"/>
      <c r="AB287" s="152"/>
      <c r="AC287" s="152"/>
      <c r="AD287" s="152"/>
      <c r="AE287" s="152"/>
      <c r="AF287" s="152"/>
      <c r="AG287" s="152" t="s">
        <v>2465</v>
      </c>
      <c r="AH287" s="152"/>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ht="22.5" outlineLevel="1">
      <c r="A288" s="175">
        <v>102</v>
      </c>
      <c r="B288" s="176" t="s">
        <v>4110</v>
      </c>
      <c r="C288" s="185" t="s">
        <v>4111</v>
      </c>
      <c r="D288" s="177" t="s">
        <v>508</v>
      </c>
      <c r="E288" s="178">
        <v>9</v>
      </c>
      <c r="F288" s="179"/>
      <c r="G288" s="180">
        <f>ROUND(E288*F288,2)</f>
        <v>0</v>
      </c>
      <c r="H288" s="179"/>
      <c r="I288" s="180">
        <f>ROUND(E288*H288,2)</f>
        <v>0</v>
      </c>
      <c r="J288" s="179"/>
      <c r="K288" s="180">
        <f>ROUND(E288*J288,2)</f>
        <v>0</v>
      </c>
      <c r="L288" s="180">
        <v>21</v>
      </c>
      <c r="M288" s="180">
        <f>G288*(1+L288/100)</f>
        <v>0</v>
      </c>
      <c r="N288" s="178">
        <v>1.1000000000000001E-3</v>
      </c>
      <c r="O288" s="178">
        <f>ROUND(E288*N288,2)</f>
        <v>0.01</v>
      </c>
      <c r="P288" s="178">
        <v>0</v>
      </c>
      <c r="Q288" s="178">
        <f>ROUND(E288*P288,2)</f>
        <v>0</v>
      </c>
      <c r="R288" s="180" t="s">
        <v>731</v>
      </c>
      <c r="S288" s="180" t="s">
        <v>371</v>
      </c>
      <c r="T288" s="181" t="s">
        <v>2386</v>
      </c>
      <c r="U288" s="163">
        <v>0</v>
      </c>
      <c r="V288" s="163">
        <f>ROUND(E288*U288,2)</f>
        <v>0</v>
      </c>
      <c r="W288" s="163"/>
      <c r="X288" s="163" t="s">
        <v>464</v>
      </c>
      <c r="Y288" s="152"/>
      <c r="Z288" s="152"/>
      <c r="AA288" s="152"/>
      <c r="AB288" s="152"/>
      <c r="AC288" s="152"/>
      <c r="AD288" s="152"/>
      <c r="AE288" s="152"/>
      <c r="AF288" s="152"/>
      <c r="AG288" s="152" t="s">
        <v>2465</v>
      </c>
      <c r="AH288" s="152"/>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outlineLevel="1">
      <c r="A289" s="159"/>
      <c r="B289" s="160"/>
      <c r="C289" s="203" t="s">
        <v>4040</v>
      </c>
      <c r="D289" s="199"/>
      <c r="E289" s="200">
        <v>6</v>
      </c>
      <c r="F289" s="163"/>
      <c r="G289" s="163"/>
      <c r="H289" s="163"/>
      <c r="I289" s="163"/>
      <c r="J289" s="163"/>
      <c r="K289" s="163"/>
      <c r="L289" s="163"/>
      <c r="M289" s="163"/>
      <c r="N289" s="162"/>
      <c r="O289" s="162"/>
      <c r="P289" s="162"/>
      <c r="Q289" s="162"/>
      <c r="R289" s="163"/>
      <c r="S289" s="163"/>
      <c r="T289" s="163"/>
      <c r="U289" s="163"/>
      <c r="V289" s="163"/>
      <c r="W289" s="163"/>
      <c r="X289" s="163"/>
      <c r="Y289" s="152"/>
      <c r="Z289" s="152"/>
      <c r="AA289" s="152"/>
      <c r="AB289" s="152"/>
      <c r="AC289" s="152"/>
      <c r="AD289" s="152"/>
      <c r="AE289" s="152"/>
      <c r="AF289" s="152"/>
      <c r="AG289" s="152" t="s">
        <v>2390</v>
      </c>
      <c r="AH289" s="152">
        <v>5</v>
      </c>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1">
      <c r="A290" s="159"/>
      <c r="B290" s="160"/>
      <c r="C290" s="203" t="s">
        <v>4041</v>
      </c>
      <c r="D290" s="199"/>
      <c r="E290" s="200">
        <v>1</v>
      </c>
      <c r="F290" s="163"/>
      <c r="G290" s="163"/>
      <c r="H290" s="163"/>
      <c r="I290" s="163"/>
      <c r="J290" s="163"/>
      <c r="K290" s="163"/>
      <c r="L290" s="163"/>
      <c r="M290" s="163"/>
      <c r="N290" s="162"/>
      <c r="O290" s="162"/>
      <c r="P290" s="162"/>
      <c r="Q290" s="162"/>
      <c r="R290" s="163"/>
      <c r="S290" s="163"/>
      <c r="T290" s="163"/>
      <c r="U290" s="163"/>
      <c r="V290" s="163"/>
      <c r="W290" s="163"/>
      <c r="X290" s="163"/>
      <c r="Y290" s="152"/>
      <c r="Z290" s="152"/>
      <c r="AA290" s="152"/>
      <c r="AB290" s="152"/>
      <c r="AC290" s="152"/>
      <c r="AD290" s="152"/>
      <c r="AE290" s="152"/>
      <c r="AF290" s="152"/>
      <c r="AG290" s="152" t="s">
        <v>2390</v>
      </c>
      <c r="AH290" s="152">
        <v>5</v>
      </c>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1">
      <c r="A291" s="159"/>
      <c r="B291" s="160"/>
      <c r="C291" s="203" t="s">
        <v>4042</v>
      </c>
      <c r="D291" s="199"/>
      <c r="E291" s="200">
        <v>2</v>
      </c>
      <c r="F291" s="163"/>
      <c r="G291" s="163"/>
      <c r="H291" s="163"/>
      <c r="I291" s="163"/>
      <c r="J291" s="163"/>
      <c r="K291" s="163"/>
      <c r="L291" s="163"/>
      <c r="M291" s="163"/>
      <c r="N291" s="162"/>
      <c r="O291" s="162"/>
      <c r="P291" s="162"/>
      <c r="Q291" s="162"/>
      <c r="R291" s="163"/>
      <c r="S291" s="163"/>
      <c r="T291" s="163"/>
      <c r="U291" s="163"/>
      <c r="V291" s="163"/>
      <c r="W291" s="163"/>
      <c r="X291" s="163"/>
      <c r="Y291" s="152"/>
      <c r="Z291" s="152"/>
      <c r="AA291" s="152"/>
      <c r="AB291" s="152"/>
      <c r="AC291" s="152"/>
      <c r="AD291" s="152"/>
      <c r="AE291" s="152"/>
      <c r="AF291" s="152"/>
      <c r="AG291" s="152" t="s">
        <v>2390</v>
      </c>
      <c r="AH291" s="152">
        <v>5</v>
      </c>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outlineLevel="1">
      <c r="A292" s="175">
        <v>103</v>
      </c>
      <c r="B292" s="176" t="s">
        <v>4112</v>
      </c>
      <c r="C292" s="185" t="s">
        <v>4113</v>
      </c>
      <c r="D292" s="177" t="s">
        <v>508</v>
      </c>
      <c r="E292" s="178">
        <v>8</v>
      </c>
      <c r="F292" s="179"/>
      <c r="G292" s="180">
        <f>ROUND(E292*F292,2)</f>
        <v>0</v>
      </c>
      <c r="H292" s="179"/>
      <c r="I292" s="180">
        <f>ROUND(E292*H292,2)</f>
        <v>0</v>
      </c>
      <c r="J292" s="179"/>
      <c r="K292" s="180">
        <f>ROUND(E292*J292,2)</f>
        <v>0</v>
      </c>
      <c r="L292" s="180">
        <v>21</v>
      </c>
      <c r="M292" s="180">
        <f>G292*(1+L292/100)</f>
        <v>0</v>
      </c>
      <c r="N292" s="178">
        <v>2E-3</v>
      </c>
      <c r="O292" s="178">
        <f>ROUND(E292*N292,2)</f>
        <v>0.02</v>
      </c>
      <c r="P292" s="178">
        <v>0</v>
      </c>
      <c r="Q292" s="178">
        <f>ROUND(E292*P292,2)</f>
        <v>0</v>
      </c>
      <c r="R292" s="180"/>
      <c r="S292" s="180" t="s">
        <v>430</v>
      </c>
      <c r="T292" s="181" t="s">
        <v>2386</v>
      </c>
      <c r="U292" s="163">
        <v>0</v>
      </c>
      <c r="V292" s="163">
        <f>ROUND(E292*U292,2)</f>
        <v>0</v>
      </c>
      <c r="W292" s="163"/>
      <c r="X292" s="163" t="s">
        <v>464</v>
      </c>
      <c r="Y292" s="152"/>
      <c r="Z292" s="152"/>
      <c r="AA292" s="152"/>
      <c r="AB292" s="152"/>
      <c r="AC292" s="152"/>
      <c r="AD292" s="152"/>
      <c r="AE292" s="152"/>
      <c r="AF292" s="152"/>
      <c r="AG292" s="152" t="s">
        <v>2465</v>
      </c>
      <c r="AH292" s="152"/>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outlineLevel="1">
      <c r="A293" s="159"/>
      <c r="B293" s="160"/>
      <c r="C293" s="262" t="s">
        <v>4114</v>
      </c>
      <c r="D293" s="263"/>
      <c r="E293" s="263"/>
      <c r="F293" s="263"/>
      <c r="G293" s="263"/>
      <c r="H293" s="163"/>
      <c r="I293" s="163"/>
      <c r="J293" s="163"/>
      <c r="K293" s="163"/>
      <c r="L293" s="163"/>
      <c r="M293" s="163"/>
      <c r="N293" s="162"/>
      <c r="O293" s="162"/>
      <c r="P293" s="162"/>
      <c r="Q293" s="162"/>
      <c r="R293" s="163"/>
      <c r="S293" s="163"/>
      <c r="T293" s="163"/>
      <c r="U293" s="163"/>
      <c r="V293" s="163"/>
      <c r="W293" s="163"/>
      <c r="X293" s="163"/>
      <c r="Y293" s="152"/>
      <c r="Z293" s="152"/>
      <c r="AA293" s="152"/>
      <c r="AB293" s="152"/>
      <c r="AC293" s="152"/>
      <c r="AD293" s="152"/>
      <c r="AE293" s="152"/>
      <c r="AF293" s="152"/>
      <c r="AG293" s="152" t="s">
        <v>375</v>
      </c>
      <c r="AH293" s="152"/>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row>
    <row r="294" spans="1:60" outlineLevel="1">
      <c r="A294" s="175">
        <v>104</v>
      </c>
      <c r="B294" s="176" t="s">
        <v>4115</v>
      </c>
      <c r="C294" s="185" t="s">
        <v>4116</v>
      </c>
      <c r="D294" s="177" t="s">
        <v>508</v>
      </c>
      <c r="E294" s="178">
        <v>6</v>
      </c>
      <c r="F294" s="179"/>
      <c r="G294" s="180">
        <f>ROUND(E294*F294,2)</f>
        <v>0</v>
      </c>
      <c r="H294" s="179"/>
      <c r="I294" s="180">
        <f>ROUND(E294*H294,2)</f>
        <v>0</v>
      </c>
      <c r="J294" s="179"/>
      <c r="K294" s="180">
        <f>ROUND(E294*J294,2)</f>
        <v>0</v>
      </c>
      <c r="L294" s="180">
        <v>21</v>
      </c>
      <c r="M294" s="180">
        <f>G294*(1+L294/100)</f>
        <v>0</v>
      </c>
      <c r="N294" s="178">
        <v>2E-3</v>
      </c>
      <c r="O294" s="178">
        <f>ROUND(E294*N294,2)</f>
        <v>0.01</v>
      </c>
      <c r="P294" s="178">
        <v>0</v>
      </c>
      <c r="Q294" s="178">
        <f>ROUND(E294*P294,2)</f>
        <v>0</v>
      </c>
      <c r="R294" s="180"/>
      <c r="S294" s="180" t="s">
        <v>430</v>
      </c>
      <c r="T294" s="181" t="s">
        <v>372</v>
      </c>
      <c r="U294" s="163">
        <v>0</v>
      </c>
      <c r="V294" s="163">
        <f>ROUND(E294*U294,2)</f>
        <v>0</v>
      </c>
      <c r="W294" s="163"/>
      <c r="X294" s="163" t="s">
        <v>464</v>
      </c>
      <c r="Y294" s="152"/>
      <c r="Z294" s="152"/>
      <c r="AA294" s="152"/>
      <c r="AB294" s="152"/>
      <c r="AC294" s="152"/>
      <c r="AD294" s="152"/>
      <c r="AE294" s="152"/>
      <c r="AF294" s="152"/>
      <c r="AG294" s="152" t="s">
        <v>2465</v>
      </c>
      <c r="AH294" s="152"/>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row>
    <row r="295" spans="1:60" outlineLevel="1">
      <c r="A295" s="159"/>
      <c r="B295" s="160"/>
      <c r="C295" s="262" t="s">
        <v>4117</v>
      </c>
      <c r="D295" s="263"/>
      <c r="E295" s="263"/>
      <c r="F295" s="263"/>
      <c r="G295" s="263"/>
      <c r="H295" s="163"/>
      <c r="I295" s="163"/>
      <c r="J295" s="163"/>
      <c r="K295" s="163"/>
      <c r="L295" s="163"/>
      <c r="M295" s="163"/>
      <c r="N295" s="162"/>
      <c r="O295" s="162"/>
      <c r="P295" s="162"/>
      <c r="Q295" s="162"/>
      <c r="R295" s="163"/>
      <c r="S295" s="163"/>
      <c r="T295" s="163"/>
      <c r="U295" s="163"/>
      <c r="V295" s="163"/>
      <c r="W295" s="163"/>
      <c r="X295" s="163"/>
      <c r="Y295" s="152"/>
      <c r="Z295" s="152"/>
      <c r="AA295" s="152"/>
      <c r="AB295" s="152"/>
      <c r="AC295" s="152"/>
      <c r="AD295" s="152"/>
      <c r="AE295" s="152"/>
      <c r="AF295" s="152"/>
      <c r="AG295" s="152" t="s">
        <v>375</v>
      </c>
      <c r="AH295" s="152"/>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row>
    <row r="296" spans="1:60" outlineLevel="1">
      <c r="A296" s="175">
        <v>105</v>
      </c>
      <c r="B296" s="176" t="s">
        <v>4118</v>
      </c>
      <c r="C296" s="185" t="s">
        <v>4119</v>
      </c>
      <c r="D296" s="177" t="s">
        <v>508</v>
      </c>
      <c r="E296" s="178">
        <v>1</v>
      </c>
      <c r="F296" s="179"/>
      <c r="G296" s="180">
        <f>ROUND(E296*F296,2)</f>
        <v>0</v>
      </c>
      <c r="H296" s="179"/>
      <c r="I296" s="180">
        <f>ROUND(E296*H296,2)</f>
        <v>0</v>
      </c>
      <c r="J296" s="179"/>
      <c r="K296" s="180">
        <f>ROUND(E296*J296,2)</f>
        <v>0</v>
      </c>
      <c r="L296" s="180">
        <v>21</v>
      </c>
      <c r="M296" s="180">
        <f>G296*(1+L296/100)</f>
        <v>0</v>
      </c>
      <c r="N296" s="178">
        <v>4.4299999999999999E-3</v>
      </c>
      <c r="O296" s="178">
        <f>ROUND(E296*N296,2)</f>
        <v>0</v>
      </c>
      <c r="P296" s="178">
        <v>0</v>
      </c>
      <c r="Q296" s="178">
        <f>ROUND(E296*P296,2)</f>
        <v>0</v>
      </c>
      <c r="R296" s="180"/>
      <c r="S296" s="180" t="s">
        <v>430</v>
      </c>
      <c r="T296" s="181" t="s">
        <v>2386</v>
      </c>
      <c r="U296" s="163">
        <v>0</v>
      </c>
      <c r="V296" s="163">
        <f>ROUND(E296*U296,2)</f>
        <v>0</v>
      </c>
      <c r="W296" s="163"/>
      <c r="X296" s="163" t="s">
        <v>464</v>
      </c>
      <c r="Y296" s="152"/>
      <c r="Z296" s="152"/>
      <c r="AA296" s="152"/>
      <c r="AB296" s="152"/>
      <c r="AC296" s="152"/>
      <c r="AD296" s="152"/>
      <c r="AE296" s="152"/>
      <c r="AF296" s="152"/>
      <c r="AG296" s="152" t="s">
        <v>2465</v>
      </c>
      <c r="AH296" s="152"/>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row>
    <row r="297" spans="1:60" outlineLevel="1">
      <c r="A297" s="159"/>
      <c r="B297" s="160"/>
      <c r="C297" s="262" t="s">
        <v>4120</v>
      </c>
      <c r="D297" s="263"/>
      <c r="E297" s="263"/>
      <c r="F297" s="263"/>
      <c r="G297" s="263"/>
      <c r="H297" s="163"/>
      <c r="I297" s="163"/>
      <c r="J297" s="163"/>
      <c r="K297" s="163"/>
      <c r="L297" s="163"/>
      <c r="M297" s="163"/>
      <c r="N297" s="162"/>
      <c r="O297" s="162"/>
      <c r="P297" s="162"/>
      <c r="Q297" s="162"/>
      <c r="R297" s="163"/>
      <c r="S297" s="163"/>
      <c r="T297" s="163"/>
      <c r="U297" s="163"/>
      <c r="V297" s="163"/>
      <c r="W297" s="163"/>
      <c r="X297" s="163"/>
      <c r="Y297" s="152"/>
      <c r="Z297" s="152"/>
      <c r="AA297" s="152"/>
      <c r="AB297" s="152"/>
      <c r="AC297" s="152"/>
      <c r="AD297" s="152"/>
      <c r="AE297" s="152"/>
      <c r="AF297" s="152"/>
      <c r="AG297" s="152" t="s">
        <v>375</v>
      </c>
      <c r="AH297" s="152"/>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row>
    <row r="298" spans="1:60" outlineLevel="1">
      <c r="A298" s="189">
        <v>106</v>
      </c>
      <c r="B298" s="190" t="s">
        <v>4121</v>
      </c>
      <c r="C298" s="197" t="s">
        <v>4122</v>
      </c>
      <c r="D298" s="191" t="s">
        <v>508</v>
      </c>
      <c r="E298" s="192">
        <v>8</v>
      </c>
      <c r="F298" s="193"/>
      <c r="G298" s="194">
        <f>ROUND(E298*F298,2)</f>
        <v>0</v>
      </c>
      <c r="H298" s="193"/>
      <c r="I298" s="194">
        <f>ROUND(E298*H298,2)</f>
        <v>0</v>
      </c>
      <c r="J298" s="193"/>
      <c r="K298" s="194">
        <f>ROUND(E298*J298,2)</f>
        <v>0</v>
      </c>
      <c r="L298" s="194">
        <v>21</v>
      </c>
      <c r="M298" s="194">
        <f>G298*(1+L298/100)</f>
        <v>0</v>
      </c>
      <c r="N298" s="192">
        <v>1.33E-3</v>
      </c>
      <c r="O298" s="192">
        <f>ROUND(E298*N298,2)</f>
        <v>0.01</v>
      </c>
      <c r="P298" s="192">
        <v>0</v>
      </c>
      <c r="Q298" s="192">
        <f>ROUND(E298*P298,2)</f>
        <v>0</v>
      </c>
      <c r="R298" s="194"/>
      <c r="S298" s="194" t="s">
        <v>430</v>
      </c>
      <c r="T298" s="195" t="s">
        <v>372</v>
      </c>
      <c r="U298" s="163">
        <v>0</v>
      </c>
      <c r="V298" s="163">
        <f>ROUND(E298*U298,2)</f>
        <v>0</v>
      </c>
      <c r="W298" s="163"/>
      <c r="X298" s="163" t="s">
        <v>464</v>
      </c>
      <c r="Y298" s="152"/>
      <c r="Z298" s="152"/>
      <c r="AA298" s="152"/>
      <c r="AB298" s="152"/>
      <c r="AC298" s="152"/>
      <c r="AD298" s="152"/>
      <c r="AE298" s="152"/>
      <c r="AF298" s="152"/>
      <c r="AG298" s="152" t="s">
        <v>2465</v>
      </c>
      <c r="AH298" s="152"/>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row>
    <row r="299" spans="1:60" outlineLevel="1">
      <c r="A299" s="175">
        <v>107</v>
      </c>
      <c r="B299" s="176" t="s">
        <v>4123</v>
      </c>
      <c r="C299" s="185" t="s">
        <v>4124</v>
      </c>
      <c r="D299" s="177" t="s">
        <v>508</v>
      </c>
      <c r="E299" s="178">
        <v>6</v>
      </c>
      <c r="F299" s="179"/>
      <c r="G299" s="180">
        <f>ROUND(E299*F299,2)</f>
        <v>0</v>
      </c>
      <c r="H299" s="179"/>
      <c r="I299" s="180">
        <f>ROUND(E299*H299,2)</f>
        <v>0</v>
      </c>
      <c r="J299" s="179"/>
      <c r="K299" s="180">
        <f>ROUND(E299*J299,2)</f>
        <v>0</v>
      </c>
      <c r="L299" s="180">
        <v>21</v>
      </c>
      <c r="M299" s="180">
        <f>G299*(1+L299/100)</f>
        <v>0</v>
      </c>
      <c r="N299" s="178">
        <v>6.4999999999999997E-3</v>
      </c>
      <c r="O299" s="178">
        <f>ROUND(E299*N299,2)</f>
        <v>0.04</v>
      </c>
      <c r="P299" s="178">
        <v>0</v>
      </c>
      <c r="Q299" s="178">
        <f>ROUND(E299*P299,2)</f>
        <v>0</v>
      </c>
      <c r="R299" s="180"/>
      <c r="S299" s="180" t="s">
        <v>430</v>
      </c>
      <c r="T299" s="181" t="s">
        <v>2386</v>
      </c>
      <c r="U299" s="163">
        <v>0</v>
      </c>
      <c r="V299" s="163">
        <f>ROUND(E299*U299,2)</f>
        <v>0</v>
      </c>
      <c r="W299" s="163"/>
      <c r="X299" s="163" t="s">
        <v>464</v>
      </c>
      <c r="Y299" s="152"/>
      <c r="Z299" s="152"/>
      <c r="AA299" s="152"/>
      <c r="AB299" s="152"/>
      <c r="AC299" s="152"/>
      <c r="AD299" s="152"/>
      <c r="AE299" s="152"/>
      <c r="AF299" s="152"/>
      <c r="AG299" s="152" t="s">
        <v>2465</v>
      </c>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row>
    <row r="300" spans="1:60" outlineLevel="1">
      <c r="A300" s="159"/>
      <c r="B300" s="160"/>
      <c r="C300" s="262" t="s">
        <v>4125</v>
      </c>
      <c r="D300" s="263"/>
      <c r="E300" s="263"/>
      <c r="F300" s="263"/>
      <c r="G300" s="263"/>
      <c r="H300" s="163"/>
      <c r="I300" s="163"/>
      <c r="J300" s="163"/>
      <c r="K300" s="163"/>
      <c r="L300" s="163"/>
      <c r="M300" s="163"/>
      <c r="N300" s="162"/>
      <c r="O300" s="162"/>
      <c r="P300" s="162"/>
      <c r="Q300" s="162"/>
      <c r="R300" s="163"/>
      <c r="S300" s="163"/>
      <c r="T300" s="163"/>
      <c r="U300" s="163"/>
      <c r="V300" s="163"/>
      <c r="W300" s="163"/>
      <c r="X300" s="163"/>
      <c r="Y300" s="152"/>
      <c r="Z300" s="152"/>
      <c r="AA300" s="152"/>
      <c r="AB300" s="152"/>
      <c r="AC300" s="152"/>
      <c r="AD300" s="152"/>
      <c r="AE300" s="152"/>
      <c r="AF300" s="152"/>
      <c r="AG300" s="152" t="s">
        <v>375</v>
      </c>
      <c r="AH300" s="152"/>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row>
    <row r="301" spans="1:60" outlineLevel="1">
      <c r="A301" s="175">
        <v>108</v>
      </c>
      <c r="B301" s="176" t="s">
        <v>4126</v>
      </c>
      <c r="C301" s="185" t="s">
        <v>4127</v>
      </c>
      <c r="D301" s="177" t="s">
        <v>508</v>
      </c>
      <c r="E301" s="178">
        <v>1</v>
      </c>
      <c r="F301" s="179"/>
      <c r="G301" s="180">
        <f>ROUND(E301*F301,2)</f>
        <v>0</v>
      </c>
      <c r="H301" s="179"/>
      <c r="I301" s="180">
        <f>ROUND(E301*H301,2)</f>
        <v>0</v>
      </c>
      <c r="J301" s="179"/>
      <c r="K301" s="180">
        <f>ROUND(E301*J301,2)</f>
        <v>0</v>
      </c>
      <c r="L301" s="180">
        <v>21</v>
      </c>
      <c r="M301" s="180">
        <f>G301*(1+L301/100)</f>
        <v>0</v>
      </c>
      <c r="N301" s="178">
        <v>8.6999999999999994E-3</v>
      </c>
      <c r="O301" s="178">
        <f>ROUND(E301*N301,2)</f>
        <v>0.01</v>
      </c>
      <c r="P301" s="178">
        <v>0</v>
      </c>
      <c r="Q301" s="178">
        <f>ROUND(E301*P301,2)</f>
        <v>0</v>
      </c>
      <c r="R301" s="180"/>
      <c r="S301" s="180" t="s">
        <v>430</v>
      </c>
      <c r="T301" s="181" t="s">
        <v>372</v>
      </c>
      <c r="U301" s="163">
        <v>0</v>
      </c>
      <c r="V301" s="163">
        <f>ROUND(E301*U301,2)</f>
        <v>0</v>
      </c>
      <c r="W301" s="163"/>
      <c r="X301" s="163" t="s">
        <v>464</v>
      </c>
      <c r="Y301" s="152"/>
      <c r="Z301" s="152"/>
      <c r="AA301" s="152"/>
      <c r="AB301" s="152"/>
      <c r="AC301" s="152"/>
      <c r="AD301" s="152"/>
      <c r="AE301" s="152"/>
      <c r="AF301" s="152"/>
      <c r="AG301" s="152" t="s">
        <v>2465</v>
      </c>
      <c r="AH301" s="152"/>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c r="BH301" s="152"/>
    </row>
    <row r="302" spans="1:60" outlineLevel="1">
      <c r="A302" s="159"/>
      <c r="B302" s="160"/>
      <c r="C302" s="262" t="s">
        <v>4128</v>
      </c>
      <c r="D302" s="263"/>
      <c r="E302" s="263"/>
      <c r="F302" s="263"/>
      <c r="G302" s="263"/>
      <c r="H302" s="163"/>
      <c r="I302" s="163"/>
      <c r="J302" s="163"/>
      <c r="K302" s="163"/>
      <c r="L302" s="163"/>
      <c r="M302" s="163"/>
      <c r="N302" s="162"/>
      <c r="O302" s="162"/>
      <c r="P302" s="162"/>
      <c r="Q302" s="162"/>
      <c r="R302" s="163"/>
      <c r="S302" s="163"/>
      <c r="T302" s="163"/>
      <c r="U302" s="163"/>
      <c r="V302" s="163"/>
      <c r="W302" s="163"/>
      <c r="X302" s="163"/>
      <c r="Y302" s="152"/>
      <c r="Z302" s="152"/>
      <c r="AA302" s="152"/>
      <c r="AB302" s="152"/>
      <c r="AC302" s="152"/>
      <c r="AD302" s="152"/>
      <c r="AE302" s="152"/>
      <c r="AF302" s="152"/>
      <c r="AG302" s="152" t="s">
        <v>375</v>
      </c>
      <c r="AH302" s="152"/>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row>
    <row r="303" spans="1:60" outlineLevel="1">
      <c r="A303" s="175">
        <v>109</v>
      </c>
      <c r="B303" s="176" t="s">
        <v>4129</v>
      </c>
      <c r="C303" s="185" t="s">
        <v>4130</v>
      </c>
      <c r="D303" s="177" t="s">
        <v>508</v>
      </c>
      <c r="E303" s="178">
        <v>2</v>
      </c>
      <c r="F303" s="179"/>
      <c r="G303" s="180">
        <f>ROUND(E303*F303,2)</f>
        <v>0</v>
      </c>
      <c r="H303" s="179"/>
      <c r="I303" s="180">
        <f>ROUND(E303*H303,2)</f>
        <v>0</v>
      </c>
      <c r="J303" s="179"/>
      <c r="K303" s="180">
        <f>ROUND(E303*J303,2)</f>
        <v>0</v>
      </c>
      <c r="L303" s="180">
        <v>21</v>
      </c>
      <c r="M303" s="180">
        <f>G303*(1+L303/100)</f>
        <v>0</v>
      </c>
      <c r="N303" s="178">
        <v>8.6999999999999994E-3</v>
      </c>
      <c r="O303" s="178">
        <f>ROUND(E303*N303,2)</f>
        <v>0.02</v>
      </c>
      <c r="P303" s="178">
        <v>0</v>
      </c>
      <c r="Q303" s="178">
        <f>ROUND(E303*P303,2)</f>
        <v>0</v>
      </c>
      <c r="R303" s="180"/>
      <c r="S303" s="180" t="s">
        <v>430</v>
      </c>
      <c r="T303" s="181" t="s">
        <v>2386</v>
      </c>
      <c r="U303" s="163">
        <v>0</v>
      </c>
      <c r="V303" s="163">
        <f>ROUND(E303*U303,2)</f>
        <v>0</v>
      </c>
      <c r="W303" s="163"/>
      <c r="X303" s="163" t="s">
        <v>464</v>
      </c>
      <c r="Y303" s="152"/>
      <c r="Z303" s="152"/>
      <c r="AA303" s="152"/>
      <c r="AB303" s="152"/>
      <c r="AC303" s="152"/>
      <c r="AD303" s="152"/>
      <c r="AE303" s="152"/>
      <c r="AF303" s="152"/>
      <c r="AG303" s="152" t="s">
        <v>2465</v>
      </c>
      <c r="AH303" s="152"/>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row>
    <row r="304" spans="1:60" outlineLevel="1">
      <c r="A304" s="159"/>
      <c r="B304" s="160"/>
      <c r="C304" s="262" t="s">
        <v>4131</v>
      </c>
      <c r="D304" s="263"/>
      <c r="E304" s="263"/>
      <c r="F304" s="263"/>
      <c r="G304" s="263"/>
      <c r="H304" s="163"/>
      <c r="I304" s="163"/>
      <c r="J304" s="163"/>
      <c r="K304" s="163"/>
      <c r="L304" s="163"/>
      <c r="M304" s="163"/>
      <c r="N304" s="162"/>
      <c r="O304" s="162"/>
      <c r="P304" s="162"/>
      <c r="Q304" s="162"/>
      <c r="R304" s="163"/>
      <c r="S304" s="163"/>
      <c r="T304" s="163"/>
      <c r="U304" s="163"/>
      <c r="V304" s="163"/>
      <c r="W304" s="163"/>
      <c r="X304" s="163"/>
      <c r="Y304" s="152"/>
      <c r="Z304" s="152"/>
      <c r="AA304" s="152"/>
      <c r="AB304" s="152"/>
      <c r="AC304" s="152"/>
      <c r="AD304" s="152"/>
      <c r="AE304" s="152"/>
      <c r="AF304" s="152"/>
      <c r="AG304" s="152" t="s">
        <v>375</v>
      </c>
      <c r="AH304" s="152"/>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row>
    <row r="305" spans="1:60" outlineLevel="1">
      <c r="A305" s="175">
        <v>110</v>
      </c>
      <c r="B305" s="176" t="s">
        <v>4132</v>
      </c>
      <c r="C305" s="185" t="s">
        <v>4133</v>
      </c>
      <c r="D305" s="177" t="s">
        <v>508</v>
      </c>
      <c r="E305" s="178">
        <v>7</v>
      </c>
      <c r="F305" s="179"/>
      <c r="G305" s="180">
        <f>ROUND(E305*F305,2)</f>
        <v>0</v>
      </c>
      <c r="H305" s="179"/>
      <c r="I305" s="180">
        <f>ROUND(E305*H305,2)</f>
        <v>0</v>
      </c>
      <c r="J305" s="179"/>
      <c r="K305" s="180">
        <f>ROUND(E305*J305,2)</f>
        <v>0</v>
      </c>
      <c r="L305" s="180">
        <v>21</v>
      </c>
      <c r="M305" s="180">
        <f>G305*(1+L305/100)</f>
        <v>0</v>
      </c>
      <c r="N305" s="178">
        <v>1.2E-2</v>
      </c>
      <c r="O305" s="178">
        <f>ROUND(E305*N305,2)</f>
        <v>0.08</v>
      </c>
      <c r="P305" s="178">
        <v>0</v>
      </c>
      <c r="Q305" s="178">
        <f>ROUND(E305*P305,2)</f>
        <v>0</v>
      </c>
      <c r="R305" s="180"/>
      <c r="S305" s="180" t="s">
        <v>430</v>
      </c>
      <c r="T305" s="181" t="s">
        <v>2386</v>
      </c>
      <c r="U305" s="163">
        <v>0</v>
      </c>
      <c r="V305" s="163">
        <f>ROUND(E305*U305,2)</f>
        <v>0</v>
      </c>
      <c r="W305" s="163"/>
      <c r="X305" s="163" t="s">
        <v>464</v>
      </c>
      <c r="Y305" s="152"/>
      <c r="Z305" s="152"/>
      <c r="AA305" s="152"/>
      <c r="AB305" s="152"/>
      <c r="AC305" s="152"/>
      <c r="AD305" s="152"/>
      <c r="AE305" s="152"/>
      <c r="AF305" s="152"/>
      <c r="AG305" s="152" t="s">
        <v>2465</v>
      </c>
      <c r="AH305" s="152"/>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row>
    <row r="306" spans="1:60" outlineLevel="1">
      <c r="A306" s="159"/>
      <c r="B306" s="160"/>
      <c r="C306" s="262" t="s">
        <v>4134</v>
      </c>
      <c r="D306" s="263"/>
      <c r="E306" s="263"/>
      <c r="F306" s="263"/>
      <c r="G306" s="263"/>
      <c r="H306" s="163"/>
      <c r="I306" s="163"/>
      <c r="J306" s="163"/>
      <c r="K306" s="163"/>
      <c r="L306" s="163"/>
      <c r="M306" s="163"/>
      <c r="N306" s="162"/>
      <c r="O306" s="162"/>
      <c r="P306" s="162"/>
      <c r="Q306" s="162"/>
      <c r="R306" s="163"/>
      <c r="S306" s="163"/>
      <c r="T306" s="163"/>
      <c r="U306" s="163"/>
      <c r="V306" s="163"/>
      <c r="W306" s="163"/>
      <c r="X306" s="163"/>
      <c r="Y306" s="152"/>
      <c r="Z306" s="152"/>
      <c r="AA306" s="152"/>
      <c r="AB306" s="152"/>
      <c r="AC306" s="152"/>
      <c r="AD306" s="152"/>
      <c r="AE306" s="152"/>
      <c r="AF306" s="152"/>
      <c r="AG306" s="152" t="s">
        <v>375</v>
      </c>
      <c r="AH306" s="152"/>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c r="BH306" s="152"/>
    </row>
    <row r="307" spans="1:60" outlineLevel="1">
      <c r="A307" s="189">
        <v>111</v>
      </c>
      <c r="B307" s="190" t="s">
        <v>4135</v>
      </c>
      <c r="C307" s="197" t="s">
        <v>4136</v>
      </c>
      <c r="D307" s="191" t="s">
        <v>2761</v>
      </c>
      <c r="E307" s="192">
        <v>1</v>
      </c>
      <c r="F307" s="193"/>
      <c r="G307" s="194">
        <f>ROUND(E307*F307,2)</f>
        <v>0</v>
      </c>
      <c r="H307" s="193"/>
      <c r="I307" s="194">
        <f>ROUND(E307*H307,2)</f>
        <v>0</v>
      </c>
      <c r="J307" s="193"/>
      <c r="K307" s="194">
        <f>ROUND(E307*J307,2)</f>
        <v>0</v>
      </c>
      <c r="L307" s="194">
        <v>21</v>
      </c>
      <c r="M307" s="194">
        <f>G307*(1+L307/100)</f>
        <v>0</v>
      </c>
      <c r="N307" s="192">
        <v>2.1700000000000001E-3</v>
      </c>
      <c r="O307" s="192">
        <f>ROUND(E307*N307,2)</f>
        <v>0</v>
      </c>
      <c r="P307" s="192">
        <v>0</v>
      </c>
      <c r="Q307" s="192">
        <f>ROUND(E307*P307,2)</f>
        <v>0</v>
      </c>
      <c r="R307" s="194"/>
      <c r="S307" s="194" t="s">
        <v>430</v>
      </c>
      <c r="T307" s="195" t="s">
        <v>2386</v>
      </c>
      <c r="U307" s="163">
        <v>0</v>
      </c>
      <c r="V307" s="163">
        <f>ROUND(E307*U307,2)</f>
        <v>0</v>
      </c>
      <c r="W307" s="163"/>
      <c r="X307" s="163" t="s">
        <v>464</v>
      </c>
      <c r="Y307" s="152"/>
      <c r="Z307" s="152"/>
      <c r="AA307" s="152"/>
      <c r="AB307" s="152"/>
      <c r="AC307" s="152"/>
      <c r="AD307" s="152"/>
      <c r="AE307" s="152"/>
      <c r="AF307" s="152"/>
      <c r="AG307" s="152" t="s">
        <v>2465</v>
      </c>
      <c r="AH307" s="152"/>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row>
    <row r="308" spans="1:60" outlineLevel="1">
      <c r="A308" s="175">
        <v>112</v>
      </c>
      <c r="B308" s="176" t="s">
        <v>4137</v>
      </c>
      <c r="C308" s="185" t="s">
        <v>4138</v>
      </c>
      <c r="D308" s="177" t="s">
        <v>508</v>
      </c>
      <c r="E308" s="178">
        <v>1</v>
      </c>
      <c r="F308" s="179"/>
      <c r="G308" s="180">
        <f>ROUND(E308*F308,2)</f>
        <v>0</v>
      </c>
      <c r="H308" s="179"/>
      <c r="I308" s="180">
        <f>ROUND(E308*H308,2)</f>
        <v>0</v>
      </c>
      <c r="J308" s="179"/>
      <c r="K308" s="180">
        <f>ROUND(E308*J308,2)</f>
        <v>0</v>
      </c>
      <c r="L308" s="180">
        <v>21</v>
      </c>
      <c r="M308" s="180">
        <f>G308*(1+L308/100)</f>
        <v>0</v>
      </c>
      <c r="N308" s="178">
        <v>1.2999999999999999E-4</v>
      </c>
      <c r="O308" s="178">
        <f>ROUND(E308*N308,2)</f>
        <v>0</v>
      </c>
      <c r="P308" s="178">
        <v>0</v>
      </c>
      <c r="Q308" s="178">
        <f>ROUND(E308*P308,2)</f>
        <v>0</v>
      </c>
      <c r="R308" s="180"/>
      <c r="S308" s="180" t="s">
        <v>430</v>
      </c>
      <c r="T308" s="181" t="s">
        <v>372</v>
      </c>
      <c r="U308" s="163">
        <v>0.62</v>
      </c>
      <c r="V308" s="163">
        <f>ROUND(E308*U308,2)</f>
        <v>0.62</v>
      </c>
      <c r="W308" s="163"/>
      <c r="X308" s="163" t="s">
        <v>464</v>
      </c>
      <c r="Y308" s="152"/>
      <c r="Z308" s="152"/>
      <c r="AA308" s="152"/>
      <c r="AB308" s="152"/>
      <c r="AC308" s="152"/>
      <c r="AD308" s="152"/>
      <c r="AE308" s="152"/>
      <c r="AF308" s="152"/>
      <c r="AG308" s="152" t="s">
        <v>2465</v>
      </c>
      <c r="AH308" s="152"/>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row>
    <row r="309" spans="1:60" outlineLevel="1">
      <c r="A309" s="159"/>
      <c r="B309" s="160"/>
      <c r="C309" s="262" t="s">
        <v>4139</v>
      </c>
      <c r="D309" s="263"/>
      <c r="E309" s="263"/>
      <c r="F309" s="263"/>
      <c r="G309" s="263"/>
      <c r="H309" s="163"/>
      <c r="I309" s="163"/>
      <c r="J309" s="163"/>
      <c r="K309" s="163"/>
      <c r="L309" s="163"/>
      <c r="M309" s="163"/>
      <c r="N309" s="162"/>
      <c r="O309" s="162"/>
      <c r="P309" s="162"/>
      <c r="Q309" s="162"/>
      <c r="R309" s="163"/>
      <c r="S309" s="163"/>
      <c r="T309" s="163"/>
      <c r="U309" s="163"/>
      <c r="V309" s="163"/>
      <c r="W309" s="163"/>
      <c r="X309" s="163"/>
      <c r="Y309" s="152"/>
      <c r="Z309" s="152"/>
      <c r="AA309" s="152"/>
      <c r="AB309" s="152"/>
      <c r="AC309" s="152"/>
      <c r="AD309" s="152"/>
      <c r="AE309" s="152"/>
      <c r="AF309" s="152"/>
      <c r="AG309" s="152" t="s">
        <v>375</v>
      </c>
      <c r="AH309" s="152"/>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c r="BG309" s="152"/>
      <c r="BH309" s="152"/>
    </row>
    <row r="310" spans="1:60" outlineLevel="1">
      <c r="A310" s="159"/>
      <c r="B310" s="160"/>
      <c r="C310" s="205" t="s">
        <v>4140</v>
      </c>
      <c r="D310" s="165"/>
      <c r="E310" s="166"/>
      <c r="F310" s="167"/>
      <c r="G310" s="167"/>
      <c r="H310" s="163"/>
      <c r="I310" s="163"/>
      <c r="J310" s="163"/>
      <c r="K310" s="163"/>
      <c r="L310" s="163"/>
      <c r="M310" s="163"/>
      <c r="N310" s="162"/>
      <c r="O310" s="162"/>
      <c r="P310" s="162"/>
      <c r="Q310" s="162"/>
      <c r="R310" s="163"/>
      <c r="S310" s="163"/>
      <c r="T310" s="163"/>
      <c r="U310" s="163"/>
      <c r="V310" s="163"/>
      <c r="W310" s="163"/>
      <c r="X310" s="163"/>
      <c r="Y310" s="152"/>
      <c r="Z310" s="152"/>
      <c r="AA310" s="152"/>
      <c r="AB310" s="152"/>
      <c r="AC310" s="152"/>
      <c r="AD310" s="152"/>
      <c r="AE310" s="152"/>
      <c r="AF310" s="152"/>
      <c r="AG310" s="152" t="s">
        <v>375</v>
      </c>
      <c r="AH310" s="152"/>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row>
    <row r="311" spans="1:60" outlineLevel="1">
      <c r="A311" s="159"/>
      <c r="B311" s="160"/>
      <c r="C311" s="271" t="s">
        <v>4141</v>
      </c>
      <c r="D311" s="272"/>
      <c r="E311" s="272"/>
      <c r="F311" s="272"/>
      <c r="G311" s="272"/>
      <c r="H311" s="163"/>
      <c r="I311" s="163"/>
      <c r="J311" s="163"/>
      <c r="K311" s="163"/>
      <c r="L311" s="163"/>
      <c r="M311" s="163"/>
      <c r="N311" s="162"/>
      <c r="O311" s="162"/>
      <c r="P311" s="162"/>
      <c r="Q311" s="162"/>
      <c r="R311" s="163"/>
      <c r="S311" s="163"/>
      <c r="T311" s="163"/>
      <c r="U311" s="163"/>
      <c r="V311" s="163"/>
      <c r="W311" s="163"/>
      <c r="X311" s="163"/>
      <c r="Y311" s="152"/>
      <c r="Z311" s="152"/>
      <c r="AA311" s="152"/>
      <c r="AB311" s="152"/>
      <c r="AC311" s="152"/>
      <c r="AD311" s="152"/>
      <c r="AE311" s="152"/>
      <c r="AF311" s="152"/>
      <c r="AG311" s="152" t="s">
        <v>375</v>
      </c>
      <c r="AH311" s="152"/>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row>
    <row r="312" spans="1:60" outlineLevel="1">
      <c r="A312" s="159"/>
      <c r="B312" s="160"/>
      <c r="C312" s="271" t="s">
        <v>4142</v>
      </c>
      <c r="D312" s="272"/>
      <c r="E312" s="272"/>
      <c r="F312" s="272"/>
      <c r="G312" s="272"/>
      <c r="H312" s="163"/>
      <c r="I312" s="163"/>
      <c r="J312" s="163"/>
      <c r="K312" s="163"/>
      <c r="L312" s="163"/>
      <c r="M312" s="163"/>
      <c r="N312" s="162"/>
      <c r="O312" s="162"/>
      <c r="P312" s="162"/>
      <c r="Q312" s="162"/>
      <c r="R312" s="163"/>
      <c r="S312" s="163"/>
      <c r="T312" s="163"/>
      <c r="U312" s="163"/>
      <c r="V312" s="163"/>
      <c r="W312" s="163"/>
      <c r="X312" s="163"/>
      <c r="Y312" s="152"/>
      <c r="Z312" s="152"/>
      <c r="AA312" s="152"/>
      <c r="AB312" s="152"/>
      <c r="AC312" s="152"/>
      <c r="AD312" s="152"/>
      <c r="AE312" s="152"/>
      <c r="AF312" s="152"/>
      <c r="AG312" s="152" t="s">
        <v>375</v>
      </c>
      <c r="AH312" s="152"/>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row>
    <row r="313" spans="1:60" outlineLevel="1">
      <c r="A313" s="159"/>
      <c r="B313" s="160"/>
      <c r="C313" s="271" t="s">
        <v>4143</v>
      </c>
      <c r="D313" s="272"/>
      <c r="E313" s="272"/>
      <c r="F313" s="272"/>
      <c r="G313" s="272"/>
      <c r="H313" s="163"/>
      <c r="I313" s="163"/>
      <c r="J313" s="163"/>
      <c r="K313" s="163"/>
      <c r="L313" s="163"/>
      <c r="M313" s="163"/>
      <c r="N313" s="162"/>
      <c r="O313" s="162"/>
      <c r="P313" s="162"/>
      <c r="Q313" s="162"/>
      <c r="R313" s="163"/>
      <c r="S313" s="163"/>
      <c r="T313" s="163"/>
      <c r="U313" s="163"/>
      <c r="V313" s="163"/>
      <c r="W313" s="163"/>
      <c r="X313" s="163"/>
      <c r="Y313" s="152"/>
      <c r="Z313" s="152"/>
      <c r="AA313" s="152"/>
      <c r="AB313" s="152"/>
      <c r="AC313" s="152"/>
      <c r="AD313" s="152"/>
      <c r="AE313" s="152"/>
      <c r="AF313" s="152"/>
      <c r="AG313" s="152" t="s">
        <v>375</v>
      </c>
      <c r="AH313" s="152"/>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c r="BH313" s="152"/>
    </row>
    <row r="314" spans="1:60" outlineLevel="1">
      <c r="A314" s="159"/>
      <c r="B314" s="160"/>
      <c r="C314" s="271" t="s">
        <v>4144</v>
      </c>
      <c r="D314" s="272"/>
      <c r="E314" s="272"/>
      <c r="F314" s="272"/>
      <c r="G314" s="272"/>
      <c r="H314" s="163"/>
      <c r="I314" s="163"/>
      <c r="J314" s="163"/>
      <c r="K314" s="163"/>
      <c r="L314" s="163"/>
      <c r="M314" s="163"/>
      <c r="N314" s="162"/>
      <c r="O314" s="162"/>
      <c r="P314" s="162"/>
      <c r="Q314" s="162"/>
      <c r="R314" s="163"/>
      <c r="S314" s="163"/>
      <c r="T314" s="163"/>
      <c r="U314" s="163"/>
      <c r="V314" s="163"/>
      <c r="W314" s="163"/>
      <c r="X314" s="163"/>
      <c r="Y314" s="152"/>
      <c r="Z314" s="152"/>
      <c r="AA314" s="152"/>
      <c r="AB314" s="152"/>
      <c r="AC314" s="152"/>
      <c r="AD314" s="152"/>
      <c r="AE314" s="152"/>
      <c r="AF314" s="152"/>
      <c r="AG314" s="152" t="s">
        <v>375</v>
      </c>
      <c r="AH314" s="152"/>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c r="BH314" s="152"/>
    </row>
    <row r="315" spans="1:60" outlineLevel="1">
      <c r="A315" s="159"/>
      <c r="B315" s="160"/>
      <c r="C315" s="271" t="s">
        <v>4145</v>
      </c>
      <c r="D315" s="272"/>
      <c r="E315" s="272"/>
      <c r="F315" s="272"/>
      <c r="G315" s="272"/>
      <c r="H315" s="163"/>
      <c r="I315" s="163"/>
      <c r="J315" s="163"/>
      <c r="K315" s="163"/>
      <c r="L315" s="163"/>
      <c r="M315" s="163"/>
      <c r="N315" s="162"/>
      <c r="O315" s="162"/>
      <c r="P315" s="162"/>
      <c r="Q315" s="162"/>
      <c r="R315" s="163"/>
      <c r="S315" s="163"/>
      <c r="T315" s="163"/>
      <c r="U315" s="163"/>
      <c r="V315" s="163"/>
      <c r="W315" s="163"/>
      <c r="X315" s="163"/>
      <c r="Y315" s="152"/>
      <c r="Z315" s="152"/>
      <c r="AA315" s="152"/>
      <c r="AB315" s="152"/>
      <c r="AC315" s="152"/>
      <c r="AD315" s="152"/>
      <c r="AE315" s="152"/>
      <c r="AF315" s="152"/>
      <c r="AG315" s="152" t="s">
        <v>375</v>
      </c>
      <c r="AH315" s="152"/>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c r="BH315" s="152"/>
    </row>
    <row r="316" spans="1:60">
      <c r="A316" s="169" t="s">
        <v>366</v>
      </c>
      <c r="B316" s="170" t="s">
        <v>283</v>
      </c>
      <c r="C316" s="184" t="s">
        <v>284</v>
      </c>
      <c r="D316" s="171"/>
      <c r="E316" s="172"/>
      <c r="F316" s="173"/>
      <c r="G316" s="173">
        <f>SUMIF(AG317:AG333,"&lt;&gt;NOR",G317:G333)</f>
        <v>0</v>
      </c>
      <c r="H316" s="173"/>
      <c r="I316" s="173">
        <f>SUM(I317:I333)</f>
        <v>0</v>
      </c>
      <c r="J316" s="173"/>
      <c r="K316" s="173">
        <f>SUM(K317:K333)</f>
        <v>0</v>
      </c>
      <c r="L316" s="173"/>
      <c r="M316" s="173">
        <f>SUM(M317:M333)</f>
        <v>0</v>
      </c>
      <c r="N316" s="172"/>
      <c r="O316" s="172">
        <f>SUM(O317:O333)</f>
        <v>0.32</v>
      </c>
      <c r="P316" s="172"/>
      <c r="Q316" s="172">
        <f>SUM(Q317:Q333)</f>
        <v>0</v>
      </c>
      <c r="R316" s="173"/>
      <c r="S316" s="173"/>
      <c r="T316" s="174"/>
      <c r="U316" s="168"/>
      <c r="V316" s="168">
        <f>SUM(V317:V333)</f>
        <v>41.83</v>
      </c>
      <c r="W316" s="168"/>
      <c r="X316" s="168"/>
      <c r="AG316" t="s">
        <v>367</v>
      </c>
    </row>
    <row r="317" spans="1:60" ht="33.75" outlineLevel="1">
      <c r="A317" s="175">
        <v>113</v>
      </c>
      <c r="B317" s="176" t="s">
        <v>4146</v>
      </c>
      <c r="C317" s="185" t="s">
        <v>4147</v>
      </c>
      <c r="D317" s="177" t="s">
        <v>798</v>
      </c>
      <c r="E317" s="178">
        <v>16</v>
      </c>
      <c r="F317" s="179"/>
      <c r="G317" s="180">
        <f>ROUND(E317*F317,2)</f>
        <v>0</v>
      </c>
      <c r="H317" s="179"/>
      <c r="I317" s="180">
        <f>ROUND(E317*H317,2)</f>
        <v>0</v>
      </c>
      <c r="J317" s="179"/>
      <c r="K317" s="180">
        <f>ROUND(E317*J317,2)</f>
        <v>0</v>
      </c>
      <c r="L317" s="180">
        <v>21</v>
      </c>
      <c r="M317" s="180">
        <f>G317*(1+L317/100)</f>
        <v>0</v>
      </c>
      <c r="N317" s="178">
        <v>0.01</v>
      </c>
      <c r="O317" s="178">
        <f>ROUND(E317*N317,2)</f>
        <v>0.16</v>
      </c>
      <c r="P317" s="178">
        <v>0</v>
      </c>
      <c r="Q317" s="178">
        <f>ROUND(E317*P317,2)</f>
        <v>0</v>
      </c>
      <c r="R317" s="180" t="s">
        <v>781</v>
      </c>
      <c r="S317" s="180" t="s">
        <v>371</v>
      </c>
      <c r="T317" s="181" t="s">
        <v>2386</v>
      </c>
      <c r="U317" s="163">
        <v>1.35</v>
      </c>
      <c r="V317" s="163">
        <f>ROUND(E317*U317,2)</f>
        <v>21.6</v>
      </c>
      <c r="W317" s="163"/>
      <c r="X317" s="163" t="s">
        <v>431</v>
      </c>
      <c r="Y317" s="152"/>
      <c r="Z317" s="152"/>
      <c r="AA317" s="152"/>
      <c r="AB317" s="152"/>
      <c r="AC317" s="152"/>
      <c r="AD317" s="152"/>
      <c r="AE317" s="152"/>
      <c r="AF317" s="152"/>
      <c r="AG317" s="152" t="s">
        <v>2387</v>
      </c>
      <c r="AH317" s="152"/>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row>
    <row r="318" spans="1:60" outlineLevel="1">
      <c r="A318" s="159"/>
      <c r="B318" s="160"/>
      <c r="C318" s="262" t="s">
        <v>4148</v>
      </c>
      <c r="D318" s="263"/>
      <c r="E318" s="263"/>
      <c r="F318" s="263"/>
      <c r="G318" s="263"/>
      <c r="H318" s="163"/>
      <c r="I318" s="163"/>
      <c r="J318" s="163"/>
      <c r="K318" s="163"/>
      <c r="L318" s="163"/>
      <c r="M318" s="163"/>
      <c r="N318" s="162"/>
      <c r="O318" s="162"/>
      <c r="P318" s="162"/>
      <c r="Q318" s="162"/>
      <c r="R318" s="163"/>
      <c r="S318" s="163"/>
      <c r="T318" s="163"/>
      <c r="U318" s="163"/>
      <c r="V318" s="163"/>
      <c r="W318" s="163"/>
      <c r="X318" s="163"/>
      <c r="Y318" s="152"/>
      <c r="Z318" s="152"/>
      <c r="AA318" s="152"/>
      <c r="AB318" s="152"/>
      <c r="AC318" s="152"/>
      <c r="AD318" s="152"/>
      <c r="AE318" s="152"/>
      <c r="AF318" s="152"/>
      <c r="AG318" s="152" t="s">
        <v>375</v>
      </c>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row>
    <row r="319" spans="1:60" outlineLevel="1">
      <c r="A319" s="159"/>
      <c r="B319" s="160"/>
      <c r="C319" s="271" t="s">
        <v>4149</v>
      </c>
      <c r="D319" s="272"/>
      <c r="E319" s="272"/>
      <c r="F319" s="272"/>
      <c r="G319" s="272"/>
      <c r="H319" s="163"/>
      <c r="I319" s="163"/>
      <c r="J319" s="163"/>
      <c r="K319" s="163"/>
      <c r="L319" s="163"/>
      <c r="M319" s="163"/>
      <c r="N319" s="162"/>
      <c r="O319" s="162"/>
      <c r="P319" s="162"/>
      <c r="Q319" s="162"/>
      <c r="R319" s="163"/>
      <c r="S319" s="163"/>
      <c r="T319" s="163"/>
      <c r="U319" s="163"/>
      <c r="V319" s="163"/>
      <c r="W319" s="163"/>
      <c r="X319" s="163"/>
      <c r="Y319" s="152"/>
      <c r="Z319" s="152"/>
      <c r="AA319" s="152"/>
      <c r="AB319" s="152"/>
      <c r="AC319" s="152"/>
      <c r="AD319" s="152"/>
      <c r="AE319" s="152"/>
      <c r="AF319" s="152"/>
      <c r="AG319" s="152" t="s">
        <v>375</v>
      </c>
      <c r="AH319" s="152"/>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row>
    <row r="320" spans="1:60" ht="45" outlineLevel="1">
      <c r="A320" s="175">
        <v>114</v>
      </c>
      <c r="B320" s="176" t="s">
        <v>4150</v>
      </c>
      <c r="C320" s="185" t="s">
        <v>4151</v>
      </c>
      <c r="D320" s="177" t="s">
        <v>798</v>
      </c>
      <c r="E320" s="178">
        <v>1</v>
      </c>
      <c r="F320" s="179"/>
      <c r="G320" s="180">
        <f>ROUND(E320*F320,2)</f>
        <v>0</v>
      </c>
      <c r="H320" s="179"/>
      <c r="I320" s="180">
        <f>ROUND(E320*H320,2)</f>
        <v>0</v>
      </c>
      <c r="J320" s="179"/>
      <c r="K320" s="180">
        <f>ROUND(E320*J320,2)</f>
        <v>0</v>
      </c>
      <c r="L320" s="180">
        <v>21</v>
      </c>
      <c r="M320" s="180">
        <f>G320*(1+L320/100)</f>
        <v>0</v>
      </c>
      <c r="N320" s="178">
        <v>1.2970000000000001E-2</v>
      </c>
      <c r="O320" s="178">
        <f>ROUND(E320*N320,2)</f>
        <v>0.01</v>
      </c>
      <c r="P320" s="178">
        <v>0</v>
      </c>
      <c r="Q320" s="178">
        <f>ROUND(E320*P320,2)</f>
        <v>0</v>
      </c>
      <c r="R320" s="180" t="s">
        <v>781</v>
      </c>
      <c r="S320" s="180" t="s">
        <v>371</v>
      </c>
      <c r="T320" s="181" t="s">
        <v>2386</v>
      </c>
      <c r="U320" s="163">
        <v>1.9</v>
      </c>
      <c r="V320" s="163">
        <f>ROUND(E320*U320,2)</f>
        <v>1.9</v>
      </c>
      <c r="W320" s="163"/>
      <c r="X320" s="163" t="s">
        <v>431</v>
      </c>
      <c r="Y320" s="152"/>
      <c r="Z320" s="152"/>
      <c r="AA320" s="152"/>
      <c r="AB320" s="152"/>
      <c r="AC320" s="152"/>
      <c r="AD320" s="152"/>
      <c r="AE320" s="152"/>
      <c r="AF320" s="152"/>
      <c r="AG320" s="152" t="s">
        <v>2387</v>
      </c>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row>
    <row r="321" spans="1:60" outlineLevel="1">
      <c r="A321" s="159"/>
      <c r="B321" s="160"/>
      <c r="C321" s="262" t="s">
        <v>4148</v>
      </c>
      <c r="D321" s="263"/>
      <c r="E321" s="263"/>
      <c r="F321" s="263"/>
      <c r="G321" s="263"/>
      <c r="H321" s="163"/>
      <c r="I321" s="163"/>
      <c r="J321" s="163"/>
      <c r="K321" s="163"/>
      <c r="L321" s="163"/>
      <c r="M321" s="163"/>
      <c r="N321" s="162"/>
      <c r="O321" s="162"/>
      <c r="P321" s="162"/>
      <c r="Q321" s="162"/>
      <c r="R321" s="163"/>
      <c r="S321" s="163"/>
      <c r="T321" s="163"/>
      <c r="U321" s="163"/>
      <c r="V321" s="163"/>
      <c r="W321" s="163"/>
      <c r="X321" s="163"/>
      <c r="Y321" s="152"/>
      <c r="Z321" s="152"/>
      <c r="AA321" s="152"/>
      <c r="AB321" s="152"/>
      <c r="AC321" s="152"/>
      <c r="AD321" s="152"/>
      <c r="AE321" s="152"/>
      <c r="AF321" s="152"/>
      <c r="AG321" s="152" t="s">
        <v>375</v>
      </c>
      <c r="AH321" s="152"/>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c r="BH321" s="152"/>
    </row>
    <row r="322" spans="1:60" outlineLevel="1">
      <c r="A322" s="159"/>
      <c r="B322" s="160"/>
      <c r="C322" s="271" t="s">
        <v>4152</v>
      </c>
      <c r="D322" s="272"/>
      <c r="E322" s="272"/>
      <c r="F322" s="272"/>
      <c r="G322" s="272"/>
      <c r="H322" s="163"/>
      <c r="I322" s="163"/>
      <c r="J322" s="163"/>
      <c r="K322" s="163"/>
      <c r="L322" s="163"/>
      <c r="M322" s="163"/>
      <c r="N322" s="162"/>
      <c r="O322" s="162"/>
      <c r="P322" s="162"/>
      <c r="Q322" s="162"/>
      <c r="R322" s="163"/>
      <c r="S322" s="163"/>
      <c r="T322" s="163"/>
      <c r="U322" s="163"/>
      <c r="V322" s="163"/>
      <c r="W322" s="163"/>
      <c r="X322" s="163"/>
      <c r="Y322" s="152"/>
      <c r="Z322" s="152"/>
      <c r="AA322" s="152"/>
      <c r="AB322" s="152"/>
      <c r="AC322" s="152"/>
      <c r="AD322" s="152"/>
      <c r="AE322" s="152"/>
      <c r="AF322" s="152"/>
      <c r="AG322" s="152" t="s">
        <v>375</v>
      </c>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row>
    <row r="323" spans="1:60" outlineLevel="1">
      <c r="A323" s="175">
        <v>115</v>
      </c>
      <c r="B323" s="176" t="s">
        <v>4153</v>
      </c>
      <c r="C323" s="185" t="s">
        <v>4154</v>
      </c>
      <c r="D323" s="177" t="s">
        <v>798</v>
      </c>
      <c r="E323" s="178">
        <v>7</v>
      </c>
      <c r="F323" s="179"/>
      <c r="G323" s="180">
        <f>ROUND(E323*F323,2)</f>
        <v>0</v>
      </c>
      <c r="H323" s="179"/>
      <c r="I323" s="180">
        <f>ROUND(E323*H323,2)</f>
        <v>0</v>
      </c>
      <c r="J323" s="179"/>
      <c r="K323" s="180">
        <f>ROUND(E323*J323,2)</f>
        <v>0</v>
      </c>
      <c r="L323" s="180">
        <v>21</v>
      </c>
      <c r="M323" s="180">
        <f>G323*(1+L323/100)</f>
        <v>0</v>
      </c>
      <c r="N323" s="178">
        <v>1.4500000000000001E-2</v>
      </c>
      <c r="O323" s="178">
        <f>ROUND(E323*N323,2)</f>
        <v>0.1</v>
      </c>
      <c r="P323" s="178">
        <v>0</v>
      </c>
      <c r="Q323" s="178">
        <f>ROUND(E323*P323,2)</f>
        <v>0</v>
      </c>
      <c r="R323" s="180" t="s">
        <v>781</v>
      </c>
      <c r="S323" s="180" t="s">
        <v>371</v>
      </c>
      <c r="T323" s="181" t="s">
        <v>2386</v>
      </c>
      <c r="U323" s="163">
        <v>1.9</v>
      </c>
      <c r="V323" s="163">
        <f>ROUND(E323*U323,2)</f>
        <v>13.3</v>
      </c>
      <c r="W323" s="163"/>
      <c r="X323" s="163" t="s">
        <v>431</v>
      </c>
      <c r="Y323" s="152"/>
      <c r="Z323" s="152"/>
      <c r="AA323" s="152"/>
      <c r="AB323" s="152"/>
      <c r="AC323" s="152"/>
      <c r="AD323" s="152"/>
      <c r="AE323" s="152"/>
      <c r="AF323" s="152"/>
      <c r="AG323" s="152" t="s">
        <v>2387</v>
      </c>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row>
    <row r="324" spans="1:60" outlineLevel="1">
      <c r="A324" s="159"/>
      <c r="B324" s="160"/>
      <c r="C324" s="262" t="s">
        <v>4148</v>
      </c>
      <c r="D324" s="263"/>
      <c r="E324" s="263"/>
      <c r="F324" s="263"/>
      <c r="G324" s="263"/>
      <c r="H324" s="163"/>
      <c r="I324" s="163"/>
      <c r="J324" s="163"/>
      <c r="K324" s="163"/>
      <c r="L324" s="163"/>
      <c r="M324" s="163"/>
      <c r="N324" s="162"/>
      <c r="O324" s="162"/>
      <c r="P324" s="162"/>
      <c r="Q324" s="162"/>
      <c r="R324" s="163"/>
      <c r="S324" s="163"/>
      <c r="T324" s="163"/>
      <c r="U324" s="163"/>
      <c r="V324" s="163"/>
      <c r="W324" s="163"/>
      <c r="X324" s="163"/>
      <c r="Y324" s="152"/>
      <c r="Z324" s="152"/>
      <c r="AA324" s="152"/>
      <c r="AB324" s="152"/>
      <c r="AC324" s="152"/>
      <c r="AD324" s="152"/>
      <c r="AE324" s="152"/>
      <c r="AF324" s="152"/>
      <c r="AG324" s="152" t="s">
        <v>375</v>
      </c>
      <c r="AH324" s="152"/>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row>
    <row r="325" spans="1:60" outlineLevel="1">
      <c r="A325" s="159"/>
      <c r="B325" s="160"/>
      <c r="C325" s="271" t="s">
        <v>4155</v>
      </c>
      <c r="D325" s="272"/>
      <c r="E325" s="272"/>
      <c r="F325" s="272"/>
      <c r="G325" s="272"/>
      <c r="H325" s="163"/>
      <c r="I325" s="163"/>
      <c r="J325" s="163"/>
      <c r="K325" s="163"/>
      <c r="L325" s="163"/>
      <c r="M325" s="163"/>
      <c r="N325" s="162"/>
      <c r="O325" s="162"/>
      <c r="P325" s="162"/>
      <c r="Q325" s="162"/>
      <c r="R325" s="163"/>
      <c r="S325" s="163"/>
      <c r="T325" s="163"/>
      <c r="U325" s="163"/>
      <c r="V325" s="163"/>
      <c r="W325" s="163"/>
      <c r="X325" s="163"/>
      <c r="Y325" s="152"/>
      <c r="Z325" s="152"/>
      <c r="AA325" s="152"/>
      <c r="AB325" s="152"/>
      <c r="AC325" s="152"/>
      <c r="AD325" s="152"/>
      <c r="AE325" s="152"/>
      <c r="AF325" s="152"/>
      <c r="AG325" s="152" t="s">
        <v>375</v>
      </c>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row>
    <row r="326" spans="1:60" ht="33.75" outlineLevel="1">
      <c r="A326" s="175">
        <v>116</v>
      </c>
      <c r="B326" s="176" t="s">
        <v>4156</v>
      </c>
      <c r="C326" s="185" t="s">
        <v>4157</v>
      </c>
      <c r="D326" s="177" t="s">
        <v>798</v>
      </c>
      <c r="E326" s="178">
        <v>3</v>
      </c>
      <c r="F326" s="179"/>
      <c r="G326" s="180">
        <f>ROUND(E326*F326,2)</f>
        <v>0</v>
      </c>
      <c r="H326" s="179"/>
      <c r="I326" s="180">
        <f>ROUND(E326*H326,2)</f>
        <v>0</v>
      </c>
      <c r="J326" s="179"/>
      <c r="K326" s="180">
        <f>ROUND(E326*J326,2)</f>
        <v>0</v>
      </c>
      <c r="L326" s="180">
        <v>21</v>
      </c>
      <c r="M326" s="180">
        <f>G326*(1+L326/100)</f>
        <v>0</v>
      </c>
      <c r="N326" s="178">
        <v>1.2E-2</v>
      </c>
      <c r="O326" s="178">
        <f>ROUND(E326*N326,2)</f>
        <v>0.04</v>
      </c>
      <c r="P326" s="178">
        <v>0</v>
      </c>
      <c r="Q326" s="178">
        <f>ROUND(E326*P326,2)</f>
        <v>0</v>
      </c>
      <c r="R326" s="180" t="s">
        <v>781</v>
      </c>
      <c r="S326" s="180" t="s">
        <v>371</v>
      </c>
      <c r="T326" s="181" t="s">
        <v>2386</v>
      </c>
      <c r="U326" s="163">
        <v>1.5</v>
      </c>
      <c r="V326" s="163">
        <f>ROUND(E326*U326,2)</f>
        <v>4.5</v>
      </c>
      <c r="W326" s="163"/>
      <c r="X326" s="163" t="s">
        <v>431</v>
      </c>
      <c r="Y326" s="152"/>
      <c r="Z326" s="152"/>
      <c r="AA326" s="152"/>
      <c r="AB326" s="152"/>
      <c r="AC326" s="152"/>
      <c r="AD326" s="152"/>
      <c r="AE326" s="152"/>
      <c r="AF326" s="152"/>
      <c r="AG326" s="152" t="s">
        <v>2387</v>
      </c>
      <c r="AH326" s="152"/>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row>
    <row r="327" spans="1:60" outlineLevel="1">
      <c r="A327" s="159"/>
      <c r="B327" s="160"/>
      <c r="C327" s="262" t="s">
        <v>4148</v>
      </c>
      <c r="D327" s="263"/>
      <c r="E327" s="263"/>
      <c r="F327" s="263"/>
      <c r="G327" s="263"/>
      <c r="H327" s="163"/>
      <c r="I327" s="163"/>
      <c r="J327" s="163"/>
      <c r="K327" s="163"/>
      <c r="L327" s="163"/>
      <c r="M327" s="163"/>
      <c r="N327" s="162"/>
      <c r="O327" s="162"/>
      <c r="P327" s="162"/>
      <c r="Q327" s="162"/>
      <c r="R327" s="163"/>
      <c r="S327" s="163"/>
      <c r="T327" s="163"/>
      <c r="U327" s="163"/>
      <c r="V327" s="163"/>
      <c r="W327" s="163"/>
      <c r="X327" s="163"/>
      <c r="Y327" s="152"/>
      <c r="Z327" s="152"/>
      <c r="AA327" s="152"/>
      <c r="AB327" s="152"/>
      <c r="AC327" s="152"/>
      <c r="AD327" s="152"/>
      <c r="AE327" s="152"/>
      <c r="AF327" s="152"/>
      <c r="AG327" s="152" t="s">
        <v>375</v>
      </c>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row>
    <row r="328" spans="1:60" outlineLevel="1">
      <c r="A328" s="159"/>
      <c r="B328" s="160"/>
      <c r="C328" s="271" t="s">
        <v>4158</v>
      </c>
      <c r="D328" s="272"/>
      <c r="E328" s="272"/>
      <c r="F328" s="272"/>
      <c r="G328" s="272"/>
      <c r="H328" s="163"/>
      <c r="I328" s="163"/>
      <c r="J328" s="163"/>
      <c r="K328" s="163"/>
      <c r="L328" s="163"/>
      <c r="M328" s="163"/>
      <c r="N328" s="162"/>
      <c r="O328" s="162"/>
      <c r="P328" s="162"/>
      <c r="Q328" s="162"/>
      <c r="R328" s="163"/>
      <c r="S328" s="163"/>
      <c r="T328" s="163"/>
      <c r="U328" s="163"/>
      <c r="V328" s="163"/>
      <c r="W328" s="163"/>
      <c r="X328" s="163"/>
      <c r="Y328" s="152"/>
      <c r="Z328" s="152"/>
      <c r="AA328" s="152"/>
      <c r="AB328" s="152"/>
      <c r="AC328" s="152"/>
      <c r="AD328" s="152"/>
      <c r="AE328" s="152"/>
      <c r="AF328" s="152"/>
      <c r="AG328" s="152" t="s">
        <v>375</v>
      </c>
      <c r="AH328" s="152"/>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row>
    <row r="329" spans="1:60" outlineLevel="1">
      <c r="A329" s="189">
        <v>117</v>
      </c>
      <c r="B329" s="190" t="s">
        <v>4159</v>
      </c>
      <c r="C329" s="197" t="s">
        <v>4160</v>
      </c>
      <c r="D329" s="191" t="s">
        <v>508</v>
      </c>
      <c r="E329" s="192">
        <v>56</v>
      </c>
      <c r="F329" s="193"/>
      <c r="G329" s="194">
        <f>ROUND(E329*F329,2)</f>
        <v>0</v>
      </c>
      <c r="H329" s="193"/>
      <c r="I329" s="194">
        <f>ROUND(E329*H329,2)</f>
        <v>0</v>
      </c>
      <c r="J329" s="193"/>
      <c r="K329" s="194">
        <f>ROUND(E329*J329,2)</f>
        <v>0</v>
      </c>
      <c r="L329" s="194">
        <v>21</v>
      </c>
      <c r="M329" s="194">
        <f>G329*(1+L329/100)</f>
        <v>0</v>
      </c>
      <c r="N329" s="192">
        <v>0</v>
      </c>
      <c r="O329" s="192">
        <f>ROUND(E329*N329,2)</f>
        <v>0</v>
      </c>
      <c r="P329" s="192">
        <v>0</v>
      </c>
      <c r="Q329" s="192">
        <f>ROUND(E329*P329,2)</f>
        <v>0</v>
      </c>
      <c r="R329" s="194"/>
      <c r="S329" s="194" t="s">
        <v>430</v>
      </c>
      <c r="T329" s="195" t="s">
        <v>372</v>
      </c>
      <c r="U329" s="163">
        <v>0</v>
      </c>
      <c r="V329" s="163">
        <f>ROUND(E329*U329,2)</f>
        <v>0</v>
      </c>
      <c r="W329" s="163"/>
      <c r="X329" s="163" t="s">
        <v>431</v>
      </c>
      <c r="Y329" s="152"/>
      <c r="Z329" s="152"/>
      <c r="AA329" s="152"/>
      <c r="AB329" s="152"/>
      <c r="AC329" s="152"/>
      <c r="AD329" s="152"/>
      <c r="AE329" s="152"/>
      <c r="AF329" s="152"/>
      <c r="AG329" s="152" t="s">
        <v>2387</v>
      </c>
      <c r="AH329" s="152"/>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row>
    <row r="330" spans="1:60" ht="22.5" outlineLevel="1">
      <c r="A330" s="175">
        <v>118</v>
      </c>
      <c r="B330" s="176" t="s">
        <v>4161</v>
      </c>
      <c r="C330" s="185" t="s">
        <v>4162</v>
      </c>
      <c r="D330" s="177" t="s">
        <v>508</v>
      </c>
      <c r="E330" s="178">
        <v>11</v>
      </c>
      <c r="F330" s="179"/>
      <c r="G330" s="180">
        <f>ROUND(E330*F330,2)</f>
        <v>0</v>
      </c>
      <c r="H330" s="179"/>
      <c r="I330" s="180">
        <f>ROUND(E330*H330,2)</f>
        <v>0</v>
      </c>
      <c r="J330" s="179"/>
      <c r="K330" s="180">
        <f>ROUND(E330*J330,2)</f>
        <v>0</v>
      </c>
      <c r="L330" s="180">
        <v>21</v>
      </c>
      <c r="M330" s="180">
        <f>G330*(1+L330/100)</f>
        <v>0</v>
      </c>
      <c r="N330" s="178">
        <v>9.3000000000000005E-4</v>
      </c>
      <c r="O330" s="178">
        <f>ROUND(E330*N330,2)</f>
        <v>0.01</v>
      </c>
      <c r="P330" s="178">
        <v>0</v>
      </c>
      <c r="Q330" s="178">
        <f>ROUND(E330*P330,2)</f>
        <v>0</v>
      </c>
      <c r="R330" s="180" t="s">
        <v>731</v>
      </c>
      <c r="S330" s="180" t="s">
        <v>371</v>
      </c>
      <c r="T330" s="181" t="s">
        <v>2386</v>
      </c>
      <c r="U330" s="163">
        <v>0</v>
      </c>
      <c r="V330" s="163">
        <f>ROUND(E330*U330,2)</f>
        <v>0</v>
      </c>
      <c r="W330" s="163"/>
      <c r="X330" s="163" t="s">
        <v>464</v>
      </c>
      <c r="Y330" s="152"/>
      <c r="Z330" s="152"/>
      <c r="AA330" s="152"/>
      <c r="AB330" s="152"/>
      <c r="AC330" s="152"/>
      <c r="AD330" s="152"/>
      <c r="AE330" s="152"/>
      <c r="AF330" s="152"/>
      <c r="AG330" s="152" t="s">
        <v>2465</v>
      </c>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row>
    <row r="331" spans="1:60" outlineLevel="1">
      <c r="A331" s="159"/>
      <c r="B331" s="160"/>
      <c r="C331" s="262" t="s">
        <v>4163</v>
      </c>
      <c r="D331" s="263"/>
      <c r="E331" s="263"/>
      <c r="F331" s="263"/>
      <c r="G331" s="263"/>
      <c r="H331" s="163"/>
      <c r="I331" s="163"/>
      <c r="J331" s="163"/>
      <c r="K331" s="163"/>
      <c r="L331" s="163"/>
      <c r="M331" s="163"/>
      <c r="N331" s="162"/>
      <c r="O331" s="162"/>
      <c r="P331" s="162"/>
      <c r="Q331" s="162"/>
      <c r="R331" s="163"/>
      <c r="S331" s="163"/>
      <c r="T331" s="163"/>
      <c r="U331" s="163"/>
      <c r="V331" s="163"/>
      <c r="W331" s="163"/>
      <c r="X331" s="163"/>
      <c r="Y331" s="152"/>
      <c r="Z331" s="152"/>
      <c r="AA331" s="152"/>
      <c r="AB331" s="152"/>
      <c r="AC331" s="152"/>
      <c r="AD331" s="152"/>
      <c r="AE331" s="152"/>
      <c r="AF331" s="152"/>
      <c r="AG331" s="152" t="s">
        <v>375</v>
      </c>
      <c r="AH331" s="152"/>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2"/>
      <c r="BH331" s="152"/>
    </row>
    <row r="332" spans="1:60" outlineLevel="1">
      <c r="A332" s="175">
        <v>119</v>
      </c>
      <c r="B332" s="176" t="s">
        <v>4164</v>
      </c>
      <c r="C332" s="185" t="s">
        <v>4165</v>
      </c>
      <c r="D332" s="177" t="s">
        <v>459</v>
      </c>
      <c r="E332" s="178">
        <v>0.32069999999999999</v>
      </c>
      <c r="F332" s="179"/>
      <c r="G332" s="180">
        <f>ROUND(E332*F332,2)</f>
        <v>0</v>
      </c>
      <c r="H332" s="179"/>
      <c r="I332" s="180">
        <f>ROUND(E332*H332,2)</f>
        <v>0</v>
      </c>
      <c r="J332" s="179"/>
      <c r="K332" s="180">
        <f>ROUND(E332*J332,2)</f>
        <v>0</v>
      </c>
      <c r="L332" s="180">
        <v>21</v>
      </c>
      <c r="M332" s="180">
        <f>G332*(1+L332/100)</f>
        <v>0</v>
      </c>
      <c r="N332" s="178">
        <v>0</v>
      </c>
      <c r="O332" s="178">
        <f>ROUND(E332*N332,2)</f>
        <v>0</v>
      </c>
      <c r="P332" s="178">
        <v>0</v>
      </c>
      <c r="Q332" s="178">
        <f>ROUND(E332*P332,2)</f>
        <v>0</v>
      </c>
      <c r="R332" s="180" t="s">
        <v>781</v>
      </c>
      <c r="S332" s="180" t="s">
        <v>371</v>
      </c>
      <c r="T332" s="181" t="s">
        <v>2386</v>
      </c>
      <c r="U332" s="163">
        <v>1.667</v>
      </c>
      <c r="V332" s="163">
        <f>ROUND(E332*U332,2)</f>
        <v>0.53</v>
      </c>
      <c r="W332" s="163"/>
      <c r="X332" s="163" t="s">
        <v>254</v>
      </c>
      <c r="Y332" s="152"/>
      <c r="Z332" s="152"/>
      <c r="AA332" s="152"/>
      <c r="AB332" s="152"/>
      <c r="AC332" s="152"/>
      <c r="AD332" s="152"/>
      <c r="AE332" s="152"/>
      <c r="AF332" s="152"/>
      <c r="AG332" s="152" t="s">
        <v>724</v>
      </c>
      <c r="AH332" s="152"/>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row>
    <row r="333" spans="1:60" outlineLevel="1">
      <c r="A333" s="159"/>
      <c r="B333" s="160"/>
      <c r="C333" s="273" t="s">
        <v>1012</v>
      </c>
      <c r="D333" s="274"/>
      <c r="E333" s="274"/>
      <c r="F333" s="274"/>
      <c r="G333" s="274"/>
      <c r="H333" s="163"/>
      <c r="I333" s="163"/>
      <c r="J333" s="163"/>
      <c r="K333" s="163"/>
      <c r="L333" s="163"/>
      <c r="M333" s="163"/>
      <c r="N333" s="162"/>
      <c r="O333" s="162"/>
      <c r="P333" s="162"/>
      <c r="Q333" s="162"/>
      <c r="R333" s="163"/>
      <c r="S333" s="163"/>
      <c r="T333" s="163"/>
      <c r="U333" s="163"/>
      <c r="V333" s="163"/>
      <c r="W333" s="163"/>
      <c r="X333" s="163"/>
      <c r="Y333" s="152"/>
      <c r="Z333" s="152"/>
      <c r="AA333" s="152"/>
      <c r="AB333" s="152"/>
      <c r="AC333" s="152"/>
      <c r="AD333" s="152"/>
      <c r="AE333" s="152"/>
      <c r="AF333" s="152"/>
      <c r="AG333" s="152" t="s">
        <v>444</v>
      </c>
      <c r="AH333" s="152"/>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row>
    <row r="334" spans="1:60">
      <c r="A334" s="3"/>
      <c r="B334" s="4"/>
      <c r="C334" s="186"/>
      <c r="D334" s="6"/>
      <c r="E334" s="3"/>
      <c r="F334" s="3"/>
      <c r="G334" s="3"/>
      <c r="H334" s="3"/>
      <c r="I334" s="3"/>
      <c r="J334" s="3"/>
      <c r="K334" s="3"/>
      <c r="L334" s="3"/>
      <c r="M334" s="3"/>
      <c r="N334" s="3"/>
      <c r="O334" s="3"/>
      <c r="P334" s="3"/>
      <c r="Q334" s="3"/>
      <c r="R334" s="3"/>
      <c r="S334" s="3"/>
      <c r="T334" s="3"/>
      <c r="U334" s="3"/>
      <c r="V334" s="3"/>
      <c r="W334" s="3"/>
      <c r="X334" s="3"/>
      <c r="AE334">
        <v>15</v>
      </c>
      <c r="AF334">
        <v>21</v>
      </c>
      <c r="AG334" t="s">
        <v>353</v>
      </c>
    </row>
    <row r="335" spans="1:60">
      <c r="A335" s="155"/>
      <c r="B335" s="156" t="s">
        <v>29</v>
      </c>
      <c r="C335" s="187"/>
      <c r="D335" s="157"/>
      <c r="E335" s="158"/>
      <c r="F335" s="158"/>
      <c r="G335" s="183">
        <f>G8+G14+G26+G126+G232+G316</f>
        <v>0</v>
      </c>
      <c r="H335" s="3"/>
      <c r="I335" s="3"/>
      <c r="J335" s="3"/>
      <c r="K335" s="3"/>
      <c r="L335" s="3"/>
      <c r="M335" s="3"/>
      <c r="N335" s="3"/>
      <c r="O335" s="3"/>
      <c r="P335" s="3"/>
      <c r="Q335" s="3"/>
      <c r="R335" s="3"/>
      <c r="S335" s="3"/>
      <c r="T335" s="3"/>
      <c r="U335" s="3"/>
      <c r="V335" s="3"/>
      <c r="W335" s="3"/>
      <c r="X335" s="3"/>
      <c r="AE335">
        <f>SUMIF(L7:L333,AE334,G7:G333)</f>
        <v>0</v>
      </c>
      <c r="AF335">
        <f>SUMIF(L7:L333,AF334,G7:G333)</f>
        <v>0</v>
      </c>
      <c r="AG335" t="s">
        <v>423</v>
      </c>
    </row>
    <row r="336" spans="1:60">
      <c r="A336" s="277" t="s">
        <v>4166</v>
      </c>
      <c r="B336" s="277"/>
      <c r="C336" s="186"/>
      <c r="D336" s="6"/>
      <c r="E336" s="3"/>
      <c r="F336" s="3"/>
      <c r="G336" s="3"/>
      <c r="H336" s="3"/>
      <c r="I336" s="3"/>
      <c r="J336" s="3"/>
      <c r="K336" s="3"/>
      <c r="L336" s="3"/>
      <c r="M336" s="3"/>
      <c r="N336" s="3"/>
      <c r="O336" s="3"/>
      <c r="P336" s="3"/>
      <c r="Q336" s="3"/>
      <c r="R336" s="3"/>
      <c r="S336" s="3"/>
      <c r="T336" s="3"/>
      <c r="U336" s="3"/>
      <c r="V336" s="3"/>
      <c r="W336" s="3"/>
      <c r="X336" s="3"/>
    </row>
    <row r="337" spans="1:33">
      <c r="A337" s="3"/>
      <c r="B337" s="4" t="s">
        <v>4167</v>
      </c>
      <c r="C337" s="186" t="s">
        <v>4168</v>
      </c>
      <c r="D337" s="6"/>
      <c r="E337" s="3"/>
      <c r="F337" s="3"/>
      <c r="G337" s="3"/>
      <c r="H337" s="3"/>
      <c r="I337" s="3"/>
      <c r="J337" s="3"/>
      <c r="K337" s="3"/>
      <c r="L337" s="3"/>
      <c r="M337" s="3"/>
      <c r="N337" s="3"/>
      <c r="O337" s="3"/>
      <c r="P337" s="3"/>
      <c r="Q337" s="3"/>
      <c r="R337" s="3"/>
      <c r="S337" s="3"/>
      <c r="T337" s="3"/>
      <c r="U337" s="3"/>
      <c r="V337" s="3"/>
      <c r="W337" s="3"/>
      <c r="X337" s="3"/>
      <c r="AG337" t="s">
        <v>4169</v>
      </c>
    </row>
    <row r="338" spans="1:33">
      <c r="A338" s="3"/>
      <c r="B338" s="4" t="s">
        <v>4170</v>
      </c>
      <c r="C338" s="186" t="s">
        <v>4171</v>
      </c>
      <c r="D338" s="6"/>
      <c r="E338" s="3"/>
      <c r="F338" s="3"/>
      <c r="G338" s="3"/>
      <c r="H338" s="3"/>
      <c r="I338" s="3"/>
      <c r="J338" s="3"/>
      <c r="K338" s="3"/>
      <c r="L338" s="3"/>
      <c r="M338" s="3"/>
      <c r="N338" s="3"/>
      <c r="O338" s="3"/>
      <c r="P338" s="3"/>
      <c r="Q338" s="3"/>
      <c r="R338" s="3"/>
      <c r="S338" s="3"/>
      <c r="T338" s="3"/>
      <c r="U338" s="3"/>
      <c r="V338" s="3"/>
      <c r="W338" s="3"/>
      <c r="X338" s="3"/>
      <c r="AG338" t="s">
        <v>4172</v>
      </c>
    </row>
    <row r="339" spans="1:33">
      <c r="A339" s="3"/>
      <c r="B339" s="4"/>
      <c r="C339" s="186" t="s">
        <v>4140</v>
      </c>
      <c r="D339" s="6"/>
      <c r="E339" s="3"/>
      <c r="F339" s="3"/>
      <c r="G339" s="3"/>
      <c r="H339" s="3"/>
      <c r="I339" s="3"/>
      <c r="J339" s="3"/>
      <c r="K339" s="3"/>
      <c r="L339" s="3"/>
      <c r="M339" s="3"/>
      <c r="N339" s="3"/>
      <c r="O339" s="3"/>
      <c r="P339" s="3"/>
      <c r="Q339" s="3"/>
      <c r="R339" s="3"/>
      <c r="S339" s="3"/>
      <c r="T339" s="3"/>
      <c r="U339" s="3"/>
      <c r="V339" s="3"/>
      <c r="W339" s="3"/>
      <c r="X339" s="3"/>
      <c r="AG339" t="s">
        <v>4173</v>
      </c>
    </row>
    <row r="340" spans="1:33">
      <c r="A340" s="3"/>
      <c r="B340" s="4"/>
      <c r="C340" s="186"/>
      <c r="D340" s="6"/>
      <c r="E340" s="3"/>
      <c r="F340" s="3"/>
      <c r="G340" s="3"/>
      <c r="H340" s="3"/>
      <c r="I340" s="3"/>
      <c r="J340" s="3"/>
      <c r="K340" s="3"/>
      <c r="L340" s="3"/>
      <c r="M340" s="3"/>
      <c r="N340" s="3"/>
      <c r="O340" s="3"/>
      <c r="P340" s="3"/>
      <c r="Q340" s="3"/>
      <c r="R340" s="3"/>
      <c r="S340" s="3"/>
      <c r="T340" s="3"/>
      <c r="U340" s="3"/>
      <c r="V340" s="3"/>
      <c r="W340" s="3"/>
      <c r="X340" s="3"/>
    </row>
    <row r="341" spans="1:33">
      <c r="C341" s="188"/>
      <c r="D341" s="10"/>
      <c r="AG341" t="s">
        <v>425</v>
      </c>
    </row>
    <row r="342" spans="1:33">
      <c r="D342" s="10"/>
    </row>
    <row r="343" spans="1:33">
      <c r="D343" s="10"/>
    </row>
    <row r="344" spans="1:33">
      <c r="D344" s="10"/>
    </row>
    <row r="345" spans="1:33">
      <c r="D345" s="10"/>
    </row>
    <row r="346" spans="1:33">
      <c r="D346" s="10"/>
    </row>
    <row r="347" spans="1:33">
      <c r="D347" s="10"/>
    </row>
    <row r="348" spans="1:33">
      <c r="D348" s="10"/>
    </row>
    <row r="349" spans="1:33">
      <c r="D349" s="10"/>
    </row>
    <row r="350" spans="1:33">
      <c r="D350" s="10"/>
    </row>
    <row r="351" spans="1:33">
      <c r="D351" s="10"/>
    </row>
    <row r="352" spans="1:33">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VPCTXab4Y/ucDdNeDR6YwhEMN0cG42ShrlPJn/r3Z94AiWf0OOJm1qVBSCIyripiqWYPGJwnGl9e1iwvWh2Pbg==" saltValue="9l6xxqwExYlfOIF9xdVdHQ==" spinCount="100000" sheet="1"/>
  <mergeCells count="115">
    <mergeCell ref="C328:G328"/>
    <mergeCell ref="C331:G331"/>
    <mergeCell ref="C333:G333"/>
    <mergeCell ref="C319:G319"/>
    <mergeCell ref="C321:G321"/>
    <mergeCell ref="C322:G322"/>
    <mergeCell ref="C324:G324"/>
    <mergeCell ref="C325:G325"/>
    <mergeCell ref="C327:G327"/>
    <mergeCell ref="C311:G311"/>
    <mergeCell ref="C312:G312"/>
    <mergeCell ref="C313:G313"/>
    <mergeCell ref="C314:G314"/>
    <mergeCell ref="C315:G315"/>
    <mergeCell ref="C318:G318"/>
    <mergeCell ref="C297:G297"/>
    <mergeCell ref="C300:G300"/>
    <mergeCell ref="C302:G302"/>
    <mergeCell ref="C304:G304"/>
    <mergeCell ref="C306:G306"/>
    <mergeCell ref="C309:G309"/>
    <mergeCell ref="C276:G276"/>
    <mergeCell ref="C278:G278"/>
    <mergeCell ref="C280:G280"/>
    <mergeCell ref="C282:G282"/>
    <mergeCell ref="C293:G293"/>
    <mergeCell ref="C295:G295"/>
    <mergeCell ref="C264:G264"/>
    <mergeCell ref="C266:G266"/>
    <mergeCell ref="C268:G268"/>
    <mergeCell ref="C270:G270"/>
    <mergeCell ref="C272:G272"/>
    <mergeCell ref="C274:G274"/>
    <mergeCell ref="C231:G231"/>
    <mergeCell ref="C253:G253"/>
    <mergeCell ref="C255:G255"/>
    <mergeCell ref="C258:G258"/>
    <mergeCell ref="C260:G260"/>
    <mergeCell ref="C262:G262"/>
    <mergeCell ref="C167:G167"/>
    <mergeCell ref="C183:G183"/>
    <mergeCell ref="C227:G227"/>
    <mergeCell ref="C228:G228"/>
    <mergeCell ref="C229:G229"/>
    <mergeCell ref="C230:G230"/>
    <mergeCell ref="C150:G150"/>
    <mergeCell ref="C151:G151"/>
    <mergeCell ref="C155:G155"/>
    <mergeCell ref="C158:G158"/>
    <mergeCell ref="C161:G161"/>
    <mergeCell ref="C164:G164"/>
    <mergeCell ref="C134:G134"/>
    <mergeCell ref="C135:G135"/>
    <mergeCell ref="C140:G140"/>
    <mergeCell ref="C141:G141"/>
    <mergeCell ref="C145:G145"/>
    <mergeCell ref="C146:G146"/>
    <mergeCell ref="C122:G122"/>
    <mergeCell ref="C123:G123"/>
    <mergeCell ref="C124:G124"/>
    <mergeCell ref="C125:G125"/>
    <mergeCell ref="C128:G128"/>
    <mergeCell ref="C129:G129"/>
    <mergeCell ref="C107:G107"/>
    <mergeCell ref="C110:G110"/>
    <mergeCell ref="C111:G111"/>
    <mergeCell ref="C114:G114"/>
    <mergeCell ref="C115:G115"/>
    <mergeCell ref="C121:G121"/>
    <mergeCell ref="C94:G94"/>
    <mergeCell ref="C95:G95"/>
    <mergeCell ref="C98:G98"/>
    <mergeCell ref="C99:G99"/>
    <mergeCell ref="C100:G100"/>
    <mergeCell ref="C104:G104"/>
    <mergeCell ref="C84:G84"/>
    <mergeCell ref="C85:G85"/>
    <mergeCell ref="C88:G88"/>
    <mergeCell ref="C89:G89"/>
    <mergeCell ref="C90:G90"/>
    <mergeCell ref="C93:G93"/>
    <mergeCell ref="C78:G78"/>
    <mergeCell ref="C79:G79"/>
    <mergeCell ref="C80:G80"/>
    <mergeCell ref="C83:G83"/>
    <mergeCell ref="C62:G62"/>
    <mergeCell ref="C65:G65"/>
    <mergeCell ref="C68:G68"/>
    <mergeCell ref="C69:G69"/>
    <mergeCell ref="C70:G70"/>
    <mergeCell ref="C73:G73"/>
    <mergeCell ref="A1:G1"/>
    <mergeCell ref="C2:G2"/>
    <mergeCell ref="C3:G3"/>
    <mergeCell ref="C4:G4"/>
    <mergeCell ref="A336:B336"/>
    <mergeCell ref="C10:G10"/>
    <mergeCell ref="C16:G16"/>
    <mergeCell ref="C18:G18"/>
    <mergeCell ref="C20:G20"/>
    <mergeCell ref="C22:G22"/>
    <mergeCell ref="C50:G50"/>
    <mergeCell ref="C53:G53"/>
    <mergeCell ref="C54:G54"/>
    <mergeCell ref="C57:G57"/>
    <mergeCell ref="C58:G58"/>
    <mergeCell ref="C61:G61"/>
    <mergeCell ref="C24:G24"/>
    <mergeCell ref="C25:G25"/>
    <mergeCell ref="C28:G28"/>
    <mergeCell ref="C45:G45"/>
    <mergeCell ref="C46:G46"/>
    <mergeCell ref="C49:G49"/>
    <mergeCell ref="C74:G74"/>
    <mergeCell ref="C75:G7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79</v>
      </c>
      <c r="C3" s="265" t="s">
        <v>93</v>
      </c>
      <c r="D3" s="266"/>
      <c r="E3" s="266"/>
      <c r="F3" s="266"/>
      <c r="G3" s="267"/>
      <c r="AC3" s="126" t="s">
        <v>339</v>
      </c>
      <c r="AG3" t="s">
        <v>343</v>
      </c>
    </row>
    <row r="4" spans="1:60" ht="24.95" customHeight="1">
      <c r="A4" s="145" t="s">
        <v>9</v>
      </c>
      <c r="B4" s="146" t="s">
        <v>96</v>
      </c>
      <c r="C4" s="268" t="s">
        <v>97</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220</v>
      </c>
      <c r="C8" s="184" t="s">
        <v>221</v>
      </c>
      <c r="D8" s="171"/>
      <c r="E8" s="172"/>
      <c r="F8" s="173"/>
      <c r="G8" s="173">
        <f>SUMIF(AG9:AG76,"&lt;&gt;NOR",G9:G76)</f>
        <v>0</v>
      </c>
      <c r="H8" s="173"/>
      <c r="I8" s="173">
        <f>SUM(I9:I76)</f>
        <v>0</v>
      </c>
      <c r="J8" s="173"/>
      <c r="K8" s="173">
        <f>SUM(K9:K76)</f>
        <v>0</v>
      </c>
      <c r="L8" s="173"/>
      <c r="M8" s="173">
        <f>SUM(M9:M76)</f>
        <v>0</v>
      </c>
      <c r="N8" s="172"/>
      <c r="O8" s="172">
        <f>SUM(O9:O76)</f>
        <v>108.15</v>
      </c>
      <c r="P8" s="172"/>
      <c r="Q8" s="172">
        <f>SUM(Q9:Q76)</f>
        <v>0</v>
      </c>
      <c r="R8" s="173"/>
      <c r="S8" s="173"/>
      <c r="T8" s="174"/>
      <c r="U8" s="168"/>
      <c r="V8" s="168">
        <f>SUM(V9:V76)</f>
        <v>232.49000000000004</v>
      </c>
      <c r="W8" s="168"/>
      <c r="X8" s="168"/>
      <c r="AG8" t="s">
        <v>367</v>
      </c>
    </row>
    <row r="9" spans="1:60" outlineLevel="1">
      <c r="A9" s="175">
        <v>1</v>
      </c>
      <c r="B9" s="176" t="s">
        <v>4175</v>
      </c>
      <c r="C9" s="185" t="s">
        <v>4176</v>
      </c>
      <c r="D9" s="177" t="s">
        <v>429</v>
      </c>
      <c r="E9" s="178">
        <v>5</v>
      </c>
      <c r="F9" s="179"/>
      <c r="G9" s="180">
        <f>ROUND(E9*F9,2)</f>
        <v>0</v>
      </c>
      <c r="H9" s="179"/>
      <c r="I9" s="180">
        <f>ROUND(E9*H9,2)</f>
        <v>0</v>
      </c>
      <c r="J9" s="179"/>
      <c r="K9" s="180">
        <f>ROUND(E9*J9,2)</f>
        <v>0</v>
      </c>
      <c r="L9" s="180">
        <v>21</v>
      </c>
      <c r="M9" s="180">
        <f>G9*(1+L9/100)</f>
        <v>0</v>
      </c>
      <c r="N9" s="178">
        <v>0</v>
      </c>
      <c r="O9" s="178">
        <f>ROUND(E9*N9,2)</f>
        <v>0</v>
      </c>
      <c r="P9" s="178">
        <v>0</v>
      </c>
      <c r="Q9" s="178">
        <f>ROUND(E9*P9,2)</f>
        <v>0</v>
      </c>
      <c r="R9" s="180" t="s">
        <v>440</v>
      </c>
      <c r="S9" s="180" t="s">
        <v>371</v>
      </c>
      <c r="T9" s="181" t="s">
        <v>2386</v>
      </c>
      <c r="U9" s="163">
        <v>1.55</v>
      </c>
      <c r="V9" s="163">
        <f>ROUND(E9*U9,2)</f>
        <v>7.75</v>
      </c>
      <c r="W9" s="163"/>
      <c r="X9" s="163" t="s">
        <v>431</v>
      </c>
      <c r="Y9" s="152"/>
      <c r="Z9" s="152"/>
      <c r="AA9" s="152"/>
      <c r="AB9" s="152"/>
      <c r="AC9" s="152"/>
      <c r="AD9" s="152"/>
      <c r="AE9" s="152"/>
      <c r="AF9" s="152"/>
      <c r="AG9" s="152" t="s">
        <v>2387</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59"/>
      <c r="B10" s="160"/>
      <c r="C10" s="273" t="s">
        <v>4177</v>
      </c>
      <c r="D10" s="274"/>
      <c r="E10" s="274"/>
      <c r="F10" s="274"/>
      <c r="G10" s="274"/>
      <c r="H10" s="163"/>
      <c r="I10" s="163"/>
      <c r="J10" s="163"/>
      <c r="K10" s="163"/>
      <c r="L10" s="163"/>
      <c r="M10" s="163"/>
      <c r="N10" s="162"/>
      <c r="O10" s="162"/>
      <c r="P10" s="162"/>
      <c r="Q10" s="162"/>
      <c r="R10" s="163"/>
      <c r="S10" s="163"/>
      <c r="T10" s="163"/>
      <c r="U10" s="163"/>
      <c r="V10" s="163"/>
      <c r="W10" s="163"/>
      <c r="X10" s="163"/>
      <c r="Y10" s="152"/>
      <c r="Z10" s="152"/>
      <c r="AA10" s="152"/>
      <c r="AB10" s="152"/>
      <c r="AC10" s="152"/>
      <c r="AD10" s="152"/>
      <c r="AE10" s="152"/>
      <c r="AF10" s="152"/>
      <c r="AG10" s="152" t="s">
        <v>444</v>
      </c>
      <c r="AH10" s="152"/>
      <c r="AI10" s="152"/>
      <c r="AJ10" s="152"/>
      <c r="AK10" s="152"/>
      <c r="AL10" s="152"/>
      <c r="AM10" s="152"/>
      <c r="AN10" s="152"/>
      <c r="AO10" s="152"/>
      <c r="AP10" s="152"/>
      <c r="AQ10" s="152"/>
      <c r="AR10" s="152"/>
      <c r="AS10" s="152"/>
      <c r="AT10" s="152"/>
      <c r="AU10" s="152"/>
      <c r="AV10" s="152"/>
      <c r="AW10" s="152"/>
      <c r="AX10" s="152"/>
      <c r="AY10" s="152"/>
      <c r="AZ10" s="152"/>
      <c r="BA10" s="182" t="str">
        <f>C10</f>
        <v>příplatek k cenám vykopávek za ztížení vykopávky v blízkosti podzemního vedení nebo výbušnin v horninách jakékoliv třídy,</v>
      </c>
      <c r="BB10" s="152"/>
      <c r="BC10" s="152"/>
      <c r="BD10" s="152"/>
      <c r="BE10" s="152"/>
      <c r="BF10" s="152"/>
      <c r="BG10" s="152"/>
      <c r="BH10" s="152"/>
    </row>
    <row r="11" spans="1:60" outlineLevel="1">
      <c r="A11" s="159"/>
      <c r="B11" s="160"/>
      <c r="C11" s="203" t="s">
        <v>4178</v>
      </c>
      <c r="D11" s="199"/>
      <c r="E11" s="200">
        <v>3</v>
      </c>
      <c r="F11" s="163"/>
      <c r="G11" s="163"/>
      <c r="H11" s="163"/>
      <c r="I11" s="163"/>
      <c r="J11" s="163"/>
      <c r="K11" s="163"/>
      <c r="L11" s="163"/>
      <c r="M11" s="163"/>
      <c r="N11" s="162"/>
      <c r="O11" s="162"/>
      <c r="P11" s="162"/>
      <c r="Q11" s="162"/>
      <c r="R11" s="163"/>
      <c r="S11" s="163"/>
      <c r="T11" s="163"/>
      <c r="U11" s="163"/>
      <c r="V11" s="163"/>
      <c r="W11" s="163"/>
      <c r="X11" s="163"/>
      <c r="Y11" s="152"/>
      <c r="Z11" s="152"/>
      <c r="AA11" s="152"/>
      <c r="AB11" s="152"/>
      <c r="AC11" s="152"/>
      <c r="AD11" s="152"/>
      <c r="AE11" s="152"/>
      <c r="AF11" s="152"/>
      <c r="AG11" s="152" t="s">
        <v>2390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2.5" outlineLevel="1">
      <c r="A12" s="159"/>
      <c r="B12" s="160"/>
      <c r="C12" s="203" t="s">
        <v>4179</v>
      </c>
      <c r="D12" s="199"/>
      <c r="E12" s="200">
        <v>2</v>
      </c>
      <c r="F12" s="163"/>
      <c r="G12" s="163"/>
      <c r="H12" s="163"/>
      <c r="I12" s="163"/>
      <c r="J12" s="163"/>
      <c r="K12" s="163"/>
      <c r="L12" s="163"/>
      <c r="M12" s="163"/>
      <c r="N12" s="162"/>
      <c r="O12" s="162"/>
      <c r="P12" s="162"/>
      <c r="Q12" s="162"/>
      <c r="R12" s="163"/>
      <c r="S12" s="163"/>
      <c r="T12" s="163"/>
      <c r="U12" s="163"/>
      <c r="V12" s="163"/>
      <c r="W12" s="163"/>
      <c r="X12" s="163"/>
      <c r="Y12" s="152"/>
      <c r="Z12" s="152"/>
      <c r="AA12" s="152"/>
      <c r="AB12" s="152"/>
      <c r="AC12" s="152"/>
      <c r="AD12" s="152"/>
      <c r="AE12" s="152"/>
      <c r="AF12" s="152"/>
      <c r="AG12" s="152" t="s">
        <v>2390</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75">
        <v>2</v>
      </c>
      <c r="B13" s="176" t="s">
        <v>4180</v>
      </c>
      <c r="C13" s="185" t="s">
        <v>4181</v>
      </c>
      <c r="D13" s="177" t="s">
        <v>429</v>
      </c>
      <c r="E13" s="178">
        <v>89.265000000000001</v>
      </c>
      <c r="F13" s="179"/>
      <c r="G13" s="180">
        <f>ROUND(E13*F13,2)</f>
        <v>0</v>
      </c>
      <c r="H13" s="179"/>
      <c r="I13" s="180">
        <f>ROUND(E13*H13,2)</f>
        <v>0</v>
      </c>
      <c r="J13" s="179"/>
      <c r="K13" s="180">
        <f>ROUND(E13*J13,2)</f>
        <v>0</v>
      </c>
      <c r="L13" s="180">
        <v>21</v>
      </c>
      <c r="M13" s="180">
        <f>G13*(1+L13/100)</f>
        <v>0</v>
      </c>
      <c r="N13" s="178">
        <v>0</v>
      </c>
      <c r="O13" s="178">
        <f>ROUND(E13*N13,2)</f>
        <v>0</v>
      </c>
      <c r="P13" s="178">
        <v>0</v>
      </c>
      <c r="Q13" s="178">
        <f>ROUND(E13*P13,2)</f>
        <v>0</v>
      </c>
      <c r="R13" s="180" t="s">
        <v>440</v>
      </c>
      <c r="S13" s="180" t="s">
        <v>371</v>
      </c>
      <c r="T13" s="181" t="s">
        <v>2386</v>
      </c>
      <c r="U13" s="163">
        <v>0.49</v>
      </c>
      <c r="V13" s="163">
        <f>ROUND(E13*U13,2)</f>
        <v>43.74</v>
      </c>
      <c r="W13" s="163"/>
      <c r="X13" s="163" t="s">
        <v>431</v>
      </c>
      <c r="Y13" s="152"/>
      <c r="Z13" s="152"/>
      <c r="AA13" s="152"/>
      <c r="AB13" s="152"/>
      <c r="AC13" s="152"/>
      <c r="AD13" s="152"/>
      <c r="AE13" s="152"/>
      <c r="AF13" s="152"/>
      <c r="AG13" s="152" t="s">
        <v>2387</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ht="33.75" outlineLevel="1">
      <c r="A14" s="159"/>
      <c r="B14" s="160"/>
      <c r="C14" s="273" t="s">
        <v>1851</v>
      </c>
      <c r="D14" s="274"/>
      <c r="E14" s="274"/>
      <c r="F14" s="274"/>
      <c r="G14" s="274"/>
      <c r="H14" s="163"/>
      <c r="I14" s="163"/>
      <c r="J14" s="163"/>
      <c r="K14" s="163"/>
      <c r="L14" s="163"/>
      <c r="M14" s="163"/>
      <c r="N14" s="162"/>
      <c r="O14" s="162"/>
      <c r="P14" s="162"/>
      <c r="Q14" s="162"/>
      <c r="R14" s="163"/>
      <c r="S14" s="163"/>
      <c r="T14" s="163"/>
      <c r="U14" s="163"/>
      <c r="V14" s="163"/>
      <c r="W14" s="163"/>
      <c r="X14" s="163"/>
      <c r="Y14" s="152"/>
      <c r="Z14" s="152"/>
      <c r="AA14" s="152"/>
      <c r="AB14" s="152"/>
      <c r="AC14" s="152"/>
      <c r="AD14" s="152"/>
      <c r="AE14" s="152"/>
      <c r="AF14" s="152"/>
      <c r="AG14" s="152" t="s">
        <v>444</v>
      </c>
      <c r="AH14" s="152"/>
      <c r="AI14" s="152"/>
      <c r="AJ14" s="152"/>
      <c r="AK14" s="152"/>
      <c r="AL14" s="152"/>
      <c r="AM14" s="152"/>
      <c r="AN14" s="152"/>
      <c r="AO14" s="152"/>
      <c r="AP14" s="152"/>
      <c r="AQ14" s="152"/>
      <c r="AR14" s="152"/>
      <c r="AS14" s="152"/>
      <c r="AT14" s="152"/>
      <c r="AU14" s="152"/>
      <c r="AV14" s="152"/>
      <c r="AW14" s="152"/>
      <c r="AX14" s="152"/>
      <c r="AY14" s="152"/>
      <c r="AZ14" s="152"/>
      <c r="BA14" s="182" t="str">
        <f>C14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4" s="152"/>
      <c r="BC14" s="152"/>
      <c r="BD14" s="152"/>
      <c r="BE14" s="152"/>
      <c r="BF14" s="152"/>
      <c r="BG14" s="152"/>
      <c r="BH14" s="152"/>
    </row>
    <row r="15" spans="1:60" ht="22.5" outlineLevel="1">
      <c r="A15" s="159"/>
      <c r="B15" s="160"/>
      <c r="C15" s="203" t="s">
        <v>4182</v>
      </c>
      <c r="D15" s="199"/>
      <c r="E15" s="200">
        <v>49.04</v>
      </c>
      <c r="F15" s="163"/>
      <c r="G15" s="163"/>
      <c r="H15" s="163"/>
      <c r="I15" s="163"/>
      <c r="J15" s="163"/>
      <c r="K15" s="163"/>
      <c r="L15" s="163"/>
      <c r="M15" s="163"/>
      <c r="N15" s="162"/>
      <c r="O15" s="162"/>
      <c r="P15" s="162"/>
      <c r="Q15" s="162"/>
      <c r="R15" s="163"/>
      <c r="S15" s="163"/>
      <c r="T15" s="163"/>
      <c r="U15" s="163"/>
      <c r="V15" s="163"/>
      <c r="W15" s="163"/>
      <c r="X15" s="163"/>
      <c r="Y15" s="152"/>
      <c r="Z15" s="152"/>
      <c r="AA15" s="152"/>
      <c r="AB15" s="152"/>
      <c r="AC15" s="152"/>
      <c r="AD15" s="152"/>
      <c r="AE15" s="152"/>
      <c r="AF15" s="152"/>
      <c r="AG15" s="152" t="s">
        <v>2390</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59"/>
      <c r="B16" s="160"/>
      <c r="C16" s="203" t="s">
        <v>4183</v>
      </c>
      <c r="D16" s="199"/>
      <c r="E16" s="200">
        <v>8.4</v>
      </c>
      <c r="F16" s="163"/>
      <c r="G16" s="163"/>
      <c r="H16" s="163"/>
      <c r="I16" s="163"/>
      <c r="J16" s="163"/>
      <c r="K16" s="163"/>
      <c r="L16" s="163"/>
      <c r="M16" s="163"/>
      <c r="N16" s="162"/>
      <c r="O16" s="162"/>
      <c r="P16" s="162"/>
      <c r="Q16" s="162"/>
      <c r="R16" s="163"/>
      <c r="S16" s="163"/>
      <c r="T16" s="163"/>
      <c r="U16" s="163"/>
      <c r="V16" s="163"/>
      <c r="W16" s="163"/>
      <c r="X16" s="163"/>
      <c r="Y16" s="152"/>
      <c r="Z16" s="152"/>
      <c r="AA16" s="152"/>
      <c r="AB16" s="152"/>
      <c r="AC16" s="152"/>
      <c r="AD16" s="152"/>
      <c r="AE16" s="152"/>
      <c r="AF16" s="152"/>
      <c r="AG16" s="152" t="s">
        <v>2390</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59"/>
      <c r="B17" s="160"/>
      <c r="C17" s="203" t="s">
        <v>4184</v>
      </c>
      <c r="D17" s="199"/>
      <c r="E17" s="200">
        <v>7.3</v>
      </c>
      <c r="F17" s="163"/>
      <c r="G17" s="163"/>
      <c r="H17" s="163"/>
      <c r="I17" s="163"/>
      <c r="J17" s="163"/>
      <c r="K17" s="163"/>
      <c r="L17" s="163"/>
      <c r="M17" s="163"/>
      <c r="N17" s="162"/>
      <c r="O17" s="162"/>
      <c r="P17" s="162"/>
      <c r="Q17" s="162"/>
      <c r="R17" s="163"/>
      <c r="S17" s="163"/>
      <c r="T17" s="163"/>
      <c r="U17" s="163"/>
      <c r="V17" s="163"/>
      <c r="W17" s="163"/>
      <c r="X17" s="163"/>
      <c r="Y17" s="152"/>
      <c r="Z17" s="152"/>
      <c r="AA17" s="152"/>
      <c r="AB17" s="152"/>
      <c r="AC17" s="152"/>
      <c r="AD17" s="152"/>
      <c r="AE17" s="152"/>
      <c r="AF17" s="152"/>
      <c r="AG17" s="152" t="s">
        <v>2390</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59"/>
      <c r="B18" s="160"/>
      <c r="C18" s="203" t="s">
        <v>4185</v>
      </c>
      <c r="D18" s="199"/>
      <c r="E18" s="200">
        <v>24.524999999999999</v>
      </c>
      <c r="F18" s="163"/>
      <c r="G18" s="163"/>
      <c r="H18" s="163"/>
      <c r="I18" s="163"/>
      <c r="J18" s="163"/>
      <c r="K18" s="163"/>
      <c r="L18" s="163"/>
      <c r="M18" s="163"/>
      <c r="N18" s="162"/>
      <c r="O18" s="162"/>
      <c r="P18" s="162"/>
      <c r="Q18" s="162"/>
      <c r="R18" s="163"/>
      <c r="S18" s="163"/>
      <c r="T18" s="163"/>
      <c r="U18" s="163"/>
      <c r="V18" s="163"/>
      <c r="W18" s="163"/>
      <c r="X18" s="163"/>
      <c r="Y18" s="152"/>
      <c r="Z18" s="152"/>
      <c r="AA18" s="152"/>
      <c r="AB18" s="152"/>
      <c r="AC18" s="152"/>
      <c r="AD18" s="152"/>
      <c r="AE18" s="152"/>
      <c r="AF18" s="152"/>
      <c r="AG18" s="152" t="s">
        <v>2390</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c r="A19" s="175">
        <v>3</v>
      </c>
      <c r="B19" s="176" t="s">
        <v>1852</v>
      </c>
      <c r="C19" s="185" t="s">
        <v>1853</v>
      </c>
      <c r="D19" s="177" t="s">
        <v>429</v>
      </c>
      <c r="E19" s="178">
        <v>89.265000000000001</v>
      </c>
      <c r="F19" s="179"/>
      <c r="G19" s="180">
        <f>ROUND(E19*F19,2)</f>
        <v>0</v>
      </c>
      <c r="H19" s="179"/>
      <c r="I19" s="180">
        <f>ROUND(E19*H19,2)</f>
        <v>0</v>
      </c>
      <c r="J19" s="179"/>
      <c r="K19" s="180">
        <f>ROUND(E19*J19,2)</f>
        <v>0</v>
      </c>
      <c r="L19" s="180">
        <v>21</v>
      </c>
      <c r="M19" s="180">
        <f>G19*(1+L19/100)</f>
        <v>0</v>
      </c>
      <c r="N19" s="178">
        <v>0</v>
      </c>
      <c r="O19" s="178">
        <f>ROUND(E19*N19,2)</f>
        <v>0</v>
      </c>
      <c r="P19" s="178">
        <v>0</v>
      </c>
      <c r="Q19" s="178">
        <f>ROUND(E19*P19,2)</f>
        <v>0</v>
      </c>
      <c r="R19" s="180" t="s">
        <v>440</v>
      </c>
      <c r="S19" s="180" t="s">
        <v>371</v>
      </c>
      <c r="T19" s="181" t="s">
        <v>2386</v>
      </c>
      <c r="U19" s="163">
        <v>0.14829999999999999</v>
      </c>
      <c r="V19" s="163">
        <f>ROUND(E19*U19,2)</f>
        <v>13.24</v>
      </c>
      <c r="W19" s="163"/>
      <c r="X19" s="163" t="s">
        <v>431</v>
      </c>
      <c r="Y19" s="152"/>
      <c r="Z19" s="152"/>
      <c r="AA19" s="152"/>
      <c r="AB19" s="152"/>
      <c r="AC19" s="152"/>
      <c r="AD19" s="152"/>
      <c r="AE19" s="152"/>
      <c r="AF19" s="152"/>
      <c r="AG19" s="152" t="s">
        <v>2387</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33.75" outlineLevel="1">
      <c r="A20" s="159"/>
      <c r="B20" s="160"/>
      <c r="C20" s="273" t="s">
        <v>1851</v>
      </c>
      <c r="D20" s="274"/>
      <c r="E20" s="274"/>
      <c r="F20" s="274"/>
      <c r="G20" s="274"/>
      <c r="H20" s="163"/>
      <c r="I20" s="163"/>
      <c r="J20" s="163"/>
      <c r="K20" s="163"/>
      <c r="L20" s="163"/>
      <c r="M20" s="163"/>
      <c r="N20" s="162"/>
      <c r="O20" s="162"/>
      <c r="P20" s="162"/>
      <c r="Q20" s="162"/>
      <c r="R20" s="163"/>
      <c r="S20" s="163"/>
      <c r="T20" s="163"/>
      <c r="U20" s="163"/>
      <c r="V20" s="163"/>
      <c r="W20" s="163"/>
      <c r="X20" s="163"/>
      <c r="Y20" s="152"/>
      <c r="Z20" s="152"/>
      <c r="AA20" s="152"/>
      <c r="AB20" s="152"/>
      <c r="AC20" s="152"/>
      <c r="AD20" s="152"/>
      <c r="AE20" s="152"/>
      <c r="AF20" s="152"/>
      <c r="AG20" s="152" t="s">
        <v>444</v>
      </c>
      <c r="AH20" s="152"/>
      <c r="AI20" s="152"/>
      <c r="AJ20" s="152"/>
      <c r="AK20" s="152"/>
      <c r="AL20" s="152"/>
      <c r="AM20" s="152"/>
      <c r="AN20" s="152"/>
      <c r="AO20" s="152"/>
      <c r="AP20" s="152"/>
      <c r="AQ20" s="152"/>
      <c r="AR20" s="152"/>
      <c r="AS20" s="152"/>
      <c r="AT20" s="152"/>
      <c r="AU20" s="152"/>
      <c r="AV20" s="152"/>
      <c r="AW20" s="152"/>
      <c r="AX20" s="152"/>
      <c r="AY20" s="152"/>
      <c r="AZ20" s="152"/>
      <c r="BA20" s="182"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52"/>
      <c r="BC20" s="152"/>
      <c r="BD20" s="152"/>
      <c r="BE20" s="152"/>
      <c r="BF20" s="152"/>
      <c r="BG20" s="152"/>
      <c r="BH20" s="152"/>
    </row>
    <row r="21" spans="1:60" outlineLevel="1">
      <c r="A21" s="159"/>
      <c r="B21" s="160"/>
      <c r="C21" s="203" t="s">
        <v>4186</v>
      </c>
      <c r="D21" s="199"/>
      <c r="E21" s="200">
        <v>89.265000000000001</v>
      </c>
      <c r="F21" s="163"/>
      <c r="G21" s="163"/>
      <c r="H21" s="163"/>
      <c r="I21" s="163"/>
      <c r="J21" s="163"/>
      <c r="K21" s="163"/>
      <c r="L21" s="163"/>
      <c r="M21" s="163"/>
      <c r="N21" s="162"/>
      <c r="O21" s="162"/>
      <c r="P21" s="162"/>
      <c r="Q21" s="162"/>
      <c r="R21" s="163"/>
      <c r="S21" s="163"/>
      <c r="T21" s="163"/>
      <c r="U21" s="163"/>
      <c r="V21" s="163"/>
      <c r="W21" s="163"/>
      <c r="X21" s="163"/>
      <c r="Y21" s="152"/>
      <c r="Z21" s="152"/>
      <c r="AA21" s="152"/>
      <c r="AB21" s="152"/>
      <c r="AC21" s="152"/>
      <c r="AD21" s="152"/>
      <c r="AE21" s="152"/>
      <c r="AF21" s="152"/>
      <c r="AG21" s="152" t="s">
        <v>2390</v>
      </c>
      <c r="AH21" s="152">
        <v>5</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ht="22.5" outlineLevel="1">
      <c r="A22" s="175">
        <v>4</v>
      </c>
      <c r="B22" s="176" t="s">
        <v>1860</v>
      </c>
      <c r="C22" s="185" t="s">
        <v>1861</v>
      </c>
      <c r="D22" s="177" t="s">
        <v>439</v>
      </c>
      <c r="E22" s="178">
        <v>22</v>
      </c>
      <c r="F22" s="179"/>
      <c r="G22" s="180">
        <f>ROUND(E22*F22,2)</f>
        <v>0</v>
      </c>
      <c r="H22" s="179"/>
      <c r="I22" s="180">
        <f>ROUND(E22*H22,2)</f>
        <v>0</v>
      </c>
      <c r="J22" s="179"/>
      <c r="K22" s="180">
        <f>ROUND(E22*J22,2)</f>
        <v>0</v>
      </c>
      <c r="L22" s="180">
        <v>21</v>
      </c>
      <c r="M22" s="180">
        <f>G22*(1+L22/100)</f>
        <v>0</v>
      </c>
      <c r="N22" s="178">
        <v>9.8999999999999999E-4</v>
      </c>
      <c r="O22" s="178">
        <f>ROUND(E22*N22,2)</f>
        <v>0.02</v>
      </c>
      <c r="P22" s="178">
        <v>0</v>
      </c>
      <c r="Q22" s="178">
        <f>ROUND(E22*P22,2)</f>
        <v>0</v>
      </c>
      <c r="R22" s="180" t="s">
        <v>440</v>
      </c>
      <c r="S22" s="180" t="s">
        <v>371</v>
      </c>
      <c r="T22" s="181" t="s">
        <v>2386</v>
      </c>
      <c r="U22" s="163">
        <v>0.24</v>
      </c>
      <c r="V22" s="163">
        <f>ROUND(E22*U22,2)</f>
        <v>5.28</v>
      </c>
      <c r="W22" s="163"/>
      <c r="X22" s="163" t="s">
        <v>431</v>
      </c>
      <c r="Y22" s="152"/>
      <c r="Z22" s="152"/>
      <c r="AA22" s="152"/>
      <c r="AB22" s="152"/>
      <c r="AC22" s="152"/>
      <c r="AD22" s="152"/>
      <c r="AE22" s="152"/>
      <c r="AF22" s="152"/>
      <c r="AG22" s="152" t="s">
        <v>2387</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59"/>
      <c r="B23" s="160"/>
      <c r="C23" s="273" t="s">
        <v>1862</v>
      </c>
      <c r="D23" s="274"/>
      <c r="E23" s="274"/>
      <c r="F23" s="274"/>
      <c r="G23" s="274"/>
      <c r="H23" s="163"/>
      <c r="I23" s="163"/>
      <c r="J23" s="163"/>
      <c r="K23" s="163"/>
      <c r="L23" s="163"/>
      <c r="M23" s="163"/>
      <c r="N23" s="162"/>
      <c r="O23" s="162"/>
      <c r="P23" s="162"/>
      <c r="Q23" s="162"/>
      <c r="R23" s="163"/>
      <c r="S23" s="163"/>
      <c r="T23" s="163"/>
      <c r="U23" s="163"/>
      <c r="V23" s="163"/>
      <c r="W23" s="163"/>
      <c r="X23" s="163"/>
      <c r="Y23" s="152"/>
      <c r="Z23" s="152"/>
      <c r="AA23" s="152"/>
      <c r="AB23" s="152"/>
      <c r="AC23" s="152"/>
      <c r="AD23" s="152"/>
      <c r="AE23" s="152"/>
      <c r="AF23" s="152"/>
      <c r="AG23" s="152" t="s">
        <v>444</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59"/>
      <c r="B24" s="160"/>
      <c r="C24" s="203" t="s">
        <v>4187</v>
      </c>
      <c r="D24" s="199"/>
      <c r="E24" s="200">
        <v>22</v>
      </c>
      <c r="F24" s="163"/>
      <c r="G24" s="163"/>
      <c r="H24" s="163"/>
      <c r="I24" s="163"/>
      <c r="J24" s="163"/>
      <c r="K24" s="163"/>
      <c r="L24" s="163"/>
      <c r="M24" s="163"/>
      <c r="N24" s="162"/>
      <c r="O24" s="162"/>
      <c r="P24" s="162"/>
      <c r="Q24" s="162"/>
      <c r="R24" s="163"/>
      <c r="S24" s="163"/>
      <c r="T24" s="163"/>
      <c r="U24" s="163"/>
      <c r="V24" s="163"/>
      <c r="W24" s="163"/>
      <c r="X24" s="163"/>
      <c r="Y24" s="152"/>
      <c r="Z24" s="152"/>
      <c r="AA24" s="152"/>
      <c r="AB24" s="152"/>
      <c r="AC24" s="152"/>
      <c r="AD24" s="152"/>
      <c r="AE24" s="152"/>
      <c r="AF24" s="152"/>
      <c r="AG24" s="152" t="s">
        <v>2390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75">
        <v>5</v>
      </c>
      <c r="B25" s="176" t="s">
        <v>1863</v>
      </c>
      <c r="C25" s="185" t="s">
        <v>1864</v>
      </c>
      <c r="D25" s="177" t="s">
        <v>439</v>
      </c>
      <c r="E25" s="178">
        <v>22</v>
      </c>
      <c r="F25" s="179"/>
      <c r="G25" s="180">
        <f>ROUND(E25*F25,2)</f>
        <v>0</v>
      </c>
      <c r="H25" s="179"/>
      <c r="I25" s="180">
        <f>ROUND(E25*H25,2)</f>
        <v>0</v>
      </c>
      <c r="J25" s="179"/>
      <c r="K25" s="180">
        <f>ROUND(E25*J25,2)</f>
        <v>0</v>
      </c>
      <c r="L25" s="180">
        <v>21</v>
      </c>
      <c r="M25" s="180">
        <f>G25*(1+L25/100)</f>
        <v>0</v>
      </c>
      <c r="N25" s="178">
        <v>0</v>
      </c>
      <c r="O25" s="178">
        <f>ROUND(E25*N25,2)</f>
        <v>0</v>
      </c>
      <c r="P25" s="178">
        <v>0</v>
      </c>
      <c r="Q25" s="178">
        <f>ROUND(E25*P25,2)</f>
        <v>0</v>
      </c>
      <c r="R25" s="180" t="s">
        <v>440</v>
      </c>
      <c r="S25" s="180" t="s">
        <v>371</v>
      </c>
      <c r="T25" s="181" t="s">
        <v>2386</v>
      </c>
      <c r="U25" s="163">
        <v>7.0000000000000007E-2</v>
      </c>
      <c r="V25" s="163">
        <f>ROUND(E25*U25,2)</f>
        <v>1.54</v>
      </c>
      <c r="W25" s="163"/>
      <c r="X25" s="163" t="s">
        <v>431</v>
      </c>
      <c r="Y25" s="152"/>
      <c r="Z25" s="152"/>
      <c r="AA25" s="152"/>
      <c r="AB25" s="152"/>
      <c r="AC25" s="152"/>
      <c r="AD25" s="152"/>
      <c r="AE25" s="152"/>
      <c r="AF25" s="152"/>
      <c r="AG25" s="152" t="s">
        <v>2387</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59"/>
      <c r="B26" s="160"/>
      <c r="C26" s="273" t="s">
        <v>1865</v>
      </c>
      <c r="D26" s="274"/>
      <c r="E26" s="274"/>
      <c r="F26" s="274"/>
      <c r="G26" s="274"/>
      <c r="H26" s="163"/>
      <c r="I26" s="163"/>
      <c r="J26" s="163"/>
      <c r="K26" s="163"/>
      <c r="L26" s="163"/>
      <c r="M26" s="163"/>
      <c r="N26" s="162"/>
      <c r="O26" s="162"/>
      <c r="P26" s="162"/>
      <c r="Q26" s="162"/>
      <c r="R26" s="163"/>
      <c r="S26" s="163"/>
      <c r="T26" s="163"/>
      <c r="U26" s="163"/>
      <c r="V26" s="163"/>
      <c r="W26" s="163"/>
      <c r="X26" s="163"/>
      <c r="Y26" s="152"/>
      <c r="Z26" s="152"/>
      <c r="AA26" s="152"/>
      <c r="AB26" s="152"/>
      <c r="AC26" s="152"/>
      <c r="AD26" s="152"/>
      <c r="AE26" s="152"/>
      <c r="AF26" s="152"/>
      <c r="AG26" s="152" t="s">
        <v>444</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59"/>
      <c r="B27" s="160"/>
      <c r="C27" s="203" t="s">
        <v>4188</v>
      </c>
      <c r="D27" s="199"/>
      <c r="E27" s="200">
        <v>22</v>
      </c>
      <c r="F27" s="163"/>
      <c r="G27" s="163"/>
      <c r="H27" s="163"/>
      <c r="I27" s="163"/>
      <c r="J27" s="163"/>
      <c r="K27" s="163"/>
      <c r="L27" s="163"/>
      <c r="M27" s="163"/>
      <c r="N27" s="162"/>
      <c r="O27" s="162"/>
      <c r="P27" s="162"/>
      <c r="Q27" s="162"/>
      <c r="R27" s="163"/>
      <c r="S27" s="163"/>
      <c r="T27" s="163"/>
      <c r="U27" s="163"/>
      <c r="V27" s="163"/>
      <c r="W27" s="163"/>
      <c r="X27" s="163"/>
      <c r="Y27" s="152"/>
      <c r="Z27" s="152"/>
      <c r="AA27" s="152"/>
      <c r="AB27" s="152"/>
      <c r="AC27" s="152"/>
      <c r="AD27" s="152"/>
      <c r="AE27" s="152"/>
      <c r="AF27" s="152"/>
      <c r="AG27" s="152" t="s">
        <v>2390</v>
      </c>
      <c r="AH27" s="152">
        <v>5</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75">
        <v>6</v>
      </c>
      <c r="B28" s="176" t="s">
        <v>2419</v>
      </c>
      <c r="C28" s="185" t="s">
        <v>2420</v>
      </c>
      <c r="D28" s="177" t="s">
        <v>429</v>
      </c>
      <c r="E28" s="178">
        <v>59.944000000000003</v>
      </c>
      <c r="F28" s="179"/>
      <c r="G28" s="180">
        <f>ROUND(E28*F28,2)</f>
        <v>0</v>
      </c>
      <c r="H28" s="179"/>
      <c r="I28" s="180">
        <f>ROUND(E28*H28,2)</f>
        <v>0</v>
      </c>
      <c r="J28" s="179"/>
      <c r="K28" s="180">
        <f>ROUND(E28*J28,2)</f>
        <v>0</v>
      </c>
      <c r="L28" s="180">
        <v>21</v>
      </c>
      <c r="M28" s="180">
        <f>G28*(1+L28/100)</f>
        <v>0</v>
      </c>
      <c r="N28" s="178">
        <v>0</v>
      </c>
      <c r="O28" s="178">
        <f>ROUND(E28*N28,2)</f>
        <v>0</v>
      </c>
      <c r="P28" s="178">
        <v>0</v>
      </c>
      <c r="Q28" s="178">
        <f>ROUND(E28*P28,2)</f>
        <v>0</v>
      </c>
      <c r="R28" s="180" t="s">
        <v>440</v>
      </c>
      <c r="S28" s="180" t="s">
        <v>371</v>
      </c>
      <c r="T28" s="181" t="s">
        <v>2386</v>
      </c>
      <c r="U28" s="163">
        <v>0.35</v>
      </c>
      <c r="V28" s="163">
        <f>ROUND(E28*U28,2)</f>
        <v>20.98</v>
      </c>
      <c r="W28" s="163"/>
      <c r="X28" s="163" t="s">
        <v>431</v>
      </c>
      <c r="Y28" s="152"/>
      <c r="Z28" s="152"/>
      <c r="AA28" s="152"/>
      <c r="AB28" s="152"/>
      <c r="AC28" s="152"/>
      <c r="AD28" s="152"/>
      <c r="AE28" s="152"/>
      <c r="AF28" s="152"/>
      <c r="AG28" s="152" t="s">
        <v>2387</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59"/>
      <c r="B29" s="160"/>
      <c r="C29" s="273" t="s">
        <v>2421</v>
      </c>
      <c r="D29" s="274"/>
      <c r="E29" s="274"/>
      <c r="F29" s="274"/>
      <c r="G29" s="274"/>
      <c r="H29" s="163"/>
      <c r="I29" s="163"/>
      <c r="J29" s="163"/>
      <c r="K29" s="163"/>
      <c r="L29" s="163"/>
      <c r="M29" s="163"/>
      <c r="N29" s="162"/>
      <c r="O29" s="162"/>
      <c r="P29" s="162"/>
      <c r="Q29" s="162"/>
      <c r="R29" s="163"/>
      <c r="S29" s="163"/>
      <c r="T29" s="163"/>
      <c r="U29" s="163"/>
      <c r="V29" s="163"/>
      <c r="W29" s="163"/>
      <c r="X29" s="163"/>
      <c r="Y29" s="152"/>
      <c r="Z29" s="152"/>
      <c r="AA29" s="152"/>
      <c r="AB29" s="152"/>
      <c r="AC29" s="152"/>
      <c r="AD29" s="152"/>
      <c r="AE29" s="152"/>
      <c r="AF29" s="152"/>
      <c r="AG29" s="152" t="s">
        <v>444</v>
      </c>
      <c r="AH29" s="152"/>
      <c r="AI29" s="152"/>
      <c r="AJ29" s="152"/>
      <c r="AK29" s="152"/>
      <c r="AL29" s="152"/>
      <c r="AM29" s="152"/>
      <c r="AN29" s="152"/>
      <c r="AO29" s="152"/>
      <c r="AP29" s="152"/>
      <c r="AQ29" s="152"/>
      <c r="AR29" s="152"/>
      <c r="AS29" s="152"/>
      <c r="AT29" s="152"/>
      <c r="AU29" s="152"/>
      <c r="AV29" s="152"/>
      <c r="AW29" s="152"/>
      <c r="AX29" s="152"/>
      <c r="AY29" s="152"/>
      <c r="AZ29" s="152"/>
      <c r="BA29" s="182" t="str">
        <f>C29</f>
        <v>bez naložení do dopravní nádoby, ale s vyprázdněním dopravní nádoby na hromadu nebo na dopravní prostředek,</v>
      </c>
      <c r="BB29" s="152"/>
      <c r="BC29" s="152"/>
      <c r="BD29" s="152"/>
      <c r="BE29" s="152"/>
      <c r="BF29" s="152"/>
      <c r="BG29" s="152"/>
      <c r="BH29" s="152"/>
    </row>
    <row r="30" spans="1:60" outlineLevel="1">
      <c r="A30" s="159"/>
      <c r="B30" s="160"/>
      <c r="C30" s="203" t="s">
        <v>4189</v>
      </c>
      <c r="D30" s="199"/>
      <c r="E30" s="200">
        <v>45.183999999999997</v>
      </c>
      <c r="F30" s="163"/>
      <c r="G30" s="163"/>
      <c r="H30" s="163"/>
      <c r="I30" s="163"/>
      <c r="J30" s="163"/>
      <c r="K30" s="163"/>
      <c r="L30" s="163"/>
      <c r="M30" s="163"/>
      <c r="N30" s="162"/>
      <c r="O30" s="162"/>
      <c r="P30" s="162"/>
      <c r="Q30" s="162"/>
      <c r="R30" s="163"/>
      <c r="S30" s="163"/>
      <c r="T30" s="163"/>
      <c r="U30" s="163"/>
      <c r="V30" s="163"/>
      <c r="W30" s="163"/>
      <c r="X30" s="163"/>
      <c r="Y30" s="152"/>
      <c r="Z30" s="152"/>
      <c r="AA30" s="152"/>
      <c r="AB30" s="152"/>
      <c r="AC30" s="152"/>
      <c r="AD30" s="152"/>
      <c r="AE30" s="152"/>
      <c r="AF30" s="152"/>
      <c r="AG30" s="152" t="s">
        <v>2390</v>
      </c>
      <c r="AH30" s="152">
        <v>5</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59"/>
      <c r="B31" s="160"/>
      <c r="C31" s="203" t="s">
        <v>4190</v>
      </c>
      <c r="D31" s="199"/>
      <c r="E31" s="200">
        <v>9.16</v>
      </c>
      <c r="F31" s="163"/>
      <c r="G31" s="163"/>
      <c r="H31" s="163"/>
      <c r="I31" s="163"/>
      <c r="J31" s="163"/>
      <c r="K31" s="163"/>
      <c r="L31" s="163"/>
      <c r="M31" s="163"/>
      <c r="N31" s="162"/>
      <c r="O31" s="162"/>
      <c r="P31" s="162"/>
      <c r="Q31" s="162"/>
      <c r="R31" s="163"/>
      <c r="S31" s="163"/>
      <c r="T31" s="163"/>
      <c r="U31" s="163"/>
      <c r="V31" s="163"/>
      <c r="W31" s="163"/>
      <c r="X31" s="163"/>
      <c r="Y31" s="152"/>
      <c r="Z31" s="152"/>
      <c r="AA31" s="152"/>
      <c r="AB31" s="152"/>
      <c r="AC31" s="152"/>
      <c r="AD31" s="152"/>
      <c r="AE31" s="152"/>
      <c r="AF31" s="152"/>
      <c r="AG31" s="152" t="s">
        <v>2390</v>
      </c>
      <c r="AH31" s="152">
        <v>5</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59"/>
      <c r="B32" s="160"/>
      <c r="C32" s="203" t="s">
        <v>4191</v>
      </c>
      <c r="D32" s="199"/>
      <c r="E32" s="200">
        <v>5.6</v>
      </c>
      <c r="F32" s="163"/>
      <c r="G32" s="163"/>
      <c r="H32" s="163"/>
      <c r="I32" s="163"/>
      <c r="J32" s="163"/>
      <c r="K32" s="163"/>
      <c r="L32" s="163"/>
      <c r="M32" s="163"/>
      <c r="N32" s="162"/>
      <c r="O32" s="162"/>
      <c r="P32" s="162"/>
      <c r="Q32" s="162"/>
      <c r="R32" s="163"/>
      <c r="S32" s="163"/>
      <c r="T32" s="163"/>
      <c r="U32" s="163"/>
      <c r="V32" s="163"/>
      <c r="W32" s="163"/>
      <c r="X32" s="163"/>
      <c r="Y32" s="152"/>
      <c r="Z32" s="152"/>
      <c r="AA32" s="152"/>
      <c r="AB32" s="152"/>
      <c r="AC32" s="152"/>
      <c r="AD32" s="152"/>
      <c r="AE32" s="152"/>
      <c r="AF32" s="152"/>
      <c r="AG32" s="152" t="s">
        <v>2390</v>
      </c>
      <c r="AH32" s="152">
        <v>5</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75">
        <v>7</v>
      </c>
      <c r="B33" s="176" t="s">
        <v>4192</v>
      </c>
      <c r="C33" s="185" t="s">
        <v>4193</v>
      </c>
      <c r="D33" s="177" t="s">
        <v>429</v>
      </c>
      <c r="E33" s="178">
        <v>59.944000000000003</v>
      </c>
      <c r="F33" s="179"/>
      <c r="G33" s="180">
        <f>ROUND(E33*F33,2)</f>
        <v>0</v>
      </c>
      <c r="H33" s="179"/>
      <c r="I33" s="180">
        <f>ROUND(E33*H33,2)</f>
        <v>0</v>
      </c>
      <c r="J33" s="179"/>
      <c r="K33" s="180">
        <f>ROUND(E33*J33,2)</f>
        <v>0</v>
      </c>
      <c r="L33" s="180">
        <v>21</v>
      </c>
      <c r="M33" s="180">
        <f>G33*(1+L33/100)</f>
        <v>0</v>
      </c>
      <c r="N33" s="178">
        <v>0</v>
      </c>
      <c r="O33" s="178">
        <f>ROUND(E33*N33,2)</f>
        <v>0</v>
      </c>
      <c r="P33" s="178">
        <v>0</v>
      </c>
      <c r="Q33" s="178">
        <f>ROUND(E33*P33,2)</f>
        <v>0</v>
      </c>
      <c r="R33" s="180" t="s">
        <v>440</v>
      </c>
      <c r="S33" s="180" t="s">
        <v>371</v>
      </c>
      <c r="T33" s="181" t="s">
        <v>2386</v>
      </c>
      <c r="U33" s="163">
        <v>7.0000000000000007E-2</v>
      </c>
      <c r="V33" s="163">
        <f>ROUND(E33*U33,2)</f>
        <v>4.2</v>
      </c>
      <c r="W33" s="163"/>
      <c r="X33" s="163" t="s">
        <v>431</v>
      </c>
      <c r="Y33" s="152"/>
      <c r="Z33" s="152"/>
      <c r="AA33" s="152"/>
      <c r="AB33" s="152"/>
      <c r="AC33" s="152"/>
      <c r="AD33" s="152"/>
      <c r="AE33" s="152"/>
      <c r="AF33" s="152"/>
      <c r="AG33" s="152" t="s">
        <v>2387</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59"/>
      <c r="B34" s="160"/>
      <c r="C34" s="273" t="s">
        <v>1872</v>
      </c>
      <c r="D34" s="274"/>
      <c r="E34" s="274"/>
      <c r="F34" s="274"/>
      <c r="G34" s="274"/>
      <c r="H34" s="163"/>
      <c r="I34" s="163"/>
      <c r="J34" s="163"/>
      <c r="K34" s="163"/>
      <c r="L34" s="163"/>
      <c r="M34" s="163"/>
      <c r="N34" s="162"/>
      <c r="O34" s="162"/>
      <c r="P34" s="162"/>
      <c r="Q34" s="162"/>
      <c r="R34" s="163"/>
      <c r="S34" s="163"/>
      <c r="T34" s="163"/>
      <c r="U34" s="163"/>
      <c r="V34" s="163"/>
      <c r="W34" s="163"/>
      <c r="X34" s="163"/>
      <c r="Y34" s="152"/>
      <c r="Z34" s="152"/>
      <c r="AA34" s="152"/>
      <c r="AB34" s="152"/>
      <c r="AC34" s="152"/>
      <c r="AD34" s="152"/>
      <c r="AE34" s="152"/>
      <c r="AF34" s="152"/>
      <c r="AG34" s="152" t="s">
        <v>444</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59"/>
      <c r="B35" s="160"/>
      <c r="C35" s="203" t="s">
        <v>4194</v>
      </c>
      <c r="D35" s="199"/>
      <c r="E35" s="200">
        <v>59.944000000000003</v>
      </c>
      <c r="F35" s="163"/>
      <c r="G35" s="163"/>
      <c r="H35" s="163"/>
      <c r="I35" s="163"/>
      <c r="J35" s="163"/>
      <c r="K35" s="163"/>
      <c r="L35" s="163"/>
      <c r="M35" s="163"/>
      <c r="N35" s="162"/>
      <c r="O35" s="162"/>
      <c r="P35" s="162"/>
      <c r="Q35" s="162"/>
      <c r="R35" s="163"/>
      <c r="S35" s="163"/>
      <c r="T35" s="163"/>
      <c r="U35" s="163"/>
      <c r="V35" s="163"/>
      <c r="W35" s="163"/>
      <c r="X35" s="163"/>
      <c r="Y35" s="152"/>
      <c r="Z35" s="152"/>
      <c r="AA35" s="152"/>
      <c r="AB35" s="152"/>
      <c r="AC35" s="152"/>
      <c r="AD35" s="152"/>
      <c r="AE35" s="152"/>
      <c r="AF35" s="152"/>
      <c r="AG35" s="152" t="s">
        <v>2390</v>
      </c>
      <c r="AH35" s="152">
        <v>5</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ht="22.5" outlineLevel="1">
      <c r="A36" s="175">
        <v>8</v>
      </c>
      <c r="B36" s="176" t="s">
        <v>1892</v>
      </c>
      <c r="C36" s="185" t="s">
        <v>1893</v>
      </c>
      <c r="D36" s="177" t="s">
        <v>429</v>
      </c>
      <c r="E36" s="178">
        <v>59.944000000000003</v>
      </c>
      <c r="F36" s="179"/>
      <c r="G36" s="180">
        <f>ROUND(E36*F36,2)</f>
        <v>0</v>
      </c>
      <c r="H36" s="179"/>
      <c r="I36" s="180">
        <f>ROUND(E36*H36,2)</f>
        <v>0</v>
      </c>
      <c r="J36" s="179"/>
      <c r="K36" s="180">
        <f>ROUND(E36*J36,2)</f>
        <v>0</v>
      </c>
      <c r="L36" s="180">
        <v>21</v>
      </c>
      <c r="M36" s="180">
        <f>G36*(1+L36/100)</f>
        <v>0</v>
      </c>
      <c r="N36" s="178">
        <v>0</v>
      </c>
      <c r="O36" s="178">
        <f>ROUND(E36*N36,2)</f>
        <v>0</v>
      </c>
      <c r="P36" s="178">
        <v>0</v>
      </c>
      <c r="Q36" s="178">
        <f>ROUND(E36*P36,2)</f>
        <v>0</v>
      </c>
      <c r="R36" s="180" t="s">
        <v>440</v>
      </c>
      <c r="S36" s="180" t="s">
        <v>371</v>
      </c>
      <c r="T36" s="181" t="s">
        <v>2386</v>
      </c>
      <c r="U36" s="163">
        <v>0.01</v>
      </c>
      <c r="V36" s="163">
        <f>ROUND(E36*U36,2)</f>
        <v>0.6</v>
      </c>
      <c r="W36" s="163"/>
      <c r="X36" s="163" t="s">
        <v>431</v>
      </c>
      <c r="Y36" s="152"/>
      <c r="Z36" s="152"/>
      <c r="AA36" s="152"/>
      <c r="AB36" s="152"/>
      <c r="AC36" s="152"/>
      <c r="AD36" s="152"/>
      <c r="AE36" s="152"/>
      <c r="AF36" s="152"/>
      <c r="AG36" s="152" t="s">
        <v>2387</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c r="A37" s="159"/>
      <c r="B37" s="160"/>
      <c r="C37" s="273" t="s">
        <v>1872</v>
      </c>
      <c r="D37" s="274"/>
      <c r="E37" s="274"/>
      <c r="F37" s="274"/>
      <c r="G37" s="274"/>
      <c r="H37" s="163"/>
      <c r="I37" s="163"/>
      <c r="J37" s="163"/>
      <c r="K37" s="163"/>
      <c r="L37" s="163"/>
      <c r="M37" s="163"/>
      <c r="N37" s="162"/>
      <c r="O37" s="162"/>
      <c r="P37" s="162"/>
      <c r="Q37" s="162"/>
      <c r="R37" s="163"/>
      <c r="S37" s="163"/>
      <c r="T37" s="163"/>
      <c r="U37" s="163"/>
      <c r="V37" s="163"/>
      <c r="W37" s="163"/>
      <c r="X37" s="163"/>
      <c r="Y37" s="152"/>
      <c r="Z37" s="152"/>
      <c r="AA37" s="152"/>
      <c r="AB37" s="152"/>
      <c r="AC37" s="152"/>
      <c r="AD37" s="152"/>
      <c r="AE37" s="152"/>
      <c r="AF37" s="152"/>
      <c r="AG37" s="152" t="s">
        <v>444</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c r="A38" s="159"/>
      <c r="B38" s="160"/>
      <c r="C38" s="203" t="s">
        <v>4195</v>
      </c>
      <c r="D38" s="199"/>
      <c r="E38" s="200">
        <v>59.944000000000003</v>
      </c>
      <c r="F38" s="163"/>
      <c r="G38" s="163"/>
      <c r="H38" s="163"/>
      <c r="I38" s="163"/>
      <c r="J38" s="163"/>
      <c r="K38" s="163"/>
      <c r="L38" s="163"/>
      <c r="M38" s="163"/>
      <c r="N38" s="162"/>
      <c r="O38" s="162"/>
      <c r="P38" s="162"/>
      <c r="Q38" s="162"/>
      <c r="R38" s="163"/>
      <c r="S38" s="163"/>
      <c r="T38" s="163"/>
      <c r="U38" s="163"/>
      <c r="V38" s="163"/>
      <c r="W38" s="163"/>
      <c r="X38" s="163"/>
      <c r="Y38" s="152"/>
      <c r="Z38" s="152"/>
      <c r="AA38" s="152"/>
      <c r="AB38" s="152"/>
      <c r="AC38" s="152"/>
      <c r="AD38" s="152"/>
      <c r="AE38" s="152"/>
      <c r="AF38" s="152"/>
      <c r="AG38" s="152" t="s">
        <v>2390</v>
      </c>
      <c r="AH38" s="152">
        <v>5</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ht="22.5" outlineLevel="1">
      <c r="A39" s="175">
        <v>9</v>
      </c>
      <c r="B39" s="176" t="s">
        <v>4196</v>
      </c>
      <c r="C39" s="185" t="s">
        <v>4197</v>
      </c>
      <c r="D39" s="177" t="s">
        <v>429</v>
      </c>
      <c r="E39" s="178">
        <v>59.944000000000003</v>
      </c>
      <c r="F39" s="179"/>
      <c r="G39" s="180">
        <f>ROUND(E39*F39,2)</f>
        <v>0</v>
      </c>
      <c r="H39" s="179"/>
      <c r="I39" s="180">
        <f>ROUND(E39*H39,2)</f>
        <v>0</v>
      </c>
      <c r="J39" s="179"/>
      <c r="K39" s="180">
        <f>ROUND(E39*J39,2)</f>
        <v>0</v>
      </c>
      <c r="L39" s="180">
        <v>21</v>
      </c>
      <c r="M39" s="180">
        <f>G39*(1+L39/100)</f>
        <v>0</v>
      </c>
      <c r="N39" s="178">
        <v>0</v>
      </c>
      <c r="O39" s="178">
        <f>ROUND(E39*N39,2)</f>
        <v>0</v>
      </c>
      <c r="P39" s="178">
        <v>0</v>
      </c>
      <c r="Q39" s="178">
        <f>ROUND(E39*P39,2)</f>
        <v>0</v>
      </c>
      <c r="R39" s="180" t="s">
        <v>440</v>
      </c>
      <c r="S39" s="180" t="s">
        <v>371</v>
      </c>
      <c r="T39" s="181" t="s">
        <v>2386</v>
      </c>
      <c r="U39" s="163">
        <v>0.65</v>
      </c>
      <c r="V39" s="163">
        <f>ROUND(E39*U39,2)</f>
        <v>38.96</v>
      </c>
      <c r="W39" s="163"/>
      <c r="X39" s="163" t="s">
        <v>431</v>
      </c>
      <c r="Y39" s="152"/>
      <c r="Z39" s="152"/>
      <c r="AA39" s="152"/>
      <c r="AB39" s="152"/>
      <c r="AC39" s="152"/>
      <c r="AD39" s="152"/>
      <c r="AE39" s="152"/>
      <c r="AF39" s="152"/>
      <c r="AG39" s="152" t="s">
        <v>2387</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c r="A40" s="159"/>
      <c r="B40" s="160"/>
      <c r="C40" s="203" t="s">
        <v>4198</v>
      </c>
      <c r="D40" s="199"/>
      <c r="E40" s="200">
        <v>59.944000000000003</v>
      </c>
      <c r="F40" s="163"/>
      <c r="G40" s="163"/>
      <c r="H40" s="163"/>
      <c r="I40" s="163"/>
      <c r="J40" s="163"/>
      <c r="K40" s="163"/>
      <c r="L40" s="163"/>
      <c r="M40" s="163"/>
      <c r="N40" s="162"/>
      <c r="O40" s="162"/>
      <c r="P40" s="162"/>
      <c r="Q40" s="162"/>
      <c r="R40" s="163"/>
      <c r="S40" s="163"/>
      <c r="T40" s="163"/>
      <c r="U40" s="163"/>
      <c r="V40" s="163"/>
      <c r="W40" s="163"/>
      <c r="X40" s="163"/>
      <c r="Y40" s="152"/>
      <c r="Z40" s="152"/>
      <c r="AA40" s="152"/>
      <c r="AB40" s="152"/>
      <c r="AC40" s="152"/>
      <c r="AD40" s="152"/>
      <c r="AE40" s="152"/>
      <c r="AF40" s="152"/>
      <c r="AG40" s="152" t="s">
        <v>2390</v>
      </c>
      <c r="AH40" s="152">
        <v>5</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c r="A41" s="175">
        <v>10</v>
      </c>
      <c r="B41" s="176" t="s">
        <v>4199</v>
      </c>
      <c r="C41" s="185" t="s">
        <v>4200</v>
      </c>
      <c r="D41" s="177" t="s">
        <v>429</v>
      </c>
      <c r="E41" s="178">
        <v>59.944000000000003</v>
      </c>
      <c r="F41" s="179"/>
      <c r="G41" s="180">
        <f>ROUND(E41*F41,2)</f>
        <v>0</v>
      </c>
      <c r="H41" s="179"/>
      <c r="I41" s="180">
        <f>ROUND(E41*H41,2)</f>
        <v>0</v>
      </c>
      <c r="J41" s="179"/>
      <c r="K41" s="180">
        <f>ROUND(E41*J41,2)</f>
        <v>0</v>
      </c>
      <c r="L41" s="180">
        <v>21</v>
      </c>
      <c r="M41" s="180">
        <f>G41*(1+L41/100)</f>
        <v>0</v>
      </c>
      <c r="N41" s="178">
        <v>0</v>
      </c>
      <c r="O41" s="178">
        <f>ROUND(E41*N41,2)</f>
        <v>0</v>
      </c>
      <c r="P41" s="178">
        <v>0</v>
      </c>
      <c r="Q41" s="178">
        <f>ROUND(E41*P41,2)</f>
        <v>0</v>
      </c>
      <c r="R41" s="180" t="s">
        <v>440</v>
      </c>
      <c r="S41" s="180" t="s">
        <v>371</v>
      </c>
      <c r="T41" s="181" t="s">
        <v>2386</v>
      </c>
      <c r="U41" s="163">
        <v>0.03</v>
      </c>
      <c r="V41" s="163">
        <f>ROUND(E41*U41,2)</f>
        <v>1.8</v>
      </c>
      <c r="W41" s="163"/>
      <c r="X41" s="163" t="s">
        <v>431</v>
      </c>
      <c r="Y41" s="152"/>
      <c r="Z41" s="152"/>
      <c r="AA41" s="152"/>
      <c r="AB41" s="152"/>
      <c r="AC41" s="152"/>
      <c r="AD41" s="152"/>
      <c r="AE41" s="152"/>
      <c r="AF41" s="152"/>
      <c r="AG41" s="152" t="s">
        <v>2387</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c r="A42" s="159"/>
      <c r="B42" s="160"/>
      <c r="C42" s="262" t="s">
        <v>4201</v>
      </c>
      <c r="D42" s="263"/>
      <c r="E42" s="263"/>
      <c r="F42" s="263"/>
      <c r="G42" s="263"/>
      <c r="H42" s="163"/>
      <c r="I42" s="163"/>
      <c r="J42" s="163"/>
      <c r="K42" s="163"/>
      <c r="L42" s="163"/>
      <c r="M42" s="163"/>
      <c r="N42" s="162"/>
      <c r="O42" s="162"/>
      <c r="P42" s="162"/>
      <c r="Q42" s="162"/>
      <c r="R42" s="163"/>
      <c r="S42" s="163"/>
      <c r="T42" s="163"/>
      <c r="U42" s="163"/>
      <c r="V42" s="163"/>
      <c r="W42" s="163"/>
      <c r="X42" s="163"/>
      <c r="Y42" s="152"/>
      <c r="Z42" s="152"/>
      <c r="AA42" s="152"/>
      <c r="AB42" s="152"/>
      <c r="AC42" s="152"/>
      <c r="AD42" s="152"/>
      <c r="AE42" s="152"/>
      <c r="AF42" s="152"/>
      <c r="AG42" s="152" t="s">
        <v>375</v>
      </c>
      <c r="AH42" s="152"/>
      <c r="AI42" s="152"/>
      <c r="AJ42" s="152"/>
      <c r="AK42" s="152"/>
      <c r="AL42" s="152"/>
      <c r="AM42" s="152"/>
      <c r="AN42" s="152"/>
      <c r="AO42" s="152"/>
      <c r="AP42" s="152"/>
      <c r="AQ42" s="152"/>
      <c r="AR42" s="152"/>
      <c r="AS42" s="152"/>
      <c r="AT42" s="152"/>
      <c r="AU42" s="152"/>
      <c r="AV42" s="152"/>
      <c r="AW42" s="152"/>
      <c r="AX42" s="152"/>
      <c r="AY42" s="152"/>
      <c r="AZ42" s="152"/>
      <c r="BA42" s="182" t="str">
        <f>C42</f>
        <v>Uložení sypaniny do násypů nebo na skládku s rozprostřením sypaniny ve vrstvách a s hrubým urovnáním.</v>
      </c>
      <c r="BB42" s="152"/>
      <c r="BC42" s="152"/>
      <c r="BD42" s="152"/>
      <c r="BE42" s="152"/>
      <c r="BF42" s="152"/>
      <c r="BG42" s="152"/>
      <c r="BH42" s="152"/>
    </row>
    <row r="43" spans="1:60" outlineLevel="1">
      <c r="A43" s="159"/>
      <c r="B43" s="160"/>
      <c r="C43" s="203" t="s">
        <v>4202</v>
      </c>
      <c r="D43" s="199"/>
      <c r="E43" s="200">
        <v>59.944000000000003</v>
      </c>
      <c r="F43" s="163"/>
      <c r="G43" s="163"/>
      <c r="H43" s="163"/>
      <c r="I43" s="163"/>
      <c r="J43" s="163"/>
      <c r="K43" s="163"/>
      <c r="L43" s="163"/>
      <c r="M43" s="163"/>
      <c r="N43" s="162"/>
      <c r="O43" s="162"/>
      <c r="P43" s="162"/>
      <c r="Q43" s="162"/>
      <c r="R43" s="163"/>
      <c r="S43" s="163"/>
      <c r="T43" s="163"/>
      <c r="U43" s="163"/>
      <c r="V43" s="163"/>
      <c r="W43" s="163"/>
      <c r="X43" s="163"/>
      <c r="Y43" s="152"/>
      <c r="Z43" s="152"/>
      <c r="AA43" s="152"/>
      <c r="AB43" s="152"/>
      <c r="AC43" s="152"/>
      <c r="AD43" s="152"/>
      <c r="AE43" s="152"/>
      <c r="AF43" s="152"/>
      <c r="AG43" s="152" t="s">
        <v>2390</v>
      </c>
      <c r="AH43" s="152">
        <v>5</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ht="22.5" outlineLevel="1">
      <c r="A44" s="175">
        <v>11</v>
      </c>
      <c r="B44" s="176" t="s">
        <v>1882</v>
      </c>
      <c r="C44" s="185" t="s">
        <v>1883</v>
      </c>
      <c r="D44" s="177" t="s">
        <v>429</v>
      </c>
      <c r="E44" s="178">
        <v>29.321000000000002</v>
      </c>
      <c r="F44" s="179"/>
      <c r="G44" s="180">
        <f>ROUND(E44*F44,2)</f>
        <v>0</v>
      </c>
      <c r="H44" s="179"/>
      <c r="I44" s="180">
        <f>ROUND(E44*H44,2)</f>
        <v>0</v>
      </c>
      <c r="J44" s="179"/>
      <c r="K44" s="180">
        <f>ROUND(E44*J44,2)</f>
        <v>0</v>
      </c>
      <c r="L44" s="180">
        <v>21</v>
      </c>
      <c r="M44" s="180">
        <f>G44*(1+L44/100)</f>
        <v>0</v>
      </c>
      <c r="N44" s="178">
        <v>0</v>
      </c>
      <c r="O44" s="178">
        <f>ROUND(E44*N44,2)</f>
        <v>0</v>
      </c>
      <c r="P44" s="178">
        <v>0</v>
      </c>
      <c r="Q44" s="178">
        <f>ROUND(E44*P44,2)</f>
        <v>0</v>
      </c>
      <c r="R44" s="180" t="s">
        <v>440</v>
      </c>
      <c r="S44" s="180" t="s">
        <v>371</v>
      </c>
      <c r="T44" s="181" t="s">
        <v>2386</v>
      </c>
      <c r="U44" s="163">
        <v>0.2</v>
      </c>
      <c r="V44" s="163">
        <f>ROUND(E44*U44,2)</f>
        <v>5.86</v>
      </c>
      <c r="W44" s="163"/>
      <c r="X44" s="163" t="s">
        <v>431</v>
      </c>
      <c r="Y44" s="152"/>
      <c r="Z44" s="152"/>
      <c r="AA44" s="152"/>
      <c r="AB44" s="152"/>
      <c r="AC44" s="152"/>
      <c r="AD44" s="152"/>
      <c r="AE44" s="152"/>
      <c r="AF44" s="152"/>
      <c r="AG44" s="152" t="s">
        <v>2387</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c r="A45" s="159"/>
      <c r="B45" s="160"/>
      <c r="C45" s="273" t="s">
        <v>1881</v>
      </c>
      <c r="D45" s="274"/>
      <c r="E45" s="274"/>
      <c r="F45" s="274"/>
      <c r="G45" s="274"/>
      <c r="H45" s="163"/>
      <c r="I45" s="163"/>
      <c r="J45" s="163"/>
      <c r="K45" s="163"/>
      <c r="L45" s="163"/>
      <c r="M45" s="163"/>
      <c r="N45" s="162"/>
      <c r="O45" s="162"/>
      <c r="P45" s="162"/>
      <c r="Q45" s="162"/>
      <c r="R45" s="163"/>
      <c r="S45" s="163"/>
      <c r="T45" s="163"/>
      <c r="U45" s="163"/>
      <c r="V45" s="163"/>
      <c r="W45" s="163"/>
      <c r="X45" s="163"/>
      <c r="Y45" s="152"/>
      <c r="Z45" s="152"/>
      <c r="AA45" s="152"/>
      <c r="AB45" s="152"/>
      <c r="AC45" s="152"/>
      <c r="AD45" s="152"/>
      <c r="AE45" s="152"/>
      <c r="AF45" s="152"/>
      <c r="AG45" s="152" t="s">
        <v>444</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c r="A46" s="159"/>
      <c r="B46" s="160"/>
      <c r="C46" s="271" t="s">
        <v>4203</v>
      </c>
      <c r="D46" s="272"/>
      <c r="E46" s="272"/>
      <c r="F46" s="272"/>
      <c r="G46" s="272"/>
      <c r="H46" s="163"/>
      <c r="I46" s="163"/>
      <c r="J46" s="163"/>
      <c r="K46" s="163"/>
      <c r="L46" s="163"/>
      <c r="M46" s="163"/>
      <c r="N46" s="162"/>
      <c r="O46" s="162"/>
      <c r="P46" s="162"/>
      <c r="Q46" s="162"/>
      <c r="R46" s="163"/>
      <c r="S46" s="163"/>
      <c r="T46" s="163"/>
      <c r="U46" s="163"/>
      <c r="V46" s="163"/>
      <c r="W46" s="163"/>
      <c r="X46" s="163"/>
      <c r="Y46" s="152"/>
      <c r="Z46" s="152"/>
      <c r="AA46" s="152"/>
      <c r="AB46" s="152"/>
      <c r="AC46" s="152"/>
      <c r="AD46" s="152"/>
      <c r="AE46" s="152"/>
      <c r="AF46" s="152"/>
      <c r="AG46" s="152" t="s">
        <v>375</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c r="A47" s="159"/>
      <c r="B47" s="160"/>
      <c r="C47" s="203" t="s">
        <v>4186</v>
      </c>
      <c r="D47" s="199"/>
      <c r="E47" s="200">
        <v>89.265000000000001</v>
      </c>
      <c r="F47" s="163"/>
      <c r="G47" s="163"/>
      <c r="H47" s="163"/>
      <c r="I47" s="163"/>
      <c r="J47" s="163"/>
      <c r="K47" s="163"/>
      <c r="L47" s="163"/>
      <c r="M47" s="163"/>
      <c r="N47" s="162"/>
      <c r="O47" s="162"/>
      <c r="P47" s="162"/>
      <c r="Q47" s="162"/>
      <c r="R47" s="163"/>
      <c r="S47" s="163"/>
      <c r="T47" s="163"/>
      <c r="U47" s="163"/>
      <c r="V47" s="163"/>
      <c r="W47" s="163"/>
      <c r="X47" s="163"/>
      <c r="Y47" s="152"/>
      <c r="Z47" s="152"/>
      <c r="AA47" s="152"/>
      <c r="AB47" s="152"/>
      <c r="AC47" s="152"/>
      <c r="AD47" s="152"/>
      <c r="AE47" s="152"/>
      <c r="AF47" s="152"/>
      <c r="AG47" s="152" t="s">
        <v>2390</v>
      </c>
      <c r="AH47" s="152">
        <v>5</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c r="A48" s="159"/>
      <c r="B48" s="160"/>
      <c r="C48" s="203" t="s">
        <v>4204</v>
      </c>
      <c r="D48" s="199"/>
      <c r="E48" s="200">
        <v>-45.183999999999997</v>
      </c>
      <c r="F48" s="163"/>
      <c r="G48" s="163"/>
      <c r="H48" s="163"/>
      <c r="I48" s="163"/>
      <c r="J48" s="163"/>
      <c r="K48" s="163"/>
      <c r="L48" s="163"/>
      <c r="M48" s="163"/>
      <c r="N48" s="162"/>
      <c r="O48" s="162"/>
      <c r="P48" s="162"/>
      <c r="Q48" s="162"/>
      <c r="R48" s="163"/>
      <c r="S48" s="163"/>
      <c r="T48" s="163"/>
      <c r="U48" s="163"/>
      <c r="V48" s="163"/>
      <c r="W48" s="163"/>
      <c r="X48" s="163"/>
      <c r="Y48" s="152"/>
      <c r="Z48" s="152"/>
      <c r="AA48" s="152"/>
      <c r="AB48" s="152"/>
      <c r="AC48" s="152"/>
      <c r="AD48" s="152"/>
      <c r="AE48" s="152"/>
      <c r="AF48" s="152"/>
      <c r="AG48" s="152" t="s">
        <v>2390</v>
      </c>
      <c r="AH48" s="152">
        <v>5</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c r="A49" s="159"/>
      <c r="B49" s="160"/>
      <c r="C49" s="203" t="s">
        <v>4205</v>
      </c>
      <c r="D49" s="199"/>
      <c r="E49" s="200">
        <v>-9.16</v>
      </c>
      <c r="F49" s="163"/>
      <c r="G49" s="163"/>
      <c r="H49" s="163"/>
      <c r="I49" s="163"/>
      <c r="J49" s="163"/>
      <c r="K49" s="163"/>
      <c r="L49" s="163"/>
      <c r="M49" s="163"/>
      <c r="N49" s="162"/>
      <c r="O49" s="162"/>
      <c r="P49" s="162"/>
      <c r="Q49" s="162"/>
      <c r="R49" s="163"/>
      <c r="S49" s="163"/>
      <c r="T49" s="163"/>
      <c r="U49" s="163"/>
      <c r="V49" s="163"/>
      <c r="W49" s="163"/>
      <c r="X49" s="163"/>
      <c r="Y49" s="152"/>
      <c r="Z49" s="152"/>
      <c r="AA49" s="152"/>
      <c r="AB49" s="152"/>
      <c r="AC49" s="152"/>
      <c r="AD49" s="152"/>
      <c r="AE49" s="152"/>
      <c r="AF49" s="152"/>
      <c r="AG49" s="152" t="s">
        <v>2390</v>
      </c>
      <c r="AH49" s="152">
        <v>5</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c r="A50" s="159"/>
      <c r="B50" s="160"/>
      <c r="C50" s="203" t="s">
        <v>4206</v>
      </c>
      <c r="D50" s="199"/>
      <c r="E50" s="200">
        <v>-5.6</v>
      </c>
      <c r="F50" s="163"/>
      <c r="G50" s="163"/>
      <c r="H50" s="163"/>
      <c r="I50" s="163"/>
      <c r="J50" s="163"/>
      <c r="K50" s="163"/>
      <c r="L50" s="163"/>
      <c r="M50" s="163"/>
      <c r="N50" s="162"/>
      <c r="O50" s="162"/>
      <c r="P50" s="162"/>
      <c r="Q50" s="162"/>
      <c r="R50" s="163"/>
      <c r="S50" s="163"/>
      <c r="T50" s="163"/>
      <c r="U50" s="163"/>
      <c r="V50" s="163"/>
      <c r="W50" s="163"/>
      <c r="X50" s="163"/>
      <c r="Y50" s="152"/>
      <c r="Z50" s="152"/>
      <c r="AA50" s="152"/>
      <c r="AB50" s="152"/>
      <c r="AC50" s="152"/>
      <c r="AD50" s="152"/>
      <c r="AE50" s="152"/>
      <c r="AF50" s="152"/>
      <c r="AG50" s="152" t="s">
        <v>2390</v>
      </c>
      <c r="AH50" s="152">
        <v>5</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c r="A51" s="175">
        <v>12</v>
      </c>
      <c r="B51" s="176" t="s">
        <v>1884</v>
      </c>
      <c r="C51" s="185" t="s">
        <v>1885</v>
      </c>
      <c r="D51" s="177" t="s">
        <v>429</v>
      </c>
      <c r="E51" s="178">
        <v>45.183999999999997</v>
      </c>
      <c r="F51" s="179"/>
      <c r="G51" s="180">
        <f>ROUND(E51*F51,2)</f>
        <v>0</v>
      </c>
      <c r="H51" s="179"/>
      <c r="I51" s="180">
        <f>ROUND(E51*H51,2)</f>
        <v>0</v>
      </c>
      <c r="J51" s="179"/>
      <c r="K51" s="180">
        <f>ROUND(E51*J51,2)</f>
        <v>0</v>
      </c>
      <c r="L51" s="180">
        <v>21</v>
      </c>
      <c r="M51" s="180">
        <f>G51*(1+L51/100)</f>
        <v>0</v>
      </c>
      <c r="N51" s="178">
        <v>1.7</v>
      </c>
      <c r="O51" s="178">
        <f>ROUND(E51*N51,2)</f>
        <v>76.81</v>
      </c>
      <c r="P51" s="178">
        <v>0</v>
      </c>
      <c r="Q51" s="178">
        <f>ROUND(E51*P51,2)</f>
        <v>0</v>
      </c>
      <c r="R51" s="180" t="s">
        <v>440</v>
      </c>
      <c r="S51" s="180" t="s">
        <v>371</v>
      </c>
      <c r="T51" s="181" t="s">
        <v>2386</v>
      </c>
      <c r="U51" s="163">
        <v>1.59</v>
      </c>
      <c r="V51" s="163">
        <f>ROUND(E51*U51,2)</f>
        <v>71.84</v>
      </c>
      <c r="W51" s="163"/>
      <c r="X51" s="163" t="s">
        <v>431</v>
      </c>
      <c r="Y51" s="152"/>
      <c r="Z51" s="152"/>
      <c r="AA51" s="152"/>
      <c r="AB51" s="152"/>
      <c r="AC51" s="152"/>
      <c r="AD51" s="152"/>
      <c r="AE51" s="152"/>
      <c r="AF51" s="152"/>
      <c r="AG51" s="152" t="s">
        <v>2387</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2.5" outlineLevel="1">
      <c r="A52" s="159"/>
      <c r="B52" s="160"/>
      <c r="C52" s="273" t="s">
        <v>1886</v>
      </c>
      <c r="D52" s="274"/>
      <c r="E52" s="274"/>
      <c r="F52" s="274"/>
      <c r="G52" s="274"/>
      <c r="H52" s="163"/>
      <c r="I52" s="163"/>
      <c r="J52" s="163"/>
      <c r="K52" s="163"/>
      <c r="L52" s="163"/>
      <c r="M52" s="163"/>
      <c r="N52" s="162"/>
      <c r="O52" s="162"/>
      <c r="P52" s="162"/>
      <c r="Q52" s="162"/>
      <c r="R52" s="163"/>
      <c r="S52" s="163"/>
      <c r="T52" s="163"/>
      <c r="U52" s="163"/>
      <c r="V52" s="163"/>
      <c r="W52" s="163"/>
      <c r="X52" s="163"/>
      <c r="Y52" s="152"/>
      <c r="Z52" s="152"/>
      <c r="AA52" s="152"/>
      <c r="AB52" s="152"/>
      <c r="AC52" s="152"/>
      <c r="AD52" s="152"/>
      <c r="AE52" s="152"/>
      <c r="AF52" s="152"/>
      <c r="AG52" s="152" t="s">
        <v>444</v>
      </c>
      <c r="AH52" s="152"/>
      <c r="AI52" s="152"/>
      <c r="AJ52" s="152"/>
      <c r="AK52" s="152"/>
      <c r="AL52" s="152"/>
      <c r="AM52" s="152"/>
      <c r="AN52" s="152"/>
      <c r="AO52" s="152"/>
      <c r="AP52" s="152"/>
      <c r="AQ52" s="152"/>
      <c r="AR52" s="152"/>
      <c r="AS52" s="152"/>
      <c r="AT52" s="152"/>
      <c r="AU52" s="152"/>
      <c r="AV52" s="152"/>
      <c r="AW52" s="152"/>
      <c r="AX52" s="152"/>
      <c r="AY52" s="152"/>
      <c r="AZ52" s="152"/>
      <c r="BA52" s="182" t="str">
        <f>C52</f>
        <v>sypaninou z vhodných hornin tř. 1 - 4 nebo materiálem připraveným podél výkopu ve vzdálenosti do 3 m od jeho kraje, pro jakoukoliv hloubku výkopu a jakoukoliv míru zhutnění,</v>
      </c>
      <c r="BB52" s="152"/>
      <c r="BC52" s="152"/>
      <c r="BD52" s="152"/>
      <c r="BE52" s="152"/>
      <c r="BF52" s="152"/>
      <c r="BG52" s="152"/>
      <c r="BH52" s="152"/>
    </row>
    <row r="53" spans="1:60" outlineLevel="1">
      <c r="A53" s="159"/>
      <c r="B53" s="160"/>
      <c r="C53" s="203" t="s">
        <v>4207</v>
      </c>
      <c r="D53" s="199"/>
      <c r="E53" s="200">
        <v>6.7240000000000002</v>
      </c>
      <c r="F53" s="163"/>
      <c r="G53" s="163"/>
      <c r="H53" s="163"/>
      <c r="I53" s="163"/>
      <c r="J53" s="163"/>
      <c r="K53" s="163"/>
      <c r="L53" s="163"/>
      <c r="M53" s="163"/>
      <c r="N53" s="162"/>
      <c r="O53" s="162"/>
      <c r="P53" s="162"/>
      <c r="Q53" s="162"/>
      <c r="R53" s="163"/>
      <c r="S53" s="163"/>
      <c r="T53" s="163"/>
      <c r="U53" s="163"/>
      <c r="V53" s="163"/>
      <c r="W53" s="163"/>
      <c r="X53" s="163"/>
      <c r="Y53" s="152"/>
      <c r="Z53" s="152"/>
      <c r="AA53" s="152"/>
      <c r="AB53" s="152"/>
      <c r="AC53" s="152"/>
      <c r="AD53" s="152"/>
      <c r="AE53" s="152"/>
      <c r="AF53" s="152"/>
      <c r="AG53" s="152" t="s">
        <v>2390</v>
      </c>
      <c r="AH53" s="152">
        <v>5</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c r="A54" s="159"/>
      <c r="B54" s="160"/>
      <c r="C54" s="203" t="s">
        <v>4208</v>
      </c>
      <c r="D54" s="199"/>
      <c r="E54" s="200">
        <v>3.74</v>
      </c>
      <c r="F54" s="163"/>
      <c r="G54" s="163"/>
      <c r="H54" s="163"/>
      <c r="I54" s="163"/>
      <c r="J54" s="163"/>
      <c r="K54" s="163"/>
      <c r="L54" s="163"/>
      <c r="M54" s="163"/>
      <c r="N54" s="162"/>
      <c r="O54" s="162"/>
      <c r="P54" s="162"/>
      <c r="Q54" s="162"/>
      <c r="R54" s="163"/>
      <c r="S54" s="163"/>
      <c r="T54" s="163"/>
      <c r="U54" s="163"/>
      <c r="V54" s="163"/>
      <c r="W54" s="163"/>
      <c r="X54" s="163"/>
      <c r="Y54" s="152"/>
      <c r="Z54" s="152"/>
      <c r="AA54" s="152"/>
      <c r="AB54" s="152"/>
      <c r="AC54" s="152"/>
      <c r="AD54" s="152"/>
      <c r="AE54" s="152"/>
      <c r="AF54" s="152"/>
      <c r="AG54" s="152" t="s">
        <v>2390</v>
      </c>
      <c r="AH54" s="152">
        <v>5</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c r="A55" s="159"/>
      <c r="B55" s="160"/>
      <c r="C55" s="203" t="s">
        <v>4209</v>
      </c>
      <c r="D55" s="199"/>
      <c r="E55" s="200">
        <v>12.88</v>
      </c>
      <c r="F55" s="163"/>
      <c r="G55" s="163"/>
      <c r="H55" s="163"/>
      <c r="I55" s="163"/>
      <c r="J55" s="163"/>
      <c r="K55" s="163"/>
      <c r="L55" s="163"/>
      <c r="M55" s="163"/>
      <c r="N55" s="162"/>
      <c r="O55" s="162"/>
      <c r="P55" s="162"/>
      <c r="Q55" s="162"/>
      <c r="R55" s="163"/>
      <c r="S55" s="163"/>
      <c r="T55" s="163"/>
      <c r="U55" s="163"/>
      <c r="V55" s="163"/>
      <c r="W55" s="163"/>
      <c r="X55" s="163"/>
      <c r="Y55" s="152"/>
      <c r="Z55" s="152"/>
      <c r="AA55" s="152"/>
      <c r="AB55" s="152"/>
      <c r="AC55" s="152"/>
      <c r="AD55" s="152"/>
      <c r="AE55" s="152"/>
      <c r="AF55" s="152"/>
      <c r="AG55" s="152" t="s">
        <v>2390</v>
      </c>
      <c r="AH55" s="152">
        <v>5</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c r="A56" s="159"/>
      <c r="B56" s="160"/>
      <c r="C56" s="203" t="s">
        <v>4210</v>
      </c>
      <c r="D56" s="199"/>
      <c r="E56" s="200">
        <v>3</v>
      </c>
      <c r="F56" s="163"/>
      <c r="G56" s="163"/>
      <c r="H56" s="163"/>
      <c r="I56" s="163"/>
      <c r="J56" s="163"/>
      <c r="K56" s="163"/>
      <c r="L56" s="163"/>
      <c r="M56" s="163"/>
      <c r="N56" s="162"/>
      <c r="O56" s="162"/>
      <c r="P56" s="162"/>
      <c r="Q56" s="162"/>
      <c r="R56" s="163"/>
      <c r="S56" s="163"/>
      <c r="T56" s="163"/>
      <c r="U56" s="163"/>
      <c r="V56" s="163"/>
      <c r="W56" s="163"/>
      <c r="X56" s="163"/>
      <c r="Y56" s="152"/>
      <c r="Z56" s="152"/>
      <c r="AA56" s="152"/>
      <c r="AB56" s="152"/>
      <c r="AC56" s="152"/>
      <c r="AD56" s="152"/>
      <c r="AE56" s="152"/>
      <c r="AF56" s="152"/>
      <c r="AG56" s="152" t="s">
        <v>2390</v>
      </c>
      <c r="AH56" s="152">
        <v>5</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c r="A57" s="159"/>
      <c r="B57" s="160"/>
      <c r="C57" s="203" t="s">
        <v>4211</v>
      </c>
      <c r="D57" s="199"/>
      <c r="E57" s="200">
        <v>0.92</v>
      </c>
      <c r="F57" s="163"/>
      <c r="G57" s="163"/>
      <c r="H57" s="163"/>
      <c r="I57" s="163"/>
      <c r="J57" s="163"/>
      <c r="K57" s="163"/>
      <c r="L57" s="163"/>
      <c r="M57" s="163"/>
      <c r="N57" s="162"/>
      <c r="O57" s="162"/>
      <c r="P57" s="162"/>
      <c r="Q57" s="162"/>
      <c r="R57" s="163"/>
      <c r="S57" s="163"/>
      <c r="T57" s="163"/>
      <c r="U57" s="163"/>
      <c r="V57" s="163"/>
      <c r="W57" s="163"/>
      <c r="X57" s="163"/>
      <c r="Y57" s="152"/>
      <c r="Z57" s="152"/>
      <c r="AA57" s="152"/>
      <c r="AB57" s="152"/>
      <c r="AC57" s="152"/>
      <c r="AD57" s="152"/>
      <c r="AE57" s="152"/>
      <c r="AF57" s="152"/>
      <c r="AG57" s="152" t="s">
        <v>2390</v>
      </c>
      <c r="AH57" s="152">
        <v>5</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c r="A58" s="159"/>
      <c r="B58" s="160"/>
      <c r="C58" s="203" t="s">
        <v>4212</v>
      </c>
      <c r="D58" s="199"/>
      <c r="E58" s="200">
        <v>3.2</v>
      </c>
      <c r="F58" s="163"/>
      <c r="G58" s="163"/>
      <c r="H58" s="163"/>
      <c r="I58" s="163"/>
      <c r="J58" s="163"/>
      <c r="K58" s="163"/>
      <c r="L58" s="163"/>
      <c r="M58" s="163"/>
      <c r="N58" s="162"/>
      <c r="O58" s="162"/>
      <c r="P58" s="162"/>
      <c r="Q58" s="162"/>
      <c r="R58" s="163"/>
      <c r="S58" s="163"/>
      <c r="T58" s="163"/>
      <c r="U58" s="163"/>
      <c r="V58" s="163"/>
      <c r="W58" s="163"/>
      <c r="X58" s="163"/>
      <c r="Y58" s="152"/>
      <c r="Z58" s="152"/>
      <c r="AA58" s="152"/>
      <c r="AB58" s="152"/>
      <c r="AC58" s="152"/>
      <c r="AD58" s="152"/>
      <c r="AE58" s="152"/>
      <c r="AF58" s="152"/>
      <c r="AG58" s="152" t="s">
        <v>2390</v>
      </c>
      <c r="AH58" s="152">
        <v>5</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c r="A59" s="159"/>
      <c r="B59" s="160"/>
      <c r="C59" s="203" t="s">
        <v>4213</v>
      </c>
      <c r="D59" s="199"/>
      <c r="E59" s="200">
        <v>14.72</v>
      </c>
      <c r="F59" s="163"/>
      <c r="G59" s="163"/>
      <c r="H59" s="163"/>
      <c r="I59" s="163"/>
      <c r="J59" s="163"/>
      <c r="K59" s="163"/>
      <c r="L59" s="163"/>
      <c r="M59" s="163"/>
      <c r="N59" s="162"/>
      <c r="O59" s="162"/>
      <c r="P59" s="162"/>
      <c r="Q59" s="162"/>
      <c r="R59" s="163"/>
      <c r="S59" s="163"/>
      <c r="T59" s="163"/>
      <c r="U59" s="163"/>
      <c r="V59" s="163"/>
      <c r="W59" s="163"/>
      <c r="X59" s="163"/>
      <c r="Y59" s="152"/>
      <c r="Z59" s="152"/>
      <c r="AA59" s="152"/>
      <c r="AB59" s="152"/>
      <c r="AC59" s="152"/>
      <c r="AD59" s="152"/>
      <c r="AE59" s="152"/>
      <c r="AF59" s="152"/>
      <c r="AG59" s="152" t="s">
        <v>2390</v>
      </c>
      <c r="AH59" s="152">
        <v>5</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c r="A60" s="175">
        <v>13</v>
      </c>
      <c r="B60" s="176" t="s">
        <v>4214</v>
      </c>
      <c r="C60" s="185" t="s">
        <v>4215</v>
      </c>
      <c r="D60" s="177" t="s">
        <v>459</v>
      </c>
      <c r="E60" s="178">
        <v>107.89919999999999</v>
      </c>
      <c r="F60" s="179"/>
      <c r="G60" s="180">
        <f>ROUND(E60*F60,2)</f>
        <v>0</v>
      </c>
      <c r="H60" s="179"/>
      <c r="I60" s="180">
        <f>ROUND(E60*H60,2)</f>
        <v>0</v>
      </c>
      <c r="J60" s="179"/>
      <c r="K60" s="180">
        <f>ROUND(E60*J60,2)</f>
        <v>0</v>
      </c>
      <c r="L60" s="180">
        <v>21</v>
      </c>
      <c r="M60" s="180">
        <f>G60*(1+L60/100)</f>
        <v>0</v>
      </c>
      <c r="N60" s="178">
        <v>0</v>
      </c>
      <c r="O60" s="178">
        <f>ROUND(E60*N60,2)</f>
        <v>0</v>
      </c>
      <c r="P60" s="178">
        <v>0</v>
      </c>
      <c r="Q60" s="178">
        <f>ROUND(E60*P60,2)</f>
        <v>0</v>
      </c>
      <c r="R60" s="180" t="s">
        <v>440</v>
      </c>
      <c r="S60" s="180" t="s">
        <v>371</v>
      </c>
      <c r="T60" s="181" t="s">
        <v>2386</v>
      </c>
      <c r="U60" s="163">
        <v>0</v>
      </c>
      <c r="V60" s="163">
        <f>ROUND(E60*U60,2)</f>
        <v>0</v>
      </c>
      <c r="W60" s="163"/>
      <c r="X60" s="163" t="s">
        <v>431</v>
      </c>
      <c r="Y60" s="152"/>
      <c r="Z60" s="152"/>
      <c r="AA60" s="152"/>
      <c r="AB60" s="152"/>
      <c r="AC60" s="152"/>
      <c r="AD60" s="152"/>
      <c r="AE60" s="152"/>
      <c r="AF60" s="152"/>
      <c r="AG60" s="152" t="s">
        <v>2387</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c r="A61" s="159"/>
      <c r="B61" s="160"/>
      <c r="C61" s="203" t="s">
        <v>4216</v>
      </c>
      <c r="D61" s="199"/>
      <c r="E61" s="200">
        <v>107.89919999999999</v>
      </c>
      <c r="F61" s="163"/>
      <c r="G61" s="163"/>
      <c r="H61" s="163"/>
      <c r="I61" s="163"/>
      <c r="J61" s="163"/>
      <c r="K61" s="163"/>
      <c r="L61" s="163"/>
      <c r="M61" s="163"/>
      <c r="N61" s="162"/>
      <c r="O61" s="162"/>
      <c r="P61" s="162"/>
      <c r="Q61" s="162"/>
      <c r="R61" s="163"/>
      <c r="S61" s="163"/>
      <c r="T61" s="163"/>
      <c r="U61" s="163"/>
      <c r="V61" s="163"/>
      <c r="W61" s="163"/>
      <c r="X61" s="163"/>
      <c r="Y61" s="152"/>
      <c r="Z61" s="152"/>
      <c r="AA61" s="152"/>
      <c r="AB61" s="152"/>
      <c r="AC61" s="152"/>
      <c r="AD61" s="152"/>
      <c r="AE61" s="152"/>
      <c r="AF61" s="152"/>
      <c r="AG61" s="152" t="s">
        <v>2390</v>
      </c>
      <c r="AH61" s="152">
        <v>5</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c r="A62" s="159"/>
      <c r="B62" s="160"/>
      <c r="C62" s="203" t="s">
        <v>4217</v>
      </c>
      <c r="D62" s="199"/>
      <c r="E62" s="200"/>
      <c r="F62" s="163"/>
      <c r="G62" s="163"/>
      <c r="H62" s="163"/>
      <c r="I62" s="163"/>
      <c r="J62" s="163"/>
      <c r="K62" s="163"/>
      <c r="L62" s="163"/>
      <c r="M62" s="163"/>
      <c r="N62" s="162"/>
      <c r="O62" s="162"/>
      <c r="P62" s="162"/>
      <c r="Q62" s="162"/>
      <c r="R62" s="163"/>
      <c r="S62" s="163"/>
      <c r="T62" s="163"/>
      <c r="U62" s="163"/>
      <c r="V62" s="163"/>
      <c r="W62" s="163"/>
      <c r="X62" s="163"/>
      <c r="Y62" s="152"/>
      <c r="Z62" s="152"/>
      <c r="AA62" s="152"/>
      <c r="AB62" s="152"/>
      <c r="AC62" s="152"/>
      <c r="AD62" s="152"/>
      <c r="AE62" s="152"/>
      <c r="AF62" s="152"/>
      <c r="AG62" s="152" t="s">
        <v>2390</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c r="A63" s="175">
        <v>14</v>
      </c>
      <c r="B63" s="176" t="s">
        <v>1899</v>
      </c>
      <c r="C63" s="185" t="s">
        <v>1900</v>
      </c>
      <c r="D63" s="177" t="s">
        <v>429</v>
      </c>
      <c r="E63" s="178">
        <v>9.16</v>
      </c>
      <c r="F63" s="179"/>
      <c r="G63" s="180">
        <f>ROUND(E63*F63,2)</f>
        <v>0</v>
      </c>
      <c r="H63" s="179"/>
      <c r="I63" s="180">
        <f>ROUND(E63*H63,2)</f>
        <v>0</v>
      </c>
      <c r="J63" s="179"/>
      <c r="K63" s="180">
        <f>ROUND(E63*J63,2)</f>
        <v>0</v>
      </c>
      <c r="L63" s="180">
        <v>21</v>
      </c>
      <c r="M63" s="180">
        <f>G63*(1+L63/100)</f>
        <v>0</v>
      </c>
      <c r="N63" s="178">
        <v>1.8907700000000001</v>
      </c>
      <c r="O63" s="178">
        <f>ROUND(E63*N63,2)</f>
        <v>17.32</v>
      </c>
      <c r="P63" s="178">
        <v>0</v>
      </c>
      <c r="Q63" s="178">
        <f>ROUND(E63*P63,2)</f>
        <v>0</v>
      </c>
      <c r="R63" s="180" t="s">
        <v>1901</v>
      </c>
      <c r="S63" s="180" t="s">
        <v>371</v>
      </c>
      <c r="T63" s="181" t="s">
        <v>2386</v>
      </c>
      <c r="U63" s="163">
        <v>1.7</v>
      </c>
      <c r="V63" s="163">
        <f>ROUND(E63*U63,2)</f>
        <v>15.57</v>
      </c>
      <c r="W63" s="163"/>
      <c r="X63" s="163" t="s">
        <v>431</v>
      </c>
      <c r="Y63" s="152"/>
      <c r="Z63" s="152"/>
      <c r="AA63" s="152"/>
      <c r="AB63" s="152"/>
      <c r="AC63" s="152"/>
      <c r="AD63" s="152"/>
      <c r="AE63" s="152"/>
      <c r="AF63" s="152"/>
      <c r="AG63" s="152" t="s">
        <v>2387</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c r="A64" s="159"/>
      <c r="B64" s="160"/>
      <c r="C64" s="273" t="s">
        <v>1902</v>
      </c>
      <c r="D64" s="274"/>
      <c r="E64" s="274"/>
      <c r="F64" s="274"/>
      <c r="G64" s="274"/>
      <c r="H64" s="163"/>
      <c r="I64" s="163"/>
      <c r="J64" s="163"/>
      <c r="K64" s="163"/>
      <c r="L64" s="163"/>
      <c r="M64" s="163"/>
      <c r="N64" s="162"/>
      <c r="O64" s="162"/>
      <c r="P64" s="162"/>
      <c r="Q64" s="162"/>
      <c r="R64" s="163"/>
      <c r="S64" s="163"/>
      <c r="T64" s="163"/>
      <c r="U64" s="163"/>
      <c r="V64" s="163"/>
      <c r="W64" s="163"/>
      <c r="X64" s="163"/>
      <c r="Y64" s="152"/>
      <c r="Z64" s="152"/>
      <c r="AA64" s="152"/>
      <c r="AB64" s="152"/>
      <c r="AC64" s="152"/>
      <c r="AD64" s="152"/>
      <c r="AE64" s="152"/>
      <c r="AF64" s="152"/>
      <c r="AG64" s="152" t="s">
        <v>444</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c r="A65" s="159"/>
      <c r="B65" s="160"/>
      <c r="C65" s="203" t="s">
        <v>4218</v>
      </c>
      <c r="D65" s="199"/>
      <c r="E65" s="200">
        <v>1.64</v>
      </c>
      <c r="F65" s="163"/>
      <c r="G65" s="163"/>
      <c r="H65" s="163"/>
      <c r="I65" s="163"/>
      <c r="J65" s="163"/>
      <c r="K65" s="163"/>
      <c r="L65" s="163"/>
      <c r="M65" s="163"/>
      <c r="N65" s="162"/>
      <c r="O65" s="162"/>
      <c r="P65" s="162"/>
      <c r="Q65" s="162"/>
      <c r="R65" s="163"/>
      <c r="S65" s="163"/>
      <c r="T65" s="163"/>
      <c r="U65" s="163"/>
      <c r="V65" s="163"/>
      <c r="W65" s="163"/>
      <c r="X65" s="163"/>
      <c r="Y65" s="152"/>
      <c r="Z65" s="152"/>
      <c r="AA65" s="152"/>
      <c r="AB65" s="152"/>
      <c r="AC65" s="152"/>
      <c r="AD65" s="152"/>
      <c r="AE65" s="152"/>
      <c r="AF65" s="152"/>
      <c r="AG65" s="152" t="s">
        <v>2390</v>
      </c>
      <c r="AH65" s="152">
        <v>5</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c r="A66" s="159"/>
      <c r="B66" s="160"/>
      <c r="C66" s="203" t="s">
        <v>4219</v>
      </c>
      <c r="D66" s="199"/>
      <c r="E66" s="200">
        <v>0.88</v>
      </c>
      <c r="F66" s="163"/>
      <c r="G66" s="163"/>
      <c r="H66" s="163"/>
      <c r="I66" s="163"/>
      <c r="J66" s="163"/>
      <c r="K66" s="163"/>
      <c r="L66" s="163"/>
      <c r="M66" s="163"/>
      <c r="N66" s="162"/>
      <c r="O66" s="162"/>
      <c r="P66" s="162"/>
      <c r="Q66" s="162"/>
      <c r="R66" s="163"/>
      <c r="S66" s="163"/>
      <c r="T66" s="163"/>
      <c r="U66" s="163"/>
      <c r="V66" s="163"/>
      <c r="W66" s="163"/>
      <c r="X66" s="163"/>
      <c r="Y66" s="152"/>
      <c r="Z66" s="152"/>
      <c r="AA66" s="152"/>
      <c r="AB66" s="152"/>
      <c r="AC66" s="152"/>
      <c r="AD66" s="152"/>
      <c r="AE66" s="152"/>
      <c r="AF66" s="152"/>
      <c r="AG66" s="152" t="s">
        <v>2390</v>
      </c>
      <c r="AH66" s="152">
        <v>5</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c r="A67" s="159"/>
      <c r="B67" s="160"/>
      <c r="C67" s="203" t="s">
        <v>4220</v>
      </c>
      <c r="D67" s="199"/>
      <c r="E67" s="200">
        <v>2.8</v>
      </c>
      <c r="F67" s="163"/>
      <c r="G67" s="163"/>
      <c r="H67" s="163"/>
      <c r="I67" s="163"/>
      <c r="J67" s="163"/>
      <c r="K67" s="163"/>
      <c r="L67" s="163"/>
      <c r="M67" s="163"/>
      <c r="N67" s="162"/>
      <c r="O67" s="162"/>
      <c r="P67" s="162"/>
      <c r="Q67" s="162"/>
      <c r="R67" s="163"/>
      <c r="S67" s="163"/>
      <c r="T67" s="163"/>
      <c r="U67" s="163"/>
      <c r="V67" s="163"/>
      <c r="W67" s="163"/>
      <c r="X67" s="163"/>
      <c r="Y67" s="152"/>
      <c r="Z67" s="152"/>
      <c r="AA67" s="152"/>
      <c r="AB67" s="152"/>
      <c r="AC67" s="152"/>
      <c r="AD67" s="152"/>
      <c r="AE67" s="152"/>
      <c r="AF67" s="152"/>
      <c r="AG67" s="152" t="s">
        <v>2390</v>
      </c>
      <c r="AH67" s="152">
        <v>5</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c r="A68" s="159"/>
      <c r="B68" s="160"/>
      <c r="C68" s="203" t="s">
        <v>4221</v>
      </c>
      <c r="D68" s="199"/>
      <c r="E68" s="200">
        <v>0.6</v>
      </c>
      <c r="F68" s="163"/>
      <c r="G68" s="163"/>
      <c r="H68" s="163"/>
      <c r="I68" s="163"/>
      <c r="J68" s="163"/>
      <c r="K68" s="163"/>
      <c r="L68" s="163"/>
      <c r="M68" s="163"/>
      <c r="N68" s="162"/>
      <c r="O68" s="162"/>
      <c r="P68" s="162"/>
      <c r="Q68" s="162"/>
      <c r="R68" s="163"/>
      <c r="S68" s="163"/>
      <c r="T68" s="163"/>
      <c r="U68" s="163"/>
      <c r="V68" s="163"/>
      <c r="W68" s="163"/>
      <c r="X68" s="163"/>
      <c r="Y68" s="152"/>
      <c r="Z68" s="152"/>
      <c r="AA68" s="152"/>
      <c r="AB68" s="152"/>
      <c r="AC68" s="152"/>
      <c r="AD68" s="152"/>
      <c r="AE68" s="152"/>
      <c r="AF68" s="152"/>
      <c r="AG68" s="152" t="s">
        <v>2390</v>
      </c>
      <c r="AH68" s="152">
        <v>5</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c r="A69" s="159"/>
      <c r="B69" s="160"/>
      <c r="C69" s="203" t="s">
        <v>4222</v>
      </c>
      <c r="D69" s="199"/>
      <c r="E69" s="200">
        <v>0.2</v>
      </c>
      <c r="F69" s="163"/>
      <c r="G69" s="163"/>
      <c r="H69" s="163"/>
      <c r="I69" s="163"/>
      <c r="J69" s="163"/>
      <c r="K69" s="163"/>
      <c r="L69" s="163"/>
      <c r="M69" s="163"/>
      <c r="N69" s="162"/>
      <c r="O69" s="162"/>
      <c r="P69" s="162"/>
      <c r="Q69" s="162"/>
      <c r="R69" s="163"/>
      <c r="S69" s="163"/>
      <c r="T69" s="163"/>
      <c r="U69" s="163"/>
      <c r="V69" s="163"/>
      <c r="W69" s="163"/>
      <c r="X69" s="163"/>
      <c r="Y69" s="152"/>
      <c r="Z69" s="152"/>
      <c r="AA69" s="152"/>
      <c r="AB69" s="152"/>
      <c r="AC69" s="152"/>
      <c r="AD69" s="152"/>
      <c r="AE69" s="152"/>
      <c r="AF69" s="152"/>
      <c r="AG69" s="152" t="s">
        <v>2390</v>
      </c>
      <c r="AH69" s="152">
        <v>5</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c r="A70" s="159"/>
      <c r="B70" s="160"/>
      <c r="C70" s="203" t="s">
        <v>4223</v>
      </c>
      <c r="D70" s="199"/>
      <c r="E70" s="200">
        <v>0.64</v>
      </c>
      <c r="F70" s="163"/>
      <c r="G70" s="163"/>
      <c r="H70" s="163"/>
      <c r="I70" s="163"/>
      <c r="J70" s="163"/>
      <c r="K70" s="163"/>
      <c r="L70" s="163"/>
      <c r="M70" s="163"/>
      <c r="N70" s="162"/>
      <c r="O70" s="162"/>
      <c r="P70" s="162"/>
      <c r="Q70" s="162"/>
      <c r="R70" s="163"/>
      <c r="S70" s="163"/>
      <c r="T70" s="163"/>
      <c r="U70" s="163"/>
      <c r="V70" s="163"/>
      <c r="W70" s="163"/>
      <c r="X70" s="163"/>
      <c r="Y70" s="152"/>
      <c r="Z70" s="152"/>
      <c r="AA70" s="152"/>
      <c r="AB70" s="152"/>
      <c r="AC70" s="152"/>
      <c r="AD70" s="152"/>
      <c r="AE70" s="152"/>
      <c r="AF70" s="152"/>
      <c r="AG70" s="152" t="s">
        <v>2390</v>
      </c>
      <c r="AH70" s="152">
        <v>5</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c r="A71" s="159"/>
      <c r="B71" s="160"/>
      <c r="C71" s="203" t="s">
        <v>4224</v>
      </c>
      <c r="D71" s="199"/>
      <c r="E71" s="200">
        <v>2.4</v>
      </c>
      <c r="F71" s="163"/>
      <c r="G71" s="163"/>
      <c r="H71" s="163"/>
      <c r="I71" s="163"/>
      <c r="J71" s="163"/>
      <c r="K71" s="163"/>
      <c r="L71" s="163"/>
      <c r="M71" s="163"/>
      <c r="N71" s="162"/>
      <c r="O71" s="162"/>
      <c r="P71" s="162"/>
      <c r="Q71" s="162"/>
      <c r="R71" s="163"/>
      <c r="S71" s="163"/>
      <c r="T71" s="163"/>
      <c r="U71" s="163"/>
      <c r="V71" s="163"/>
      <c r="W71" s="163"/>
      <c r="X71" s="163"/>
      <c r="Y71" s="152"/>
      <c r="Z71" s="152"/>
      <c r="AA71" s="152"/>
      <c r="AB71" s="152"/>
      <c r="AC71" s="152"/>
      <c r="AD71" s="152"/>
      <c r="AE71" s="152"/>
      <c r="AF71" s="152"/>
      <c r="AG71" s="152" t="s">
        <v>2390</v>
      </c>
      <c r="AH71" s="152">
        <v>5</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c r="A72" s="175">
        <v>15</v>
      </c>
      <c r="B72" s="176" t="s">
        <v>4225</v>
      </c>
      <c r="C72" s="185" t="s">
        <v>4226</v>
      </c>
      <c r="D72" s="177" t="s">
        <v>429</v>
      </c>
      <c r="E72" s="178">
        <v>5.6</v>
      </c>
      <c r="F72" s="179"/>
      <c r="G72" s="180">
        <f>ROUND(E72*F72,2)</f>
        <v>0</v>
      </c>
      <c r="H72" s="179"/>
      <c r="I72" s="180">
        <f>ROUND(E72*H72,2)</f>
        <v>0</v>
      </c>
      <c r="J72" s="179"/>
      <c r="K72" s="180">
        <f>ROUND(E72*J72,2)</f>
        <v>0</v>
      </c>
      <c r="L72" s="180">
        <v>21</v>
      </c>
      <c r="M72" s="180">
        <f>G72*(1+L72/100)</f>
        <v>0</v>
      </c>
      <c r="N72" s="178">
        <v>0</v>
      </c>
      <c r="O72" s="178">
        <f>ROUND(E72*N72,2)</f>
        <v>0</v>
      </c>
      <c r="P72" s="178">
        <v>0</v>
      </c>
      <c r="Q72" s="178">
        <f>ROUND(E72*P72,2)</f>
        <v>0</v>
      </c>
      <c r="R72" s="180"/>
      <c r="S72" s="180" t="s">
        <v>430</v>
      </c>
      <c r="T72" s="181" t="s">
        <v>2802</v>
      </c>
      <c r="U72" s="163">
        <v>0.20200000000000001</v>
      </c>
      <c r="V72" s="163">
        <f>ROUND(E72*U72,2)</f>
        <v>1.1299999999999999</v>
      </c>
      <c r="W72" s="163"/>
      <c r="X72" s="163" t="s">
        <v>431</v>
      </c>
      <c r="Y72" s="152"/>
      <c r="Z72" s="152"/>
      <c r="AA72" s="152"/>
      <c r="AB72" s="152"/>
      <c r="AC72" s="152"/>
      <c r="AD72" s="152"/>
      <c r="AE72" s="152"/>
      <c r="AF72" s="152"/>
      <c r="AG72" s="152" t="s">
        <v>2387</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c r="A73" s="159"/>
      <c r="B73" s="160"/>
      <c r="C73" s="262" t="s">
        <v>4203</v>
      </c>
      <c r="D73" s="263"/>
      <c r="E73" s="263"/>
      <c r="F73" s="263"/>
      <c r="G73" s="263"/>
      <c r="H73" s="163"/>
      <c r="I73" s="163"/>
      <c r="J73" s="163"/>
      <c r="K73" s="163"/>
      <c r="L73" s="163"/>
      <c r="M73" s="163"/>
      <c r="N73" s="162"/>
      <c r="O73" s="162"/>
      <c r="P73" s="162"/>
      <c r="Q73" s="162"/>
      <c r="R73" s="163"/>
      <c r="S73" s="163"/>
      <c r="T73" s="163"/>
      <c r="U73" s="163"/>
      <c r="V73" s="163"/>
      <c r="W73" s="163"/>
      <c r="X73" s="163"/>
      <c r="Y73" s="152"/>
      <c r="Z73" s="152"/>
      <c r="AA73" s="152"/>
      <c r="AB73" s="152"/>
      <c r="AC73" s="152"/>
      <c r="AD73" s="152"/>
      <c r="AE73" s="152"/>
      <c r="AF73" s="152"/>
      <c r="AG73" s="152" t="s">
        <v>375</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c r="A74" s="159"/>
      <c r="B74" s="160"/>
      <c r="C74" s="203" t="s">
        <v>4227</v>
      </c>
      <c r="D74" s="199"/>
      <c r="E74" s="200">
        <v>5.6</v>
      </c>
      <c r="F74" s="163"/>
      <c r="G74" s="163"/>
      <c r="H74" s="163"/>
      <c r="I74" s="163"/>
      <c r="J74" s="163"/>
      <c r="K74" s="163"/>
      <c r="L74" s="163"/>
      <c r="M74" s="163"/>
      <c r="N74" s="162"/>
      <c r="O74" s="162"/>
      <c r="P74" s="162"/>
      <c r="Q74" s="162"/>
      <c r="R74" s="163"/>
      <c r="S74" s="163"/>
      <c r="T74" s="163"/>
      <c r="U74" s="163"/>
      <c r="V74" s="163"/>
      <c r="W74" s="163"/>
      <c r="X74" s="163"/>
      <c r="Y74" s="152"/>
      <c r="Z74" s="152"/>
      <c r="AA74" s="152"/>
      <c r="AB74" s="152"/>
      <c r="AC74" s="152"/>
      <c r="AD74" s="152"/>
      <c r="AE74" s="152"/>
      <c r="AF74" s="152"/>
      <c r="AG74" s="152" t="s">
        <v>2390</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c r="A75" s="175">
        <v>16</v>
      </c>
      <c r="B75" s="176" t="s">
        <v>4228</v>
      </c>
      <c r="C75" s="185" t="s">
        <v>4229</v>
      </c>
      <c r="D75" s="177" t="s">
        <v>459</v>
      </c>
      <c r="E75" s="178">
        <v>14</v>
      </c>
      <c r="F75" s="179"/>
      <c r="G75" s="180">
        <f>ROUND(E75*F75,2)</f>
        <v>0</v>
      </c>
      <c r="H75" s="179"/>
      <c r="I75" s="180">
        <f>ROUND(E75*H75,2)</f>
        <v>0</v>
      </c>
      <c r="J75" s="179"/>
      <c r="K75" s="180">
        <f>ROUND(E75*J75,2)</f>
        <v>0</v>
      </c>
      <c r="L75" s="180">
        <v>21</v>
      </c>
      <c r="M75" s="180">
        <f>G75*(1+L75/100)</f>
        <v>0</v>
      </c>
      <c r="N75" s="178">
        <v>1</v>
      </c>
      <c r="O75" s="178">
        <f>ROUND(E75*N75,2)</f>
        <v>14</v>
      </c>
      <c r="P75" s="178">
        <v>0</v>
      </c>
      <c r="Q75" s="178">
        <f>ROUND(E75*P75,2)</f>
        <v>0</v>
      </c>
      <c r="R75" s="180" t="s">
        <v>731</v>
      </c>
      <c r="S75" s="180" t="s">
        <v>2386</v>
      </c>
      <c r="T75" s="181" t="s">
        <v>2386</v>
      </c>
      <c r="U75" s="163">
        <v>0</v>
      </c>
      <c r="V75" s="163">
        <f>ROUND(E75*U75,2)</f>
        <v>0</v>
      </c>
      <c r="W75" s="163"/>
      <c r="X75" s="163" t="s">
        <v>464</v>
      </c>
      <c r="Y75" s="152"/>
      <c r="Z75" s="152"/>
      <c r="AA75" s="152"/>
      <c r="AB75" s="152"/>
      <c r="AC75" s="152"/>
      <c r="AD75" s="152"/>
      <c r="AE75" s="152"/>
      <c r="AF75" s="152"/>
      <c r="AG75" s="152" t="s">
        <v>2465</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ht="22.5" outlineLevel="1">
      <c r="A76" s="159"/>
      <c r="B76" s="160"/>
      <c r="C76" s="203" t="s">
        <v>4230</v>
      </c>
      <c r="D76" s="199"/>
      <c r="E76" s="200">
        <v>14</v>
      </c>
      <c r="F76" s="163"/>
      <c r="G76" s="163"/>
      <c r="H76" s="163"/>
      <c r="I76" s="163"/>
      <c r="J76" s="163"/>
      <c r="K76" s="163"/>
      <c r="L76" s="163"/>
      <c r="M76" s="163"/>
      <c r="N76" s="162"/>
      <c r="O76" s="162"/>
      <c r="P76" s="162"/>
      <c r="Q76" s="162"/>
      <c r="R76" s="163"/>
      <c r="S76" s="163"/>
      <c r="T76" s="163"/>
      <c r="U76" s="163"/>
      <c r="V76" s="163"/>
      <c r="W76" s="163"/>
      <c r="X76" s="163"/>
      <c r="Y76" s="152"/>
      <c r="Z76" s="152"/>
      <c r="AA76" s="152"/>
      <c r="AB76" s="152"/>
      <c r="AC76" s="152"/>
      <c r="AD76" s="152"/>
      <c r="AE76" s="152"/>
      <c r="AF76" s="152"/>
      <c r="AG76" s="152" t="s">
        <v>2390</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c r="A77" s="169" t="s">
        <v>366</v>
      </c>
      <c r="B77" s="170" t="s">
        <v>51</v>
      </c>
      <c r="C77" s="184" t="s">
        <v>223</v>
      </c>
      <c r="D77" s="171"/>
      <c r="E77" s="172"/>
      <c r="F77" s="173"/>
      <c r="G77" s="173">
        <f>SUMIF(AG78:AG86,"&lt;&gt;NOR",G78:G86)</f>
        <v>0</v>
      </c>
      <c r="H77" s="173"/>
      <c r="I77" s="173">
        <f>SUM(I78:I86)</f>
        <v>0</v>
      </c>
      <c r="J77" s="173"/>
      <c r="K77" s="173">
        <f>SUM(K78:K86)</f>
        <v>0</v>
      </c>
      <c r="L77" s="173"/>
      <c r="M77" s="173">
        <f>SUM(M78:M86)</f>
        <v>0</v>
      </c>
      <c r="N77" s="172"/>
      <c r="O77" s="172">
        <f>SUM(O78:O86)</f>
        <v>0.03</v>
      </c>
      <c r="P77" s="172"/>
      <c r="Q77" s="172">
        <f>SUM(Q78:Q86)</f>
        <v>0</v>
      </c>
      <c r="R77" s="173"/>
      <c r="S77" s="173"/>
      <c r="T77" s="174"/>
      <c r="U77" s="168"/>
      <c r="V77" s="168">
        <f>SUM(V78:V86)</f>
        <v>2.98</v>
      </c>
      <c r="W77" s="168"/>
      <c r="X77" s="168"/>
      <c r="AG77" t="s">
        <v>367</v>
      </c>
    </row>
    <row r="78" spans="1:60" ht="22.5" outlineLevel="1">
      <c r="A78" s="175">
        <v>17</v>
      </c>
      <c r="B78" s="176" t="s">
        <v>4231</v>
      </c>
      <c r="C78" s="185" t="s">
        <v>4232</v>
      </c>
      <c r="D78" s="177" t="s">
        <v>524</v>
      </c>
      <c r="E78" s="178">
        <v>40</v>
      </c>
      <c r="F78" s="179"/>
      <c r="G78" s="180">
        <f>ROUND(E78*F78,2)</f>
        <v>0</v>
      </c>
      <c r="H78" s="179"/>
      <c r="I78" s="180">
        <f>ROUND(E78*H78,2)</f>
        <v>0</v>
      </c>
      <c r="J78" s="179"/>
      <c r="K78" s="180">
        <f>ROUND(E78*J78,2)</f>
        <v>0</v>
      </c>
      <c r="L78" s="180">
        <v>21</v>
      </c>
      <c r="M78" s="180">
        <f>G78*(1+L78/100)</f>
        <v>0</v>
      </c>
      <c r="N78" s="178">
        <v>0</v>
      </c>
      <c r="O78" s="178">
        <f>ROUND(E78*N78,2)</f>
        <v>0</v>
      </c>
      <c r="P78" s="178">
        <v>0</v>
      </c>
      <c r="Q78" s="178">
        <f>ROUND(E78*P78,2)</f>
        <v>0</v>
      </c>
      <c r="R78" s="180" t="s">
        <v>1901</v>
      </c>
      <c r="S78" s="180" t="s">
        <v>371</v>
      </c>
      <c r="T78" s="181" t="s">
        <v>2386</v>
      </c>
      <c r="U78" s="163">
        <v>3.6999999999999998E-2</v>
      </c>
      <c r="V78" s="163">
        <f>ROUND(E78*U78,2)</f>
        <v>1.48</v>
      </c>
      <c r="W78" s="163"/>
      <c r="X78" s="163" t="s">
        <v>431</v>
      </c>
      <c r="Y78" s="152"/>
      <c r="Z78" s="152"/>
      <c r="AA78" s="152"/>
      <c r="AB78" s="152"/>
      <c r="AC78" s="152"/>
      <c r="AD78" s="152"/>
      <c r="AE78" s="152"/>
      <c r="AF78" s="152"/>
      <c r="AG78" s="152" t="s">
        <v>2387</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c r="A79" s="159"/>
      <c r="B79" s="160"/>
      <c r="C79" s="203" t="s">
        <v>4233</v>
      </c>
      <c r="D79" s="199"/>
      <c r="E79" s="200">
        <v>40</v>
      </c>
      <c r="F79" s="163"/>
      <c r="G79" s="163"/>
      <c r="H79" s="163"/>
      <c r="I79" s="163"/>
      <c r="J79" s="163"/>
      <c r="K79" s="163"/>
      <c r="L79" s="163"/>
      <c r="M79" s="163"/>
      <c r="N79" s="162"/>
      <c r="O79" s="162"/>
      <c r="P79" s="162"/>
      <c r="Q79" s="162"/>
      <c r="R79" s="163"/>
      <c r="S79" s="163"/>
      <c r="T79" s="163"/>
      <c r="U79" s="163"/>
      <c r="V79" s="163"/>
      <c r="W79" s="163"/>
      <c r="X79" s="163"/>
      <c r="Y79" s="152"/>
      <c r="Z79" s="152"/>
      <c r="AA79" s="152"/>
      <c r="AB79" s="152"/>
      <c r="AC79" s="152"/>
      <c r="AD79" s="152"/>
      <c r="AE79" s="152"/>
      <c r="AF79" s="152"/>
      <c r="AG79" s="152" t="s">
        <v>2390</v>
      </c>
      <c r="AH79" s="152">
        <v>5</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c r="A80" s="175">
        <v>18</v>
      </c>
      <c r="B80" s="176" t="s">
        <v>2467</v>
      </c>
      <c r="C80" s="185" t="s">
        <v>2468</v>
      </c>
      <c r="D80" s="177" t="s">
        <v>439</v>
      </c>
      <c r="E80" s="178">
        <v>20</v>
      </c>
      <c r="F80" s="179"/>
      <c r="G80" s="180">
        <f>ROUND(E80*F80,2)</f>
        <v>0</v>
      </c>
      <c r="H80" s="179"/>
      <c r="I80" s="180">
        <f>ROUND(E80*H80,2)</f>
        <v>0</v>
      </c>
      <c r="J80" s="179"/>
      <c r="K80" s="180">
        <f>ROUND(E80*J80,2)</f>
        <v>0</v>
      </c>
      <c r="L80" s="180">
        <v>21</v>
      </c>
      <c r="M80" s="180">
        <f>G80*(1+L80/100)</f>
        <v>0</v>
      </c>
      <c r="N80" s="178">
        <v>1.8000000000000001E-4</v>
      </c>
      <c r="O80" s="178">
        <f>ROUND(E80*N80,2)</f>
        <v>0</v>
      </c>
      <c r="P80" s="178">
        <v>0</v>
      </c>
      <c r="Q80" s="178">
        <f>ROUND(E80*P80,2)</f>
        <v>0</v>
      </c>
      <c r="R80" s="180" t="s">
        <v>2469</v>
      </c>
      <c r="S80" s="180" t="s">
        <v>371</v>
      </c>
      <c r="T80" s="181" t="s">
        <v>2386</v>
      </c>
      <c r="U80" s="163">
        <v>7.4999999999999997E-2</v>
      </c>
      <c r="V80" s="163">
        <f>ROUND(E80*U80,2)</f>
        <v>1.5</v>
      </c>
      <c r="W80" s="163"/>
      <c r="X80" s="163" t="s">
        <v>431</v>
      </c>
      <c r="Y80" s="152"/>
      <c r="Z80" s="152"/>
      <c r="AA80" s="152"/>
      <c r="AB80" s="152"/>
      <c r="AC80" s="152"/>
      <c r="AD80" s="152"/>
      <c r="AE80" s="152"/>
      <c r="AF80" s="152"/>
      <c r="AG80" s="152" t="s">
        <v>2387</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c r="A81" s="159"/>
      <c r="B81" s="160"/>
      <c r="C81" s="273" t="s">
        <v>2470</v>
      </c>
      <c r="D81" s="274"/>
      <c r="E81" s="274"/>
      <c r="F81" s="274"/>
      <c r="G81" s="274"/>
      <c r="H81" s="163"/>
      <c r="I81" s="163"/>
      <c r="J81" s="163"/>
      <c r="K81" s="163"/>
      <c r="L81" s="163"/>
      <c r="M81" s="163"/>
      <c r="N81" s="162"/>
      <c r="O81" s="162"/>
      <c r="P81" s="162"/>
      <c r="Q81" s="162"/>
      <c r="R81" s="163"/>
      <c r="S81" s="163"/>
      <c r="T81" s="163"/>
      <c r="U81" s="163"/>
      <c r="V81" s="163"/>
      <c r="W81" s="163"/>
      <c r="X81" s="163"/>
      <c r="Y81" s="152"/>
      <c r="Z81" s="152"/>
      <c r="AA81" s="152"/>
      <c r="AB81" s="152"/>
      <c r="AC81" s="152"/>
      <c r="AD81" s="152"/>
      <c r="AE81" s="152"/>
      <c r="AF81" s="152"/>
      <c r="AG81" s="152" t="s">
        <v>444</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c r="A82" s="159"/>
      <c r="B82" s="160"/>
      <c r="C82" s="203" t="s">
        <v>4234</v>
      </c>
      <c r="D82" s="199"/>
      <c r="E82" s="200">
        <v>20</v>
      </c>
      <c r="F82" s="163"/>
      <c r="G82" s="163"/>
      <c r="H82" s="163"/>
      <c r="I82" s="163"/>
      <c r="J82" s="163"/>
      <c r="K82" s="163"/>
      <c r="L82" s="163"/>
      <c r="M82" s="163"/>
      <c r="N82" s="162"/>
      <c r="O82" s="162"/>
      <c r="P82" s="162"/>
      <c r="Q82" s="162"/>
      <c r="R82" s="163"/>
      <c r="S82" s="163"/>
      <c r="T82" s="163"/>
      <c r="U82" s="163"/>
      <c r="V82" s="163"/>
      <c r="W82" s="163"/>
      <c r="X82" s="163"/>
      <c r="Y82" s="152"/>
      <c r="Z82" s="152"/>
      <c r="AA82" s="152"/>
      <c r="AB82" s="152"/>
      <c r="AC82" s="152"/>
      <c r="AD82" s="152"/>
      <c r="AE82" s="152"/>
      <c r="AF82" s="152"/>
      <c r="AG82" s="152" t="s">
        <v>2390</v>
      </c>
      <c r="AH82" s="152">
        <v>5</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c r="A83" s="175">
        <v>19</v>
      </c>
      <c r="B83" s="176" t="s">
        <v>2539</v>
      </c>
      <c r="C83" s="185" t="s">
        <v>2540</v>
      </c>
      <c r="D83" s="177" t="s">
        <v>524</v>
      </c>
      <c r="E83" s="178">
        <v>40</v>
      </c>
      <c r="F83" s="179"/>
      <c r="G83" s="180">
        <f>ROUND(E83*F83,2)</f>
        <v>0</v>
      </c>
      <c r="H83" s="179"/>
      <c r="I83" s="180">
        <f>ROUND(E83*H83,2)</f>
        <v>0</v>
      </c>
      <c r="J83" s="179"/>
      <c r="K83" s="180">
        <f>ROUND(E83*J83,2)</f>
        <v>0</v>
      </c>
      <c r="L83" s="180">
        <v>21</v>
      </c>
      <c r="M83" s="180">
        <f>G83*(1+L83/100)</f>
        <v>0</v>
      </c>
      <c r="N83" s="178">
        <v>8.0000000000000004E-4</v>
      </c>
      <c r="O83" s="178">
        <f>ROUND(E83*N83,2)</f>
        <v>0.03</v>
      </c>
      <c r="P83" s="178">
        <v>0</v>
      </c>
      <c r="Q83" s="178">
        <f>ROUND(E83*P83,2)</f>
        <v>0</v>
      </c>
      <c r="R83" s="180" t="s">
        <v>731</v>
      </c>
      <c r="S83" s="180" t="s">
        <v>371</v>
      </c>
      <c r="T83" s="181" t="s">
        <v>2386</v>
      </c>
      <c r="U83" s="163">
        <v>0</v>
      </c>
      <c r="V83" s="163">
        <f>ROUND(E83*U83,2)</f>
        <v>0</v>
      </c>
      <c r="W83" s="163"/>
      <c r="X83" s="163" t="s">
        <v>464</v>
      </c>
      <c r="Y83" s="152"/>
      <c r="Z83" s="152"/>
      <c r="AA83" s="152"/>
      <c r="AB83" s="152"/>
      <c r="AC83" s="152"/>
      <c r="AD83" s="152"/>
      <c r="AE83" s="152"/>
      <c r="AF83" s="152"/>
      <c r="AG83" s="152" t="s">
        <v>2465</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c r="A84" s="159"/>
      <c r="B84" s="160"/>
      <c r="C84" s="203" t="s">
        <v>4235</v>
      </c>
      <c r="D84" s="199"/>
      <c r="E84" s="200">
        <v>40</v>
      </c>
      <c r="F84" s="163"/>
      <c r="G84" s="163"/>
      <c r="H84" s="163"/>
      <c r="I84" s="163"/>
      <c r="J84" s="163"/>
      <c r="K84" s="163"/>
      <c r="L84" s="163"/>
      <c r="M84" s="163"/>
      <c r="N84" s="162"/>
      <c r="O84" s="162"/>
      <c r="P84" s="162"/>
      <c r="Q84" s="162"/>
      <c r="R84" s="163"/>
      <c r="S84" s="163"/>
      <c r="T84" s="163"/>
      <c r="U84" s="163"/>
      <c r="V84" s="163"/>
      <c r="W84" s="163"/>
      <c r="X84" s="163"/>
      <c r="Y84" s="152"/>
      <c r="Z84" s="152"/>
      <c r="AA84" s="152"/>
      <c r="AB84" s="152"/>
      <c r="AC84" s="152"/>
      <c r="AD84" s="152"/>
      <c r="AE84" s="152"/>
      <c r="AF84" s="152"/>
      <c r="AG84" s="152" t="s">
        <v>2390</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ht="22.5" outlineLevel="1">
      <c r="A85" s="175">
        <v>20</v>
      </c>
      <c r="B85" s="176" t="s">
        <v>4236</v>
      </c>
      <c r="C85" s="185" t="s">
        <v>4237</v>
      </c>
      <c r="D85" s="177" t="s">
        <v>439</v>
      </c>
      <c r="E85" s="178">
        <v>22</v>
      </c>
      <c r="F85" s="179"/>
      <c r="G85" s="180">
        <f>ROUND(E85*F85,2)</f>
        <v>0</v>
      </c>
      <c r="H85" s="179"/>
      <c r="I85" s="180">
        <f>ROUND(E85*H85,2)</f>
        <v>0</v>
      </c>
      <c r="J85" s="179"/>
      <c r="K85" s="180">
        <f>ROUND(E85*J85,2)</f>
        <v>0</v>
      </c>
      <c r="L85" s="180">
        <v>21</v>
      </c>
      <c r="M85" s="180">
        <f>G85*(1+L85/100)</f>
        <v>0</v>
      </c>
      <c r="N85" s="178">
        <v>2.0000000000000001E-4</v>
      </c>
      <c r="O85" s="178">
        <f>ROUND(E85*N85,2)</f>
        <v>0</v>
      </c>
      <c r="P85" s="178">
        <v>0</v>
      </c>
      <c r="Q85" s="178">
        <f>ROUND(E85*P85,2)</f>
        <v>0</v>
      </c>
      <c r="R85" s="180" t="s">
        <v>731</v>
      </c>
      <c r="S85" s="180" t="s">
        <v>371</v>
      </c>
      <c r="T85" s="181" t="s">
        <v>2386</v>
      </c>
      <c r="U85" s="163">
        <v>0</v>
      </c>
      <c r="V85" s="163">
        <f>ROUND(E85*U85,2)</f>
        <v>0</v>
      </c>
      <c r="W85" s="163"/>
      <c r="X85" s="163" t="s">
        <v>464</v>
      </c>
      <c r="Y85" s="152"/>
      <c r="Z85" s="152"/>
      <c r="AA85" s="152"/>
      <c r="AB85" s="152"/>
      <c r="AC85" s="152"/>
      <c r="AD85" s="152"/>
      <c r="AE85" s="152"/>
      <c r="AF85" s="152"/>
      <c r="AG85" s="152" t="s">
        <v>2465</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c r="A86" s="159"/>
      <c r="B86" s="160"/>
      <c r="C86" s="203" t="s">
        <v>4238</v>
      </c>
      <c r="D86" s="199"/>
      <c r="E86" s="200">
        <v>22</v>
      </c>
      <c r="F86" s="163"/>
      <c r="G86" s="163"/>
      <c r="H86" s="163"/>
      <c r="I86" s="163"/>
      <c r="J86" s="163"/>
      <c r="K86" s="163"/>
      <c r="L86" s="163"/>
      <c r="M86" s="163"/>
      <c r="N86" s="162"/>
      <c r="O86" s="162"/>
      <c r="P86" s="162"/>
      <c r="Q86" s="162"/>
      <c r="R86" s="163"/>
      <c r="S86" s="163"/>
      <c r="T86" s="163"/>
      <c r="U86" s="163"/>
      <c r="V86" s="163"/>
      <c r="W86" s="163"/>
      <c r="X86" s="163"/>
      <c r="Y86" s="152"/>
      <c r="Z86" s="152"/>
      <c r="AA86" s="152"/>
      <c r="AB86" s="152"/>
      <c r="AC86" s="152"/>
      <c r="AD86" s="152"/>
      <c r="AE86" s="152"/>
      <c r="AF86" s="152"/>
      <c r="AG86" s="152" t="s">
        <v>2390</v>
      </c>
      <c r="AH86" s="152">
        <v>5</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c r="A87" s="169" t="s">
        <v>366</v>
      </c>
      <c r="B87" s="170" t="s">
        <v>240</v>
      </c>
      <c r="C87" s="184" t="s">
        <v>241</v>
      </c>
      <c r="D87" s="171"/>
      <c r="E87" s="172"/>
      <c r="F87" s="173"/>
      <c r="G87" s="173">
        <f>SUMIF(AG88:AG120,"&lt;&gt;NOR",G88:G120)</f>
        <v>0</v>
      </c>
      <c r="H87" s="173"/>
      <c r="I87" s="173">
        <f>SUM(I88:I120)</f>
        <v>0</v>
      </c>
      <c r="J87" s="173"/>
      <c r="K87" s="173">
        <f>SUM(K88:K120)</f>
        <v>0</v>
      </c>
      <c r="L87" s="173"/>
      <c r="M87" s="173">
        <f>SUM(M88:M120)</f>
        <v>0</v>
      </c>
      <c r="N87" s="172"/>
      <c r="O87" s="172">
        <f>SUM(O88:O120)</f>
        <v>1.34</v>
      </c>
      <c r="P87" s="172"/>
      <c r="Q87" s="172">
        <f>SUM(Q88:Q120)</f>
        <v>0.03</v>
      </c>
      <c r="R87" s="173"/>
      <c r="S87" s="173"/>
      <c r="T87" s="174"/>
      <c r="U87" s="168"/>
      <c r="V87" s="168">
        <f>SUM(V88:V120)</f>
        <v>16.45</v>
      </c>
      <c r="W87" s="168"/>
      <c r="X87" s="168"/>
      <c r="AG87" t="s">
        <v>367</v>
      </c>
    </row>
    <row r="88" spans="1:60" ht="22.5" outlineLevel="1">
      <c r="A88" s="175">
        <v>21</v>
      </c>
      <c r="B88" s="176" t="s">
        <v>4239</v>
      </c>
      <c r="C88" s="185" t="s">
        <v>4240</v>
      </c>
      <c r="D88" s="177" t="s">
        <v>508</v>
      </c>
      <c r="E88" s="178">
        <v>3</v>
      </c>
      <c r="F88" s="179"/>
      <c r="G88" s="180">
        <f>ROUND(E88*F88,2)</f>
        <v>0</v>
      </c>
      <c r="H88" s="179"/>
      <c r="I88" s="180">
        <f>ROUND(E88*H88,2)</f>
        <v>0</v>
      </c>
      <c r="J88" s="179"/>
      <c r="K88" s="180">
        <f>ROUND(E88*J88,2)</f>
        <v>0</v>
      </c>
      <c r="L88" s="180">
        <v>21</v>
      </c>
      <c r="M88" s="180">
        <f>G88*(1+L88/100)</f>
        <v>0</v>
      </c>
      <c r="N88" s="178">
        <v>7.3349999999999999E-2</v>
      </c>
      <c r="O88" s="178">
        <f>ROUND(E88*N88,2)</f>
        <v>0.22</v>
      </c>
      <c r="P88" s="178">
        <v>0</v>
      </c>
      <c r="Q88" s="178">
        <f>ROUND(E88*P88,2)</f>
        <v>0</v>
      </c>
      <c r="R88" s="180" t="s">
        <v>1901</v>
      </c>
      <c r="S88" s="180" t="s">
        <v>371</v>
      </c>
      <c r="T88" s="181" t="s">
        <v>2386</v>
      </c>
      <c r="U88" s="163">
        <v>1.56</v>
      </c>
      <c r="V88" s="163">
        <f>ROUND(E88*U88,2)</f>
        <v>4.68</v>
      </c>
      <c r="W88" s="163"/>
      <c r="X88" s="163" t="s">
        <v>431</v>
      </c>
      <c r="Y88" s="152"/>
      <c r="Z88" s="152"/>
      <c r="AA88" s="152"/>
      <c r="AB88" s="152"/>
      <c r="AC88" s="152"/>
      <c r="AD88" s="152"/>
      <c r="AE88" s="152"/>
      <c r="AF88" s="152"/>
      <c r="AG88" s="152" t="s">
        <v>2387</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c r="A89" s="159"/>
      <c r="B89" s="160"/>
      <c r="C89" s="273" t="s">
        <v>4241</v>
      </c>
      <c r="D89" s="274"/>
      <c r="E89" s="274"/>
      <c r="F89" s="274"/>
      <c r="G89" s="274"/>
      <c r="H89" s="163"/>
      <c r="I89" s="163"/>
      <c r="J89" s="163"/>
      <c r="K89" s="163"/>
      <c r="L89" s="163"/>
      <c r="M89" s="163"/>
      <c r="N89" s="162"/>
      <c r="O89" s="162"/>
      <c r="P89" s="162"/>
      <c r="Q89" s="162"/>
      <c r="R89" s="163"/>
      <c r="S89" s="163"/>
      <c r="T89" s="163"/>
      <c r="U89" s="163"/>
      <c r="V89" s="163"/>
      <c r="W89" s="163"/>
      <c r="X89" s="163"/>
      <c r="Y89" s="152"/>
      <c r="Z89" s="152"/>
      <c r="AA89" s="152"/>
      <c r="AB89" s="152"/>
      <c r="AC89" s="152"/>
      <c r="AD89" s="152"/>
      <c r="AE89" s="152"/>
      <c r="AF89" s="152"/>
      <c r="AG89" s="152" t="s">
        <v>444</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c r="A90" s="159"/>
      <c r="B90" s="160"/>
      <c r="C90" s="203" t="s">
        <v>4242</v>
      </c>
      <c r="D90" s="199"/>
      <c r="E90" s="200">
        <v>3</v>
      </c>
      <c r="F90" s="163"/>
      <c r="G90" s="163"/>
      <c r="H90" s="163"/>
      <c r="I90" s="163"/>
      <c r="J90" s="163"/>
      <c r="K90" s="163"/>
      <c r="L90" s="163"/>
      <c r="M90" s="163"/>
      <c r="N90" s="162"/>
      <c r="O90" s="162"/>
      <c r="P90" s="162"/>
      <c r="Q90" s="162"/>
      <c r="R90" s="163"/>
      <c r="S90" s="163"/>
      <c r="T90" s="163"/>
      <c r="U90" s="163"/>
      <c r="V90" s="163"/>
      <c r="W90" s="163"/>
      <c r="X90" s="163"/>
      <c r="Y90" s="152"/>
      <c r="Z90" s="152"/>
      <c r="AA90" s="152"/>
      <c r="AB90" s="152"/>
      <c r="AC90" s="152"/>
      <c r="AD90" s="152"/>
      <c r="AE90" s="152"/>
      <c r="AF90" s="152"/>
      <c r="AG90" s="152" t="s">
        <v>2390</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ht="22.5" outlineLevel="1">
      <c r="A91" s="175">
        <v>22</v>
      </c>
      <c r="B91" s="176" t="s">
        <v>3830</v>
      </c>
      <c r="C91" s="185" t="s">
        <v>3831</v>
      </c>
      <c r="D91" s="177" t="s">
        <v>524</v>
      </c>
      <c r="E91" s="178">
        <v>123</v>
      </c>
      <c r="F91" s="179"/>
      <c r="G91" s="180">
        <f>ROUND(E91*F91,2)</f>
        <v>0</v>
      </c>
      <c r="H91" s="179"/>
      <c r="I91" s="180">
        <f>ROUND(E91*H91,2)</f>
        <v>0</v>
      </c>
      <c r="J91" s="179"/>
      <c r="K91" s="180">
        <f>ROUND(E91*J91,2)</f>
        <v>0</v>
      </c>
      <c r="L91" s="180">
        <v>21</v>
      </c>
      <c r="M91" s="180">
        <f>G91*(1+L91/100)</f>
        <v>0</v>
      </c>
      <c r="N91" s="178">
        <v>0</v>
      </c>
      <c r="O91" s="178">
        <f>ROUND(E91*N91,2)</f>
        <v>0</v>
      </c>
      <c r="P91" s="178">
        <v>0</v>
      </c>
      <c r="Q91" s="178">
        <f>ROUND(E91*P91,2)</f>
        <v>0</v>
      </c>
      <c r="R91" s="180" t="s">
        <v>1901</v>
      </c>
      <c r="S91" s="180" t="s">
        <v>371</v>
      </c>
      <c r="T91" s="181" t="s">
        <v>2386</v>
      </c>
      <c r="U91" s="163">
        <v>0.06</v>
      </c>
      <c r="V91" s="163">
        <f>ROUND(E91*U91,2)</f>
        <v>7.38</v>
      </c>
      <c r="W91" s="163"/>
      <c r="X91" s="163" t="s">
        <v>431</v>
      </c>
      <c r="Y91" s="152"/>
      <c r="Z91" s="152"/>
      <c r="AA91" s="152"/>
      <c r="AB91" s="152"/>
      <c r="AC91" s="152"/>
      <c r="AD91" s="152"/>
      <c r="AE91" s="152"/>
      <c r="AF91" s="152"/>
      <c r="AG91" s="152" t="s">
        <v>2387</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c r="A92" s="159"/>
      <c r="B92" s="160"/>
      <c r="C92" s="273" t="s">
        <v>3832</v>
      </c>
      <c r="D92" s="274"/>
      <c r="E92" s="274"/>
      <c r="F92" s="274"/>
      <c r="G92" s="274"/>
      <c r="H92" s="163"/>
      <c r="I92" s="163"/>
      <c r="J92" s="163"/>
      <c r="K92" s="163"/>
      <c r="L92" s="163"/>
      <c r="M92" s="163"/>
      <c r="N92" s="162"/>
      <c r="O92" s="162"/>
      <c r="P92" s="162"/>
      <c r="Q92" s="162"/>
      <c r="R92" s="163"/>
      <c r="S92" s="163"/>
      <c r="T92" s="163"/>
      <c r="U92" s="163"/>
      <c r="V92" s="163"/>
      <c r="W92" s="163"/>
      <c r="X92" s="163"/>
      <c r="Y92" s="152"/>
      <c r="Z92" s="152"/>
      <c r="AA92" s="152"/>
      <c r="AB92" s="152"/>
      <c r="AC92" s="152"/>
      <c r="AD92" s="152"/>
      <c r="AE92" s="152"/>
      <c r="AF92" s="152"/>
      <c r="AG92" s="152" t="s">
        <v>444</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c r="A93" s="159"/>
      <c r="B93" s="160"/>
      <c r="C93" s="203" t="s">
        <v>4243</v>
      </c>
      <c r="D93" s="199"/>
      <c r="E93" s="200">
        <v>22</v>
      </c>
      <c r="F93" s="163"/>
      <c r="G93" s="163"/>
      <c r="H93" s="163"/>
      <c r="I93" s="163"/>
      <c r="J93" s="163"/>
      <c r="K93" s="163"/>
      <c r="L93" s="163"/>
      <c r="M93" s="163"/>
      <c r="N93" s="162"/>
      <c r="O93" s="162"/>
      <c r="P93" s="162"/>
      <c r="Q93" s="162"/>
      <c r="R93" s="163"/>
      <c r="S93" s="163"/>
      <c r="T93" s="163"/>
      <c r="U93" s="163"/>
      <c r="V93" s="163"/>
      <c r="W93" s="163"/>
      <c r="X93" s="163"/>
      <c r="Y93" s="152"/>
      <c r="Z93" s="152"/>
      <c r="AA93" s="152"/>
      <c r="AB93" s="152"/>
      <c r="AC93" s="152"/>
      <c r="AD93" s="152"/>
      <c r="AE93" s="152"/>
      <c r="AF93" s="152"/>
      <c r="AG93" s="152" t="s">
        <v>2390</v>
      </c>
      <c r="AH93" s="152">
        <v>5</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c r="A94" s="159"/>
      <c r="B94" s="160"/>
      <c r="C94" s="203" t="s">
        <v>4244</v>
      </c>
      <c r="D94" s="199"/>
      <c r="E94" s="200">
        <v>15.5</v>
      </c>
      <c r="F94" s="163"/>
      <c r="G94" s="163"/>
      <c r="H94" s="163"/>
      <c r="I94" s="163"/>
      <c r="J94" s="163"/>
      <c r="K94" s="163"/>
      <c r="L94" s="163"/>
      <c r="M94" s="163"/>
      <c r="N94" s="162"/>
      <c r="O94" s="162"/>
      <c r="P94" s="162"/>
      <c r="Q94" s="162"/>
      <c r="R94" s="163"/>
      <c r="S94" s="163"/>
      <c r="T94" s="163"/>
      <c r="U94" s="163"/>
      <c r="V94" s="163"/>
      <c r="W94" s="163"/>
      <c r="X94" s="163"/>
      <c r="Y94" s="152"/>
      <c r="Z94" s="152"/>
      <c r="AA94" s="152"/>
      <c r="AB94" s="152"/>
      <c r="AC94" s="152"/>
      <c r="AD94" s="152"/>
      <c r="AE94" s="152"/>
      <c r="AF94" s="152"/>
      <c r="AG94" s="152" t="s">
        <v>2390</v>
      </c>
      <c r="AH94" s="152">
        <v>5</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c r="A95" s="159"/>
      <c r="B95" s="160"/>
      <c r="C95" s="203" t="s">
        <v>4245</v>
      </c>
      <c r="D95" s="199"/>
      <c r="E95" s="200">
        <v>1</v>
      </c>
      <c r="F95" s="163"/>
      <c r="G95" s="163"/>
      <c r="H95" s="163"/>
      <c r="I95" s="163"/>
      <c r="J95" s="163"/>
      <c r="K95" s="163"/>
      <c r="L95" s="163"/>
      <c r="M95" s="163"/>
      <c r="N95" s="162"/>
      <c r="O95" s="162"/>
      <c r="P95" s="162"/>
      <c r="Q95" s="162"/>
      <c r="R95" s="163"/>
      <c r="S95" s="163"/>
      <c r="T95" s="163"/>
      <c r="U95" s="163"/>
      <c r="V95" s="163"/>
      <c r="W95" s="163"/>
      <c r="X95" s="163"/>
      <c r="Y95" s="152"/>
      <c r="Z95" s="152"/>
      <c r="AA95" s="152"/>
      <c r="AB95" s="152"/>
      <c r="AC95" s="152"/>
      <c r="AD95" s="152"/>
      <c r="AE95" s="152"/>
      <c r="AF95" s="152"/>
      <c r="AG95" s="152" t="s">
        <v>2390</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c r="A96" s="159"/>
      <c r="B96" s="160"/>
      <c r="C96" s="203" t="s">
        <v>4246</v>
      </c>
      <c r="D96" s="199"/>
      <c r="E96" s="200">
        <v>20.5</v>
      </c>
      <c r="F96" s="163"/>
      <c r="G96" s="163"/>
      <c r="H96" s="163"/>
      <c r="I96" s="163"/>
      <c r="J96" s="163"/>
      <c r="K96" s="163"/>
      <c r="L96" s="163"/>
      <c r="M96" s="163"/>
      <c r="N96" s="162"/>
      <c r="O96" s="162"/>
      <c r="P96" s="162"/>
      <c r="Q96" s="162"/>
      <c r="R96" s="163"/>
      <c r="S96" s="163"/>
      <c r="T96" s="163"/>
      <c r="U96" s="163"/>
      <c r="V96" s="163"/>
      <c r="W96" s="163"/>
      <c r="X96" s="163"/>
      <c r="Y96" s="152"/>
      <c r="Z96" s="152"/>
      <c r="AA96" s="152"/>
      <c r="AB96" s="152"/>
      <c r="AC96" s="152"/>
      <c r="AD96" s="152"/>
      <c r="AE96" s="152"/>
      <c r="AF96" s="152"/>
      <c r="AG96" s="152" t="s">
        <v>2390</v>
      </c>
      <c r="AH96" s="152">
        <v>5</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c r="A97" s="159"/>
      <c r="B97" s="160"/>
      <c r="C97" s="203" t="s">
        <v>4247</v>
      </c>
      <c r="D97" s="199"/>
      <c r="E97" s="200">
        <v>11</v>
      </c>
      <c r="F97" s="163"/>
      <c r="G97" s="163"/>
      <c r="H97" s="163"/>
      <c r="I97" s="163"/>
      <c r="J97" s="163"/>
      <c r="K97" s="163"/>
      <c r="L97" s="163"/>
      <c r="M97" s="163"/>
      <c r="N97" s="162"/>
      <c r="O97" s="162"/>
      <c r="P97" s="162"/>
      <c r="Q97" s="162"/>
      <c r="R97" s="163"/>
      <c r="S97" s="163"/>
      <c r="T97" s="163"/>
      <c r="U97" s="163"/>
      <c r="V97" s="163"/>
      <c r="W97" s="163"/>
      <c r="X97" s="163"/>
      <c r="Y97" s="152"/>
      <c r="Z97" s="152"/>
      <c r="AA97" s="152"/>
      <c r="AB97" s="152"/>
      <c r="AC97" s="152"/>
      <c r="AD97" s="152"/>
      <c r="AE97" s="152"/>
      <c r="AF97" s="152"/>
      <c r="AG97" s="152" t="s">
        <v>2390</v>
      </c>
      <c r="AH97" s="152">
        <v>5</v>
      </c>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c r="A98" s="159"/>
      <c r="B98" s="160"/>
      <c r="C98" s="203" t="s">
        <v>4248</v>
      </c>
      <c r="D98" s="199"/>
      <c r="E98" s="200">
        <v>35</v>
      </c>
      <c r="F98" s="163"/>
      <c r="G98" s="163"/>
      <c r="H98" s="163"/>
      <c r="I98" s="163"/>
      <c r="J98" s="163"/>
      <c r="K98" s="163"/>
      <c r="L98" s="163"/>
      <c r="M98" s="163"/>
      <c r="N98" s="162"/>
      <c r="O98" s="162"/>
      <c r="P98" s="162"/>
      <c r="Q98" s="162"/>
      <c r="R98" s="163"/>
      <c r="S98" s="163"/>
      <c r="T98" s="163"/>
      <c r="U98" s="163"/>
      <c r="V98" s="163"/>
      <c r="W98" s="163"/>
      <c r="X98" s="163"/>
      <c r="Y98" s="152"/>
      <c r="Z98" s="152"/>
      <c r="AA98" s="152"/>
      <c r="AB98" s="152"/>
      <c r="AC98" s="152"/>
      <c r="AD98" s="152"/>
      <c r="AE98" s="152"/>
      <c r="AF98" s="152"/>
      <c r="AG98" s="152" t="s">
        <v>2390</v>
      </c>
      <c r="AH98" s="152">
        <v>5</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c r="A99" s="159"/>
      <c r="B99" s="160"/>
      <c r="C99" s="203" t="s">
        <v>4249</v>
      </c>
      <c r="D99" s="199"/>
      <c r="E99" s="200">
        <v>7.5</v>
      </c>
      <c r="F99" s="163"/>
      <c r="G99" s="163"/>
      <c r="H99" s="163"/>
      <c r="I99" s="163"/>
      <c r="J99" s="163"/>
      <c r="K99" s="163"/>
      <c r="L99" s="163"/>
      <c r="M99" s="163"/>
      <c r="N99" s="162"/>
      <c r="O99" s="162"/>
      <c r="P99" s="162"/>
      <c r="Q99" s="162"/>
      <c r="R99" s="163"/>
      <c r="S99" s="163"/>
      <c r="T99" s="163"/>
      <c r="U99" s="163"/>
      <c r="V99" s="163"/>
      <c r="W99" s="163"/>
      <c r="X99" s="163"/>
      <c r="Y99" s="152"/>
      <c r="Z99" s="152"/>
      <c r="AA99" s="152"/>
      <c r="AB99" s="152"/>
      <c r="AC99" s="152"/>
      <c r="AD99" s="152"/>
      <c r="AE99" s="152"/>
      <c r="AF99" s="152"/>
      <c r="AG99" s="152" t="s">
        <v>2390</v>
      </c>
      <c r="AH99" s="152">
        <v>5</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c r="A100" s="159"/>
      <c r="B100" s="160"/>
      <c r="C100" s="203" t="s">
        <v>4250</v>
      </c>
      <c r="D100" s="199"/>
      <c r="E100" s="200">
        <v>2.5</v>
      </c>
      <c r="F100" s="163"/>
      <c r="G100" s="163"/>
      <c r="H100" s="163"/>
      <c r="I100" s="163"/>
      <c r="J100" s="163"/>
      <c r="K100" s="163"/>
      <c r="L100" s="163"/>
      <c r="M100" s="163"/>
      <c r="N100" s="162"/>
      <c r="O100" s="162"/>
      <c r="P100" s="162"/>
      <c r="Q100" s="162"/>
      <c r="R100" s="163"/>
      <c r="S100" s="163"/>
      <c r="T100" s="163"/>
      <c r="U100" s="163"/>
      <c r="V100" s="163"/>
      <c r="W100" s="163"/>
      <c r="X100" s="163"/>
      <c r="Y100" s="152"/>
      <c r="Z100" s="152"/>
      <c r="AA100" s="152"/>
      <c r="AB100" s="152"/>
      <c r="AC100" s="152"/>
      <c r="AD100" s="152"/>
      <c r="AE100" s="152"/>
      <c r="AF100" s="152"/>
      <c r="AG100" s="152" t="s">
        <v>2390</v>
      </c>
      <c r="AH100" s="152">
        <v>5</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c r="A101" s="159"/>
      <c r="B101" s="160"/>
      <c r="C101" s="203" t="s">
        <v>4251</v>
      </c>
      <c r="D101" s="199"/>
      <c r="E101" s="200">
        <v>8</v>
      </c>
      <c r="F101" s="163"/>
      <c r="G101" s="163"/>
      <c r="H101" s="163"/>
      <c r="I101" s="163"/>
      <c r="J101" s="163"/>
      <c r="K101" s="163"/>
      <c r="L101" s="163"/>
      <c r="M101" s="163"/>
      <c r="N101" s="162"/>
      <c r="O101" s="162"/>
      <c r="P101" s="162"/>
      <c r="Q101" s="162"/>
      <c r="R101" s="163"/>
      <c r="S101" s="163"/>
      <c r="T101" s="163"/>
      <c r="U101" s="163"/>
      <c r="V101" s="163"/>
      <c r="W101" s="163"/>
      <c r="X101" s="163"/>
      <c r="Y101" s="152"/>
      <c r="Z101" s="152"/>
      <c r="AA101" s="152"/>
      <c r="AB101" s="152"/>
      <c r="AC101" s="152"/>
      <c r="AD101" s="152"/>
      <c r="AE101" s="152"/>
      <c r="AF101" s="152"/>
      <c r="AG101" s="152" t="s">
        <v>2390</v>
      </c>
      <c r="AH101" s="152">
        <v>5</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c r="A102" s="189">
        <v>23</v>
      </c>
      <c r="B102" s="190" t="s">
        <v>2622</v>
      </c>
      <c r="C102" s="197" t="s">
        <v>2623</v>
      </c>
      <c r="D102" s="191" t="s">
        <v>508</v>
      </c>
      <c r="E102" s="192">
        <v>1</v>
      </c>
      <c r="F102" s="193"/>
      <c r="G102" s="194">
        <f>ROUND(E102*F102,2)</f>
        <v>0</v>
      </c>
      <c r="H102" s="193"/>
      <c r="I102" s="194">
        <f>ROUND(E102*H102,2)</f>
        <v>0</v>
      </c>
      <c r="J102" s="193"/>
      <c r="K102" s="194">
        <f>ROUND(E102*J102,2)</f>
        <v>0</v>
      </c>
      <c r="L102" s="194">
        <v>21</v>
      </c>
      <c r="M102" s="194">
        <f>G102*(1+L102/100)</f>
        <v>0</v>
      </c>
      <c r="N102" s="192">
        <v>0</v>
      </c>
      <c r="O102" s="192">
        <f>ROUND(E102*N102,2)</f>
        <v>0</v>
      </c>
      <c r="P102" s="192">
        <v>0</v>
      </c>
      <c r="Q102" s="192">
        <f>ROUND(E102*P102,2)</f>
        <v>0</v>
      </c>
      <c r="R102" s="194" t="s">
        <v>1901</v>
      </c>
      <c r="S102" s="194" t="s">
        <v>371</v>
      </c>
      <c r="T102" s="195" t="s">
        <v>2386</v>
      </c>
      <c r="U102" s="163">
        <v>0.52</v>
      </c>
      <c r="V102" s="163">
        <f>ROUND(E102*U102,2)</f>
        <v>0.52</v>
      </c>
      <c r="W102" s="163"/>
      <c r="X102" s="163" t="s">
        <v>431</v>
      </c>
      <c r="Y102" s="152"/>
      <c r="Z102" s="152"/>
      <c r="AA102" s="152"/>
      <c r="AB102" s="152"/>
      <c r="AC102" s="152"/>
      <c r="AD102" s="152"/>
      <c r="AE102" s="152"/>
      <c r="AF102" s="152"/>
      <c r="AG102" s="152" t="s">
        <v>2387</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c r="A103" s="189">
        <v>24</v>
      </c>
      <c r="B103" s="190" t="s">
        <v>2624</v>
      </c>
      <c r="C103" s="197" t="s">
        <v>2625</v>
      </c>
      <c r="D103" s="191" t="s">
        <v>508</v>
      </c>
      <c r="E103" s="192">
        <v>1</v>
      </c>
      <c r="F103" s="193"/>
      <c r="G103" s="194">
        <f>ROUND(E103*F103,2)</f>
        <v>0</v>
      </c>
      <c r="H103" s="193"/>
      <c r="I103" s="194">
        <f>ROUND(E103*H103,2)</f>
        <v>0</v>
      </c>
      <c r="J103" s="193"/>
      <c r="K103" s="194">
        <f>ROUND(E103*J103,2)</f>
        <v>0</v>
      </c>
      <c r="L103" s="194">
        <v>21</v>
      </c>
      <c r="M103" s="194">
        <f>G103*(1+L103/100)</f>
        <v>0</v>
      </c>
      <c r="N103" s="192">
        <v>4.6800000000000001E-3</v>
      </c>
      <c r="O103" s="192">
        <f>ROUND(E103*N103,2)</f>
        <v>0</v>
      </c>
      <c r="P103" s="192">
        <v>0</v>
      </c>
      <c r="Q103" s="192">
        <f>ROUND(E103*P103,2)</f>
        <v>0</v>
      </c>
      <c r="R103" s="194" t="s">
        <v>1901</v>
      </c>
      <c r="S103" s="194" t="s">
        <v>371</v>
      </c>
      <c r="T103" s="195" t="s">
        <v>2386</v>
      </c>
      <c r="U103" s="163">
        <v>0.68</v>
      </c>
      <c r="V103" s="163">
        <f>ROUND(E103*U103,2)</f>
        <v>0.68</v>
      </c>
      <c r="W103" s="163"/>
      <c r="X103" s="163" t="s">
        <v>431</v>
      </c>
      <c r="Y103" s="152"/>
      <c r="Z103" s="152"/>
      <c r="AA103" s="152"/>
      <c r="AB103" s="152"/>
      <c r="AC103" s="152"/>
      <c r="AD103" s="152"/>
      <c r="AE103" s="152"/>
      <c r="AF103" s="152"/>
      <c r="AG103" s="152" t="s">
        <v>2387</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ht="22.5" outlineLevel="1">
      <c r="A104" s="175">
        <v>25</v>
      </c>
      <c r="B104" s="176" t="s">
        <v>4252</v>
      </c>
      <c r="C104" s="185" t="s">
        <v>4253</v>
      </c>
      <c r="D104" s="177" t="s">
        <v>429</v>
      </c>
      <c r="E104" s="178">
        <v>0.42</v>
      </c>
      <c r="F104" s="179"/>
      <c r="G104" s="180">
        <f>ROUND(E104*F104,2)</f>
        <v>0</v>
      </c>
      <c r="H104" s="179"/>
      <c r="I104" s="180">
        <f>ROUND(E104*H104,2)</f>
        <v>0</v>
      </c>
      <c r="J104" s="179"/>
      <c r="K104" s="180">
        <f>ROUND(E104*J104,2)</f>
        <v>0</v>
      </c>
      <c r="L104" s="180">
        <v>21</v>
      </c>
      <c r="M104" s="180">
        <f>G104*(1+L104/100)</f>
        <v>0</v>
      </c>
      <c r="N104" s="178">
        <v>2.5249999999999999</v>
      </c>
      <c r="O104" s="178">
        <f>ROUND(E104*N104,2)</f>
        <v>1.06</v>
      </c>
      <c r="P104" s="178">
        <v>0</v>
      </c>
      <c r="Q104" s="178">
        <f>ROUND(E104*P104,2)</f>
        <v>0</v>
      </c>
      <c r="R104" s="180" t="s">
        <v>1901</v>
      </c>
      <c r="S104" s="180" t="s">
        <v>371</v>
      </c>
      <c r="T104" s="181" t="s">
        <v>2386</v>
      </c>
      <c r="U104" s="163">
        <v>1.3029999999999999</v>
      </c>
      <c r="V104" s="163">
        <f>ROUND(E104*U104,2)</f>
        <v>0.55000000000000004</v>
      </c>
      <c r="W104" s="163"/>
      <c r="X104" s="163" t="s">
        <v>431</v>
      </c>
      <c r="Y104" s="152"/>
      <c r="Z104" s="152"/>
      <c r="AA104" s="152"/>
      <c r="AB104" s="152"/>
      <c r="AC104" s="152"/>
      <c r="AD104" s="152"/>
      <c r="AE104" s="152"/>
      <c r="AF104" s="152"/>
      <c r="AG104" s="152" t="s">
        <v>2387</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c r="A105" s="159"/>
      <c r="B105" s="160"/>
      <c r="C105" s="273" t="s">
        <v>2605</v>
      </c>
      <c r="D105" s="274"/>
      <c r="E105" s="274"/>
      <c r="F105" s="274"/>
      <c r="G105" s="274"/>
      <c r="H105" s="163"/>
      <c r="I105" s="163"/>
      <c r="J105" s="163"/>
      <c r="K105" s="163"/>
      <c r="L105" s="163"/>
      <c r="M105" s="163"/>
      <c r="N105" s="162"/>
      <c r="O105" s="162"/>
      <c r="P105" s="162"/>
      <c r="Q105" s="162"/>
      <c r="R105" s="163"/>
      <c r="S105" s="163"/>
      <c r="T105" s="163"/>
      <c r="U105" s="163"/>
      <c r="V105" s="163"/>
      <c r="W105" s="163"/>
      <c r="X105" s="163"/>
      <c r="Y105" s="152"/>
      <c r="Z105" s="152"/>
      <c r="AA105" s="152"/>
      <c r="AB105" s="152"/>
      <c r="AC105" s="152"/>
      <c r="AD105" s="152"/>
      <c r="AE105" s="152"/>
      <c r="AF105" s="152"/>
      <c r="AG105" s="152" t="s">
        <v>444</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ht="22.5" outlineLevel="1">
      <c r="A106" s="159"/>
      <c r="B106" s="160"/>
      <c r="C106" s="203" t="s">
        <v>4254</v>
      </c>
      <c r="D106" s="199"/>
      <c r="E106" s="200">
        <v>0.42</v>
      </c>
      <c r="F106" s="163"/>
      <c r="G106" s="163"/>
      <c r="H106" s="163"/>
      <c r="I106" s="163"/>
      <c r="J106" s="163"/>
      <c r="K106" s="163"/>
      <c r="L106" s="163"/>
      <c r="M106" s="163"/>
      <c r="N106" s="162"/>
      <c r="O106" s="162"/>
      <c r="P106" s="162"/>
      <c r="Q106" s="162"/>
      <c r="R106" s="163"/>
      <c r="S106" s="163"/>
      <c r="T106" s="163"/>
      <c r="U106" s="163"/>
      <c r="V106" s="163"/>
      <c r="W106" s="163"/>
      <c r="X106" s="163"/>
      <c r="Y106" s="152"/>
      <c r="Z106" s="152"/>
      <c r="AA106" s="152"/>
      <c r="AB106" s="152"/>
      <c r="AC106" s="152"/>
      <c r="AD106" s="152"/>
      <c r="AE106" s="152"/>
      <c r="AF106" s="152"/>
      <c r="AG106" s="152" t="s">
        <v>2390</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c r="A107" s="175">
        <v>26</v>
      </c>
      <c r="B107" s="176" t="s">
        <v>4255</v>
      </c>
      <c r="C107" s="185" t="s">
        <v>4256</v>
      </c>
      <c r="D107" s="177" t="s">
        <v>524</v>
      </c>
      <c r="E107" s="178">
        <v>10</v>
      </c>
      <c r="F107" s="179"/>
      <c r="G107" s="180">
        <f>ROUND(E107*F107,2)</f>
        <v>0</v>
      </c>
      <c r="H107" s="179"/>
      <c r="I107" s="180">
        <f>ROUND(E107*H107,2)</f>
        <v>0</v>
      </c>
      <c r="J107" s="179"/>
      <c r="K107" s="180">
        <f>ROUND(E107*J107,2)</f>
        <v>0</v>
      </c>
      <c r="L107" s="180">
        <v>21</v>
      </c>
      <c r="M107" s="180">
        <f>G107*(1+L107/100)</f>
        <v>0</v>
      </c>
      <c r="N107" s="178">
        <v>0</v>
      </c>
      <c r="O107" s="178">
        <f>ROUND(E107*N107,2)</f>
        <v>0</v>
      </c>
      <c r="P107" s="178">
        <v>0</v>
      </c>
      <c r="Q107" s="178">
        <f>ROUND(E107*P107,2)</f>
        <v>0</v>
      </c>
      <c r="R107" s="180" t="s">
        <v>1901</v>
      </c>
      <c r="S107" s="180" t="s">
        <v>371</v>
      </c>
      <c r="T107" s="181" t="s">
        <v>2386</v>
      </c>
      <c r="U107" s="163">
        <v>0.03</v>
      </c>
      <c r="V107" s="163">
        <f>ROUND(E107*U107,2)</f>
        <v>0.3</v>
      </c>
      <c r="W107" s="163"/>
      <c r="X107" s="163" t="s">
        <v>431</v>
      </c>
      <c r="Y107" s="152"/>
      <c r="Z107" s="152"/>
      <c r="AA107" s="152"/>
      <c r="AB107" s="152"/>
      <c r="AC107" s="152"/>
      <c r="AD107" s="152"/>
      <c r="AE107" s="152"/>
      <c r="AF107" s="152"/>
      <c r="AG107" s="152" t="s">
        <v>2387</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c r="A108" s="159"/>
      <c r="B108" s="160"/>
      <c r="C108" s="203" t="s">
        <v>4257</v>
      </c>
      <c r="D108" s="199"/>
      <c r="E108" s="200">
        <v>10</v>
      </c>
      <c r="F108" s="163"/>
      <c r="G108" s="163"/>
      <c r="H108" s="163"/>
      <c r="I108" s="163"/>
      <c r="J108" s="163"/>
      <c r="K108" s="163"/>
      <c r="L108" s="163"/>
      <c r="M108" s="163"/>
      <c r="N108" s="162"/>
      <c r="O108" s="162"/>
      <c r="P108" s="162"/>
      <c r="Q108" s="162"/>
      <c r="R108" s="163"/>
      <c r="S108" s="163"/>
      <c r="T108" s="163"/>
      <c r="U108" s="163"/>
      <c r="V108" s="163"/>
      <c r="W108" s="163"/>
      <c r="X108" s="163"/>
      <c r="Y108" s="152"/>
      <c r="Z108" s="152"/>
      <c r="AA108" s="152"/>
      <c r="AB108" s="152"/>
      <c r="AC108" s="152"/>
      <c r="AD108" s="152"/>
      <c r="AE108" s="152"/>
      <c r="AF108" s="152"/>
      <c r="AG108" s="152" t="s">
        <v>2390</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c r="A109" s="175">
        <v>27</v>
      </c>
      <c r="B109" s="176" t="s">
        <v>4258</v>
      </c>
      <c r="C109" s="185" t="s">
        <v>4259</v>
      </c>
      <c r="D109" s="177" t="s">
        <v>524</v>
      </c>
      <c r="E109" s="178">
        <v>0.15</v>
      </c>
      <c r="F109" s="179"/>
      <c r="G109" s="180">
        <f>ROUND(E109*F109,2)</f>
        <v>0</v>
      </c>
      <c r="H109" s="179"/>
      <c r="I109" s="180">
        <f>ROUND(E109*H109,2)</f>
        <v>0</v>
      </c>
      <c r="J109" s="179"/>
      <c r="K109" s="180">
        <f>ROUND(E109*J109,2)</f>
        <v>0</v>
      </c>
      <c r="L109" s="180">
        <v>21</v>
      </c>
      <c r="M109" s="180">
        <f>G109*(1+L109/100)</f>
        <v>0</v>
      </c>
      <c r="N109" s="178">
        <v>0</v>
      </c>
      <c r="O109" s="178">
        <f>ROUND(E109*N109,2)</f>
        <v>0</v>
      </c>
      <c r="P109" s="178">
        <v>4.8230000000000002E-2</v>
      </c>
      <c r="Q109" s="178">
        <f>ROUND(E109*P109,2)</f>
        <v>0.01</v>
      </c>
      <c r="R109" s="180" t="s">
        <v>644</v>
      </c>
      <c r="S109" s="180" t="s">
        <v>371</v>
      </c>
      <c r="T109" s="181" t="s">
        <v>2386</v>
      </c>
      <c r="U109" s="163">
        <v>4.2</v>
      </c>
      <c r="V109" s="163">
        <f>ROUND(E109*U109,2)</f>
        <v>0.63</v>
      </c>
      <c r="W109" s="163"/>
      <c r="X109" s="163" t="s">
        <v>431</v>
      </c>
      <c r="Y109" s="152"/>
      <c r="Z109" s="152"/>
      <c r="AA109" s="152"/>
      <c r="AB109" s="152"/>
      <c r="AC109" s="152"/>
      <c r="AD109" s="152"/>
      <c r="AE109" s="152"/>
      <c r="AF109" s="152"/>
      <c r="AG109" s="152" t="s">
        <v>2387</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c r="A110" s="159"/>
      <c r="B110" s="160"/>
      <c r="C110" s="203" t="s">
        <v>4260</v>
      </c>
      <c r="D110" s="199"/>
      <c r="E110" s="200">
        <v>0.15</v>
      </c>
      <c r="F110" s="163"/>
      <c r="G110" s="163"/>
      <c r="H110" s="163"/>
      <c r="I110" s="163"/>
      <c r="J110" s="163"/>
      <c r="K110" s="163"/>
      <c r="L110" s="163"/>
      <c r="M110" s="163"/>
      <c r="N110" s="162"/>
      <c r="O110" s="162"/>
      <c r="P110" s="162"/>
      <c r="Q110" s="162"/>
      <c r="R110" s="163"/>
      <c r="S110" s="163"/>
      <c r="T110" s="163"/>
      <c r="U110" s="163"/>
      <c r="V110" s="163"/>
      <c r="W110" s="163"/>
      <c r="X110" s="163"/>
      <c r="Y110" s="152"/>
      <c r="Z110" s="152"/>
      <c r="AA110" s="152"/>
      <c r="AB110" s="152"/>
      <c r="AC110" s="152"/>
      <c r="AD110" s="152"/>
      <c r="AE110" s="152"/>
      <c r="AF110" s="152"/>
      <c r="AG110" s="152" t="s">
        <v>2390</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c r="A111" s="175">
        <v>28</v>
      </c>
      <c r="B111" s="176" t="s">
        <v>4261</v>
      </c>
      <c r="C111" s="185" t="s">
        <v>4262</v>
      </c>
      <c r="D111" s="177" t="s">
        <v>524</v>
      </c>
      <c r="E111" s="178">
        <v>0.3</v>
      </c>
      <c r="F111" s="179"/>
      <c r="G111" s="180">
        <f>ROUND(E111*F111,2)</f>
        <v>0</v>
      </c>
      <c r="H111" s="179"/>
      <c r="I111" s="180">
        <f>ROUND(E111*H111,2)</f>
        <v>0</v>
      </c>
      <c r="J111" s="179"/>
      <c r="K111" s="180">
        <f>ROUND(E111*J111,2)</f>
        <v>0</v>
      </c>
      <c r="L111" s="180">
        <v>21</v>
      </c>
      <c r="M111" s="180">
        <f>G111*(1+L111/100)</f>
        <v>0</v>
      </c>
      <c r="N111" s="178">
        <v>0</v>
      </c>
      <c r="O111" s="178">
        <f>ROUND(E111*N111,2)</f>
        <v>0</v>
      </c>
      <c r="P111" s="178">
        <v>7.5359999999999996E-2</v>
      </c>
      <c r="Q111" s="178">
        <f>ROUND(E111*P111,2)</f>
        <v>0.02</v>
      </c>
      <c r="R111" s="180" t="s">
        <v>644</v>
      </c>
      <c r="S111" s="180" t="s">
        <v>371</v>
      </c>
      <c r="T111" s="181" t="s">
        <v>2386</v>
      </c>
      <c r="U111" s="163">
        <v>5.7</v>
      </c>
      <c r="V111" s="163">
        <f>ROUND(E111*U111,2)</f>
        <v>1.71</v>
      </c>
      <c r="W111" s="163"/>
      <c r="X111" s="163" t="s">
        <v>431</v>
      </c>
      <c r="Y111" s="152"/>
      <c r="Z111" s="152"/>
      <c r="AA111" s="152"/>
      <c r="AB111" s="152"/>
      <c r="AC111" s="152"/>
      <c r="AD111" s="152"/>
      <c r="AE111" s="152"/>
      <c r="AF111" s="152"/>
      <c r="AG111" s="152" t="s">
        <v>2387</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c r="A112" s="159"/>
      <c r="B112" s="160"/>
      <c r="C112" s="203" t="s">
        <v>4263</v>
      </c>
      <c r="D112" s="199"/>
      <c r="E112" s="200">
        <v>0.15</v>
      </c>
      <c r="F112" s="163"/>
      <c r="G112" s="163"/>
      <c r="H112" s="163"/>
      <c r="I112" s="163"/>
      <c r="J112" s="163"/>
      <c r="K112" s="163"/>
      <c r="L112" s="163"/>
      <c r="M112" s="163"/>
      <c r="N112" s="162"/>
      <c r="O112" s="162"/>
      <c r="P112" s="162"/>
      <c r="Q112" s="162"/>
      <c r="R112" s="163"/>
      <c r="S112" s="163"/>
      <c r="T112" s="163"/>
      <c r="U112" s="163"/>
      <c r="V112" s="163"/>
      <c r="W112" s="163"/>
      <c r="X112" s="163"/>
      <c r="Y112" s="152"/>
      <c r="Z112" s="152"/>
      <c r="AA112" s="152"/>
      <c r="AB112" s="152"/>
      <c r="AC112" s="152"/>
      <c r="AD112" s="152"/>
      <c r="AE112" s="152"/>
      <c r="AF112" s="152"/>
      <c r="AG112" s="152" t="s">
        <v>2390</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c r="A113" s="159"/>
      <c r="B113" s="160"/>
      <c r="C113" s="203" t="s">
        <v>4264</v>
      </c>
      <c r="D113" s="199"/>
      <c r="E113" s="200">
        <v>0.15</v>
      </c>
      <c r="F113" s="163"/>
      <c r="G113" s="163"/>
      <c r="H113" s="163"/>
      <c r="I113" s="163"/>
      <c r="J113" s="163"/>
      <c r="K113" s="163"/>
      <c r="L113" s="163"/>
      <c r="M113" s="163"/>
      <c r="N113" s="162"/>
      <c r="O113" s="162"/>
      <c r="P113" s="162"/>
      <c r="Q113" s="162"/>
      <c r="R113" s="163"/>
      <c r="S113" s="163"/>
      <c r="T113" s="163"/>
      <c r="U113" s="163"/>
      <c r="V113" s="163"/>
      <c r="W113" s="163"/>
      <c r="X113" s="163"/>
      <c r="Y113" s="152"/>
      <c r="Z113" s="152"/>
      <c r="AA113" s="152"/>
      <c r="AB113" s="152"/>
      <c r="AC113" s="152"/>
      <c r="AD113" s="152"/>
      <c r="AE113" s="152"/>
      <c r="AF113" s="152"/>
      <c r="AG113" s="152" t="s">
        <v>2390</v>
      </c>
      <c r="AH113" s="152">
        <v>0</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c r="A114" s="189">
        <v>29</v>
      </c>
      <c r="B114" s="190" t="s">
        <v>4265</v>
      </c>
      <c r="C114" s="197" t="s">
        <v>4266</v>
      </c>
      <c r="D114" s="191" t="s">
        <v>508</v>
      </c>
      <c r="E114" s="192">
        <v>1</v>
      </c>
      <c r="F114" s="193"/>
      <c r="G114" s="194">
        <f t="shared" ref="G114:G120" si="0">ROUND(E114*F114,2)</f>
        <v>0</v>
      </c>
      <c r="H114" s="193"/>
      <c r="I114" s="194">
        <f t="shared" ref="I114:I120" si="1">ROUND(E114*H114,2)</f>
        <v>0</v>
      </c>
      <c r="J114" s="193"/>
      <c r="K114" s="194">
        <f t="shared" ref="K114:K120" si="2">ROUND(E114*J114,2)</f>
        <v>0</v>
      </c>
      <c r="L114" s="194">
        <v>21</v>
      </c>
      <c r="M114" s="194">
        <f t="shared" ref="M114:M120" si="3">G114*(1+L114/100)</f>
        <v>0</v>
      </c>
      <c r="N114" s="192">
        <v>0</v>
      </c>
      <c r="O114" s="192">
        <f t="shared" ref="O114:O120" si="4">ROUND(E114*N114,2)</f>
        <v>0</v>
      </c>
      <c r="P114" s="192">
        <v>0</v>
      </c>
      <c r="Q114" s="192">
        <f t="shared" ref="Q114:Q120" si="5">ROUND(E114*P114,2)</f>
        <v>0</v>
      </c>
      <c r="R114" s="194" t="s">
        <v>731</v>
      </c>
      <c r="S114" s="194" t="s">
        <v>371</v>
      </c>
      <c r="T114" s="195" t="s">
        <v>2386</v>
      </c>
      <c r="U114" s="163">
        <v>0</v>
      </c>
      <c r="V114" s="163">
        <f t="shared" ref="V114:V120" si="6">ROUND(E114*U114,2)</f>
        <v>0</v>
      </c>
      <c r="W114" s="163"/>
      <c r="X114" s="163" t="s">
        <v>464</v>
      </c>
      <c r="Y114" s="152"/>
      <c r="Z114" s="152"/>
      <c r="AA114" s="152"/>
      <c r="AB114" s="152"/>
      <c r="AC114" s="152"/>
      <c r="AD114" s="152"/>
      <c r="AE114" s="152"/>
      <c r="AF114" s="152"/>
      <c r="AG114" s="152" t="s">
        <v>2465</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ht="22.5" outlineLevel="1">
      <c r="A115" s="189">
        <v>30</v>
      </c>
      <c r="B115" s="190" t="s">
        <v>4267</v>
      </c>
      <c r="C115" s="197" t="s">
        <v>4268</v>
      </c>
      <c r="D115" s="191" t="s">
        <v>508</v>
      </c>
      <c r="E115" s="192">
        <v>1</v>
      </c>
      <c r="F115" s="193"/>
      <c r="G115" s="194">
        <f t="shared" si="0"/>
        <v>0</v>
      </c>
      <c r="H115" s="193"/>
      <c r="I115" s="194">
        <f t="shared" si="1"/>
        <v>0</v>
      </c>
      <c r="J115" s="193"/>
      <c r="K115" s="194">
        <f t="shared" si="2"/>
        <v>0</v>
      </c>
      <c r="L115" s="194">
        <v>21</v>
      </c>
      <c r="M115" s="194">
        <f t="shared" si="3"/>
        <v>0</v>
      </c>
      <c r="N115" s="192">
        <v>0</v>
      </c>
      <c r="O115" s="192">
        <f t="shared" si="4"/>
        <v>0</v>
      </c>
      <c r="P115" s="192">
        <v>0</v>
      </c>
      <c r="Q115" s="192">
        <f t="shared" si="5"/>
        <v>0</v>
      </c>
      <c r="R115" s="194"/>
      <c r="S115" s="194" t="s">
        <v>430</v>
      </c>
      <c r="T115" s="195" t="s">
        <v>372</v>
      </c>
      <c r="U115" s="163">
        <v>0</v>
      </c>
      <c r="V115" s="163">
        <f t="shared" si="6"/>
        <v>0</v>
      </c>
      <c r="W115" s="163"/>
      <c r="X115" s="163" t="s">
        <v>464</v>
      </c>
      <c r="Y115" s="152"/>
      <c r="Z115" s="152"/>
      <c r="AA115" s="152"/>
      <c r="AB115" s="152"/>
      <c r="AC115" s="152"/>
      <c r="AD115" s="152"/>
      <c r="AE115" s="152"/>
      <c r="AF115" s="152"/>
      <c r="AG115" s="152" t="s">
        <v>2465</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ht="22.5" outlineLevel="1">
      <c r="A116" s="189">
        <v>31</v>
      </c>
      <c r="B116" s="190" t="s">
        <v>4269</v>
      </c>
      <c r="C116" s="197" t="s">
        <v>4270</v>
      </c>
      <c r="D116" s="191" t="s">
        <v>508</v>
      </c>
      <c r="E116" s="192">
        <v>2</v>
      </c>
      <c r="F116" s="193"/>
      <c r="G116" s="194">
        <f t="shared" si="0"/>
        <v>0</v>
      </c>
      <c r="H116" s="193"/>
      <c r="I116" s="194">
        <f t="shared" si="1"/>
        <v>0</v>
      </c>
      <c r="J116" s="193"/>
      <c r="K116" s="194">
        <f t="shared" si="2"/>
        <v>0</v>
      </c>
      <c r="L116" s="194">
        <v>21</v>
      </c>
      <c r="M116" s="194">
        <f t="shared" si="3"/>
        <v>0</v>
      </c>
      <c r="N116" s="192">
        <v>0</v>
      </c>
      <c r="O116" s="192">
        <f t="shared" si="4"/>
        <v>0</v>
      </c>
      <c r="P116" s="192">
        <v>0</v>
      </c>
      <c r="Q116" s="192">
        <f t="shared" si="5"/>
        <v>0</v>
      </c>
      <c r="R116" s="194"/>
      <c r="S116" s="194" t="s">
        <v>430</v>
      </c>
      <c r="T116" s="195" t="s">
        <v>372</v>
      </c>
      <c r="U116" s="163">
        <v>0</v>
      </c>
      <c r="V116" s="163">
        <f t="shared" si="6"/>
        <v>0</v>
      </c>
      <c r="W116" s="163"/>
      <c r="X116" s="163" t="s">
        <v>464</v>
      </c>
      <c r="Y116" s="152"/>
      <c r="Z116" s="152"/>
      <c r="AA116" s="152"/>
      <c r="AB116" s="152"/>
      <c r="AC116" s="152"/>
      <c r="AD116" s="152"/>
      <c r="AE116" s="152"/>
      <c r="AF116" s="152"/>
      <c r="AG116" s="152" t="s">
        <v>2465</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ht="22.5" outlineLevel="1">
      <c r="A117" s="189">
        <v>32</v>
      </c>
      <c r="B117" s="190" t="s">
        <v>4271</v>
      </c>
      <c r="C117" s="197" t="s">
        <v>4272</v>
      </c>
      <c r="D117" s="191" t="s">
        <v>508</v>
      </c>
      <c r="E117" s="192">
        <v>1</v>
      </c>
      <c r="F117" s="193"/>
      <c r="G117" s="194">
        <f t="shared" si="0"/>
        <v>0</v>
      </c>
      <c r="H117" s="193"/>
      <c r="I117" s="194">
        <f t="shared" si="1"/>
        <v>0</v>
      </c>
      <c r="J117" s="193"/>
      <c r="K117" s="194">
        <f t="shared" si="2"/>
        <v>0</v>
      </c>
      <c r="L117" s="194">
        <v>21</v>
      </c>
      <c r="M117" s="194">
        <f t="shared" si="3"/>
        <v>0</v>
      </c>
      <c r="N117" s="192">
        <v>5.0899999999999999E-3</v>
      </c>
      <c r="O117" s="192">
        <f t="shared" si="4"/>
        <v>0.01</v>
      </c>
      <c r="P117" s="192">
        <v>0</v>
      </c>
      <c r="Q117" s="192">
        <f t="shared" si="5"/>
        <v>0</v>
      </c>
      <c r="R117" s="194" t="s">
        <v>731</v>
      </c>
      <c r="S117" s="194" t="s">
        <v>371</v>
      </c>
      <c r="T117" s="195" t="s">
        <v>2386</v>
      </c>
      <c r="U117" s="163">
        <v>0</v>
      </c>
      <c r="V117" s="163">
        <f t="shared" si="6"/>
        <v>0</v>
      </c>
      <c r="W117" s="163"/>
      <c r="X117" s="163" t="s">
        <v>464</v>
      </c>
      <c r="Y117" s="152"/>
      <c r="Z117" s="152"/>
      <c r="AA117" s="152"/>
      <c r="AB117" s="152"/>
      <c r="AC117" s="152"/>
      <c r="AD117" s="152"/>
      <c r="AE117" s="152"/>
      <c r="AF117" s="152"/>
      <c r="AG117" s="152" t="s">
        <v>2465</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c r="A118" s="189">
        <v>33</v>
      </c>
      <c r="B118" s="190" t="s">
        <v>4273</v>
      </c>
      <c r="C118" s="197" t="s">
        <v>4274</v>
      </c>
      <c r="D118" s="191" t="s">
        <v>508</v>
      </c>
      <c r="E118" s="192">
        <v>1</v>
      </c>
      <c r="F118" s="193"/>
      <c r="G118" s="194">
        <f t="shared" si="0"/>
        <v>0</v>
      </c>
      <c r="H118" s="193"/>
      <c r="I118" s="194">
        <f t="shared" si="1"/>
        <v>0</v>
      </c>
      <c r="J118" s="193"/>
      <c r="K118" s="194">
        <f t="shared" si="2"/>
        <v>0</v>
      </c>
      <c r="L118" s="194">
        <v>21</v>
      </c>
      <c r="M118" s="194">
        <f t="shared" si="3"/>
        <v>0</v>
      </c>
      <c r="N118" s="192">
        <v>6.1399999999999996E-3</v>
      </c>
      <c r="O118" s="192">
        <f t="shared" si="4"/>
        <v>0.01</v>
      </c>
      <c r="P118" s="192">
        <v>0</v>
      </c>
      <c r="Q118" s="192">
        <f t="shared" si="5"/>
        <v>0</v>
      </c>
      <c r="R118" s="194" t="s">
        <v>731</v>
      </c>
      <c r="S118" s="194" t="s">
        <v>371</v>
      </c>
      <c r="T118" s="195" t="s">
        <v>2386</v>
      </c>
      <c r="U118" s="163">
        <v>0</v>
      </c>
      <c r="V118" s="163">
        <f t="shared" si="6"/>
        <v>0</v>
      </c>
      <c r="W118" s="163"/>
      <c r="X118" s="163" t="s">
        <v>464</v>
      </c>
      <c r="Y118" s="152"/>
      <c r="Z118" s="152"/>
      <c r="AA118" s="152"/>
      <c r="AB118" s="152"/>
      <c r="AC118" s="152"/>
      <c r="AD118" s="152"/>
      <c r="AE118" s="152"/>
      <c r="AF118" s="152"/>
      <c r="AG118" s="152" t="s">
        <v>2465</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c r="A119" s="189">
        <v>34</v>
      </c>
      <c r="B119" s="190" t="s">
        <v>4275</v>
      </c>
      <c r="C119" s="197" t="s">
        <v>4276</v>
      </c>
      <c r="D119" s="191" t="s">
        <v>508</v>
      </c>
      <c r="E119" s="192">
        <v>1</v>
      </c>
      <c r="F119" s="193"/>
      <c r="G119" s="194">
        <f t="shared" si="0"/>
        <v>0</v>
      </c>
      <c r="H119" s="193"/>
      <c r="I119" s="194">
        <f t="shared" si="1"/>
        <v>0</v>
      </c>
      <c r="J119" s="193"/>
      <c r="K119" s="194">
        <f t="shared" si="2"/>
        <v>0</v>
      </c>
      <c r="L119" s="194">
        <v>21</v>
      </c>
      <c r="M119" s="194">
        <f t="shared" si="3"/>
        <v>0</v>
      </c>
      <c r="N119" s="192">
        <v>3.0000000000000001E-3</v>
      </c>
      <c r="O119" s="192">
        <f t="shared" si="4"/>
        <v>0</v>
      </c>
      <c r="P119" s="192">
        <v>0</v>
      </c>
      <c r="Q119" s="192">
        <f t="shared" si="5"/>
        <v>0</v>
      </c>
      <c r="R119" s="194" t="s">
        <v>731</v>
      </c>
      <c r="S119" s="194" t="s">
        <v>371</v>
      </c>
      <c r="T119" s="195" t="s">
        <v>2386</v>
      </c>
      <c r="U119" s="163">
        <v>0</v>
      </c>
      <c r="V119" s="163">
        <f t="shared" si="6"/>
        <v>0</v>
      </c>
      <c r="W119" s="163"/>
      <c r="X119" s="163" t="s">
        <v>464</v>
      </c>
      <c r="Y119" s="152"/>
      <c r="Z119" s="152"/>
      <c r="AA119" s="152"/>
      <c r="AB119" s="152"/>
      <c r="AC119" s="152"/>
      <c r="AD119" s="152"/>
      <c r="AE119" s="152"/>
      <c r="AF119" s="152"/>
      <c r="AG119" s="152" t="s">
        <v>2465</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c r="A120" s="189">
        <v>35</v>
      </c>
      <c r="B120" s="190" t="s">
        <v>4277</v>
      </c>
      <c r="C120" s="197" t="s">
        <v>4278</v>
      </c>
      <c r="D120" s="191" t="s">
        <v>508</v>
      </c>
      <c r="E120" s="192">
        <v>1</v>
      </c>
      <c r="F120" s="193"/>
      <c r="G120" s="194">
        <f t="shared" si="0"/>
        <v>0</v>
      </c>
      <c r="H120" s="193"/>
      <c r="I120" s="194">
        <f t="shared" si="1"/>
        <v>0</v>
      </c>
      <c r="J120" s="193"/>
      <c r="K120" s="194">
        <f t="shared" si="2"/>
        <v>0</v>
      </c>
      <c r="L120" s="194">
        <v>21</v>
      </c>
      <c r="M120" s="194">
        <f t="shared" si="3"/>
        <v>0</v>
      </c>
      <c r="N120" s="192">
        <v>3.5000000000000003E-2</v>
      </c>
      <c r="O120" s="192">
        <f t="shared" si="4"/>
        <v>0.04</v>
      </c>
      <c r="P120" s="192">
        <v>0</v>
      </c>
      <c r="Q120" s="192">
        <f t="shared" si="5"/>
        <v>0</v>
      </c>
      <c r="R120" s="194" t="s">
        <v>731</v>
      </c>
      <c r="S120" s="194" t="s">
        <v>371</v>
      </c>
      <c r="T120" s="195" t="s">
        <v>2386</v>
      </c>
      <c r="U120" s="163">
        <v>0</v>
      </c>
      <c r="V120" s="163">
        <f t="shared" si="6"/>
        <v>0</v>
      </c>
      <c r="W120" s="163"/>
      <c r="X120" s="163" t="s">
        <v>464</v>
      </c>
      <c r="Y120" s="152"/>
      <c r="Z120" s="152"/>
      <c r="AA120" s="152"/>
      <c r="AB120" s="152"/>
      <c r="AC120" s="152"/>
      <c r="AD120" s="152"/>
      <c r="AE120" s="152"/>
      <c r="AF120" s="152"/>
      <c r="AG120" s="152" t="s">
        <v>2465</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c r="A121" s="169" t="s">
        <v>366</v>
      </c>
      <c r="B121" s="170" t="s">
        <v>249</v>
      </c>
      <c r="C121" s="184" t="s">
        <v>250</v>
      </c>
      <c r="D121" s="171"/>
      <c r="E121" s="172"/>
      <c r="F121" s="173"/>
      <c r="G121" s="173">
        <f>SUMIF(AG122:AG124,"&lt;&gt;NOR",G122:G124)</f>
        <v>0</v>
      </c>
      <c r="H121" s="173"/>
      <c r="I121" s="173">
        <f>SUM(I122:I124)</f>
        <v>0</v>
      </c>
      <c r="J121" s="173"/>
      <c r="K121" s="173">
        <f>SUM(K122:K124)</f>
        <v>0</v>
      </c>
      <c r="L121" s="173"/>
      <c r="M121" s="173">
        <f>SUM(M122:M124)</f>
        <v>0</v>
      </c>
      <c r="N121" s="172"/>
      <c r="O121" s="172">
        <f>SUM(O122:O124)</f>
        <v>0</v>
      </c>
      <c r="P121" s="172"/>
      <c r="Q121" s="172">
        <f>SUM(Q122:Q124)</f>
        <v>0</v>
      </c>
      <c r="R121" s="173"/>
      <c r="S121" s="173"/>
      <c r="T121" s="174"/>
      <c r="U121" s="168"/>
      <c r="V121" s="168">
        <f>SUM(V122:V124)</f>
        <v>23</v>
      </c>
      <c r="W121" s="168"/>
      <c r="X121" s="168"/>
      <c r="AG121" t="s">
        <v>367</v>
      </c>
    </row>
    <row r="122" spans="1:60" ht="22.5" outlineLevel="1">
      <c r="A122" s="175">
        <v>36</v>
      </c>
      <c r="B122" s="176" t="s">
        <v>1989</v>
      </c>
      <c r="C122" s="185" t="s">
        <v>1990</v>
      </c>
      <c r="D122" s="177" t="s">
        <v>459</v>
      </c>
      <c r="E122" s="178">
        <v>109.52849000000001</v>
      </c>
      <c r="F122" s="179"/>
      <c r="G122" s="180">
        <f>ROUND(E122*F122,2)</f>
        <v>0</v>
      </c>
      <c r="H122" s="179"/>
      <c r="I122" s="180">
        <f>ROUND(E122*H122,2)</f>
        <v>0</v>
      </c>
      <c r="J122" s="179"/>
      <c r="K122" s="180">
        <f>ROUND(E122*J122,2)</f>
        <v>0</v>
      </c>
      <c r="L122" s="180">
        <v>21</v>
      </c>
      <c r="M122" s="180">
        <f>G122*(1+L122/100)</f>
        <v>0</v>
      </c>
      <c r="N122" s="178">
        <v>0</v>
      </c>
      <c r="O122" s="178">
        <f>ROUND(E122*N122,2)</f>
        <v>0</v>
      </c>
      <c r="P122" s="178">
        <v>0</v>
      </c>
      <c r="Q122" s="178">
        <f>ROUND(E122*P122,2)</f>
        <v>0</v>
      </c>
      <c r="R122" s="180" t="s">
        <v>1901</v>
      </c>
      <c r="S122" s="180" t="s">
        <v>371</v>
      </c>
      <c r="T122" s="181" t="s">
        <v>2386</v>
      </c>
      <c r="U122" s="163">
        <v>0.21</v>
      </c>
      <c r="V122" s="163">
        <f>ROUND(E122*U122,2)</f>
        <v>23</v>
      </c>
      <c r="W122" s="163"/>
      <c r="X122" s="163" t="s">
        <v>254</v>
      </c>
      <c r="Y122" s="152"/>
      <c r="Z122" s="152"/>
      <c r="AA122" s="152"/>
      <c r="AB122" s="152"/>
      <c r="AC122" s="152"/>
      <c r="AD122" s="152"/>
      <c r="AE122" s="152"/>
      <c r="AF122" s="152"/>
      <c r="AG122" s="152" t="s">
        <v>724</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c r="A123" s="159"/>
      <c r="B123" s="160"/>
      <c r="C123" s="273" t="s">
        <v>1991</v>
      </c>
      <c r="D123" s="274"/>
      <c r="E123" s="274"/>
      <c r="F123" s="274"/>
      <c r="G123" s="274"/>
      <c r="H123" s="163"/>
      <c r="I123" s="163"/>
      <c r="J123" s="163"/>
      <c r="K123" s="163"/>
      <c r="L123" s="163"/>
      <c r="M123" s="163"/>
      <c r="N123" s="162"/>
      <c r="O123" s="162"/>
      <c r="P123" s="162"/>
      <c r="Q123" s="162"/>
      <c r="R123" s="163"/>
      <c r="S123" s="163"/>
      <c r="T123" s="163"/>
      <c r="U123" s="163"/>
      <c r="V123" s="163"/>
      <c r="W123" s="163"/>
      <c r="X123" s="163"/>
      <c r="Y123" s="152"/>
      <c r="Z123" s="152"/>
      <c r="AA123" s="152"/>
      <c r="AB123" s="152"/>
      <c r="AC123" s="152"/>
      <c r="AD123" s="152"/>
      <c r="AE123" s="152"/>
      <c r="AF123" s="152"/>
      <c r="AG123" s="152" t="s">
        <v>444</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c r="A124" s="159"/>
      <c r="B124" s="160"/>
      <c r="C124" s="271" t="s">
        <v>1992</v>
      </c>
      <c r="D124" s="272"/>
      <c r="E124" s="272"/>
      <c r="F124" s="272"/>
      <c r="G124" s="272"/>
      <c r="H124" s="163"/>
      <c r="I124" s="163"/>
      <c r="J124" s="163"/>
      <c r="K124" s="163"/>
      <c r="L124" s="163"/>
      <c r="M124" s="163"/>
      <c r="N124" s="162"/>
      <c r="O124" s="162"/>
      <c r="P124" s="162"/>
      <c r="Q124" s="162"/>
      <c r="R124" s="163"/>
      <c r="S124" s="163"/>
      <c r="T124" s="163"/>
      <c r="U124" s="163"/>
      <c r="V124" s="163"/>
      <c r="W124" s="163"/>
      <c r="X124" s="163"/>
      <c r="Y124" s="152"/>
      <c r="Z124" s="152"/>
      <c r="AA124" s="152"/>
      <c r="AB124" s="152"/>
      <c r="AC124" s="152"/>
      <c r="AD124" s="152"/>
      <c r="AE124" s="152"/>
      <c r="AF124" s="152"/>
      <c r="AG124" s="152" t="s">
        <v>375</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c r="A125" s="169" t="s">
        <v>366</v>
      </c>
      <c r="B125" s="170" t="s">
        <v>273</v>
      </c>
      <c r="C125" s="184" t="s">
        <v>274</v>
      </c>
      <c r="D125" s="171"/>
      <c r="E125" s="172"/>
      <c r="F125" s="173"/>
      <c r="G125" s="173">
        <f>SUMIF(AG126:AG161,"&lt;&gt;NOR",G126:G161)</f>
        <v>0</v>
      </c>
      <c r="H125" s="173"/>
      <c r="I125" s="173">
        <f>SUM(I126:I161)</f>
        <v>0</v>
      </c>
      <c r="J125" s="173"/>
      <c r="K125" s="173">
        <f>SUM(K126:K161)</f>
        <v>0</v>
      </c>
      <c r="L125" s="173"/>
      <c r="M125" s="173">
        <f>SUM(M126:M161)</f>
        <v>0</v>
      </c>
      <c r="N125" s="172"/>
      <c r="O125" s="172">
        <f>SUM(O126:O161)</f>
        <v>0.41000000000000009</v>
      </c>
      <c r="P125" s="172"/>
      <c r="Q125" s="172">
        <f>SUM(Q126:Q161)</f>
        <v>0</v>
      </c>
      <c r="R125" s="173"/>
      <c r="S125" s="173"/>
      <c r="T125" s="174"/>
      <c r="U125" s="168"/>
      <c r="V125" s="168">
        <f>SUM(V126:V161)</f>
        <v>90.319999999999979</v>
      </c>
      <c r="W125" s="168"/>
      <c r="X125" s="168"/>
      <c r="AG125" t="s">
        <v>367</v>
      </c>
    </row>
    <row r="126" spans="1:60" outlineLevel="1">
      <c r="A126" s="175">
        <v>37</v>
      </c>
      <c r="B126" s="176" t="s">
        <v>4279</v>
      </c>
      <c r="C126" s="185" t="s">
        <v>4280</v>
      </c>
      <c r="D126" s="177" t="s">
        <v>524</v>
      </c>
      <c r="E126" s="178">
        <v>22</v>
      </c>
      <c r="F126" s="179"/>
      <c r="G126" s="180">
        <f>ROUND(E126*F126,2)</f>
        <v>0</v>
      </c>
      <c r="H126" s="179"/>
      <c r="I126" s="180">
        <f>ROUND(E126*H126,2)</f>
        <v>0</v>
      </c>
      <c r="J126" s="179"/>
      <c r="K126" s="180">
        <f>ROUND(E126*J126,2)</f>
        <v>0</v>
      </c>
      <c r="L126" s="180">
        <v>21</v>
      </c>
      <c r="M126" s="180">
        <f>G126*(1+L126/100)</f>
        <v>0</v>
      </c>
      <c r="N126" s="178">
        <v>1.7099999999999999E-3</v>
      </c>
      <c r="O126" s="178">
        <f>ROUND(E126*N126,2)</f>
        <v>0.04</v>
      </c>
      <c r="P126" s="178">
        <v>0</v>
      </c>
      <c r="Q126" s="178">
        <f>ROUND(E126*P126,2)</f>
        <v>0</v>
      </c>
      <c r="R126" s="180" t="s">
        <v>781</v>
      </c>
      <c r="S126" s="180" t="s">
        <v>371</v>
      </c>
      <c r="T126" s="181" t="s">
        <v>2386</v>
      </c>
      <c r="U126" s="163">
        <v>0.8</v>
      </c>
      <c r="V126" s="163">
        <f>ROUND(E126*U126,2)</f>
        <v>17.600000000000001</v>
      </c>
      <c r="W126" s="163"/>
      <c r="X126" s="163" t="s">
        <v>431</v>
      </c>
      <c r="Y126" s="152"/>
      <c r="Z126" s="152"/>
      <c r="AA126" s="152"/>
      <c r="AB126" s="152"/>
      <c r="AC126" s="152"/>
      <c r="AD126" s="152"/>
      <c r="AE126" s="152"/>
      <c r="AF126" s="152"/>
      <c r="AG126" s="152" t="s">
        <v>728</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c r="A127" s="159"/>
      <c r="B127" s="160"/>
      <c r="C127" s="273" t="s">
        <v>3850</v>
      </c>
      <c r="D127" s="274"/>
      <c r="E127" s="274"/>
      <c r="F127" s="274"/>
      <c r="G127" s="274"/>
      <c r="H127" s="163"/>
      <c r="I127" s="163"/>
      <c r="J127" s="163"/>
      <c r="K127" s="163"/>
      <c r="L127" s="163"/>
      <c r="M127" s="163"/>
      <c r="N127" s="162"/>
      <c r="O127" s="162"/>
      <c r="P127" s="162"/>
      <c r="Q127" s="162"/>
      <c r="R127" s="163"/>
      <c r="S127" s="163"/>
      <c r="T127" s="163"/>
      <c r="U127" s="163"/>
      <c r="V127" s="163"/>
      <c r="W127" s="163"/>
      <c r="X127" s="163"/>
      <c r="Y127" s="152"/>
      <c r="Z127" s="152"/>
      <c r="AA127" s="152"/>
      <c r="AB127" s="152"/>
      <c r="AC127" s="152"/>
      <c r="AD127" s="152"/>
      <c r="AE127" s="152"/>
      <c r="AF127" s="152"/>
      <c r="AG127" s="152" t="s">
        <v>444</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c r="A128" s="159"/>
      <c r="B128" s="160"/>
      <c r="C128" s="203" t="s">
        <v>4281</v>
      </c>
      <c r="D128" s="199"/>
      <c r="E128" s="200">
        <v>22</v>
      </c>
      <c r="F128" s="163"/>
      <c r="G128" s="163"/>
      <c r="H128" s="163"/>
      <c r="I128" s="163"/>
      <c r="J128" s="163"/>
      <c r="K128" s="163"/>
      <c r="L128" s="163"/>
      <c r="M128" s="163"/>
      <c r="N128" s="162"/>
      <c r="O128" s="162"/>
      <c r="P128" s="162"/>
      <c r="Q128" s="162"/>
      <c r="R128" s="163"/>
      <c r="S128" s="163"/>
      <c r="T128" s="163"/>
      <c r="U128" s="163"/>
      <c r="V128" s="163"/>
      <c r="W128" s="163"/>
      <c r="X128" s="163"/>
      <c r="Y128" s="152"/>
      <c r="Z128" s="152"/>
      <c r="AA128" s="152"/>
      <c r="AB128" s="152"/>
      <c r="AC128" s="152"/>
      <c r="AD128" s="152"/>
      <c r="AE128" s="152"/>
      <c r="AF128" s="152"/>
      <c r="AG128" s="152" t="s">
        <v>2390</v>
      </c>
      <c r="AH128" s="152">
        <v>0</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c r="A129" s="175">
        <v>38</v>
      </c>
      <c r="B129" s="176" t="s">
        <v>4282</v>
      </c>
      <c r="C129" s="185" t="s">
        <v>4283</v>
      </c>
      <c r="D129" s="177" t="s">
        <v>524</v>
      </c>
      <c r="E129" s="178">
        <v>15.5</v>
      </c>
      <c r="F129" s="179"/>
      <c r="G129" s="180">
        <f>ROUND(E129*F129,2)</f>
        <v>0</v>
      </c>
      <c r="H129" s="179"/>
      <c r="I129" s="180">
        <f>ROUND(E129*H129,2)</f>
        <v>0</v>
      </c>
      <c r="J129" s="179"/>
      <c r="K129" s="180">
        <f>ROUND(E129*J129,2)</f>
        <v>0</v>
      </c>
      <c r="L129" s="180">
        <v>21</v>
      </c>
      <c r="M129" s="180">
        <f>G129*(1+L129/100)</f>
        <v>0</v>
      </c>
      <c r="N129" s="178">
        <v>1.98E-3</v>
      </c>
      <c r="O129" s="178">
        <f>ROUND(E129*N129,2)</f>
        <v>0.03</v>
      </c>
      <c r="P129" s="178">
        <v>0</v>
      </c>
      <c r="Q129" s="178">
        <f>ROUND(E129*P129,2)</f>
        <v>0</v>
      </c>
      <c r="R129" s="180" t="s">
        <v>781</v>
      </c>
      <c r="S129" s="180" t="s">
        <v>371</v>
      </c>
      <c r="T129" s="181" t="s">
        <v>2386</v>
      </c>
      <c r="U129" s="163">
        <v>0.74</v>
      </c>
      <c r="V129" s="163">
        <f>ROUND(E129*U129,2)</f>
        <v>11.47</v>
      </c>
      <c r="W129" s="163"/>
      <c r="X129" s="163" t="s">
        <v>431</v>
      </c>
      <c r="Y129" s="152"/>
      <c r="Z129" s="152"/>
      <c r="AA129" s="152"/>
      <c r="AB129" s="152"/>
      <c r="AC129" s="152"/>
      <c r="AD129" s="152"/>
      <c r="AE129" s="152"/>
      <c r="AF129" s="152"/>
      <c r="AG129" s="152" t="s">
        <v>728</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c r="A130" s="159"/>
      <c r="B130" s="160"/>
      <c r="C130" s="273" t="s">
        <v>3850</v>
      </c>
      <c r="D130" s="274"/>
      <c r="E130" s="274"/>
      <c r="F130" s="274"/>
      <c r="G130" s="274"/>
      <c r="H130" s="163"/>
      <c r="I130" s="163"/>
      <c r="J130" s="163"/>
      <c r="K130" s="163"/>
      <c r="L130" s="163"/>
      <c r="M130" s="163"/>
      <c r="N130" s="162"/>
      <c r="O130" s="162"/>
      <c r="P130" s="162"/>
      <c r="Q130" s="162"/>
      <c r="R130" s="163"/>
      <c r="S130" s="163"/>
      <c r="T130" s="163"/>
      <c r="U130" s="163"/>
      <c r="V130" s="163"/>
      <c r="W130" s="163"/>
      <c r="X130" s="163"/>
      <c r="Y130" s="152"/>
      <c r="Z130" s="152"/>
      <c r="AA130" s="152"/>
      <c r="AB130" s="152"/>
      <c r="AC130" s="152"/>
      <c r="AD130" s="152"/>
      <c r="AE130" s="152"/>
      <c r="AF130" s="152"/>
      <c r="AG130" s="152" t="s">
        <v>444</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c r="A131" s="159"/>
      <c r="B131" s="160"/>
      <c r="C131" s="203" t="s">
        <v>4284</v>
      </c>
      <c r="D131" s="199"/>
      <c r="E131" s="200">
        <v>15.5</v>
      </c>
      <c r="F131" s="163"/>
      <c r="G131" s="163"/>
      <c r="H131" s="163"/>
      <c r="I131" s="163"/>
      <c r="J131" s="163"/>
      <c r="K131" s="163"/>
      <c r="L131" s="163"/>
      <c r="M131" s="163"/>
      <c r="N131" s="162"/>
      <c r="O131" s="162"/>
      <c r="P131" s="162"/>
      <c r="Q131" s="162"/>
      <c r="R131" s="163"/>
      <c r="S131" s="163"/>
      <c r="T131" s="163"/>
      <c r="U131" s="163"/>
      <c r="V131" s="163"/>
      <c r="W131" s="163"/>
      <c r="X131" s="163"/>
      <c r="Y131" s="152"/>
      <c r="Z131" s="152"/>
      <c r="AA131" s="152"/>
      <c r="AB131" s="152"/>
      <c r="AC131" s="152"/>
      <c r="AD131" s="152"/>
      <c r="AE131" s="152"/>
      <c r="AF131" s="152"/>
      <c r="AG131" s="152" t="s">
        <v>2390</v>
      </c>
      <c r="AH131" s="152">
        <v>0</v>
      </c>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ht="22.5" outlineLevel="1">
      <c r="A132" s="175">
        <v>39</v>
      </c>
      <c r="B132" s="176" t="s">
        <v>4285</v>
      </c>
      <c r="C132" s="185" t="s">
        <v>4286</v>
      </c>
      <c r="D132" s="177" t="s">
        <v>524</v>
      </c>
      <c r="E132" s="178">
        <v>20.5</v>
      </c>
      <c r="F132" s="179"/>
      <c r="G132" s="180">
        <f>ROUND(E132*F132,2)</f>
        <v>0</v>
      </c>
      <c r="H132" s="179"/>
      <c r="I132" s="180">
        <f>ROUND(E132*H132,2)</f>
        <v>0</v>
      </c>
      <c r="J132" s="179"/>
      <c r="K132" s="180">
        <f>ROUND(E132*J132,2)</f>
        <v>0</v>
      </c>
      <c r="L132" s="180">
        <v>21</v>
      </c>
      <c r="M132" s="180">
        <f>G132*(1+L132/100)</f>
        <v>0</v>
      </c>
      <c r="N132" s="178">
        <v>2.0999999999999999E-3</v>
      </c>
      <c r="O132" s="178">
        <f>ROUND(E132*N132,2)</f>
        <v>0.04</v>
      </c>
      <c r="P132" s="178">
        <v>0</v>
      </c>
      <c r="Q132" s="178">
        <f>ROUND(E132*P132,2)</f>
        <v>0</v>
      </c>
      <c r="R132" s="180" t="s">
        <v>781</v>
      </c>
      <c r="S132" s="180" t="s">
        <v>371</v>
      </c>
      <c r="T132" s="181" t="s">
        <v>2386</v>
      </c>
      <c r="U132" s="163">
        <v>0.8</v>
      </c>
      <c r="V132" s="163">
        <f>ROUND(E132*U132,2)</f>
        <v>16.399999999999999</v>
      </c>
      <c r="W132" s="163"/>
      <c r="X132" s="163" t="s">
        <v>431</v>
      </c>
      <c r="Y132" s="152"/>
      <c r="Z132" s="152"/>
      <c r="AA132" s="152"/>
      <c r="AB132" s="152"/>
      <c r="AC132" s="152"/>
      <c r="AD132" s="152"/>
      <c r="AE132" s="152"/>
      <c r="AF132" s="152"/>
      <c r="AG132" s="152" t="s">
        <v>2387</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c r="A133" s="159"/>
      <c r="B133" s="160"/>
      <c r="C133" s="273" t="s">
        <v>3850</v>
      </c>
      <c r="D133" s="274"/>
      <c r="E133" s="274"/>
      <c r="F133" s="274"/>
      <c r="G133" s="274"/>
      <c r="H133" s="163"/>
      <c r="I133" s="163"/>
      <c r="J133" s="163"/>
      <c r="K133" s="163"/>
      <c r="L133" s="163"/>
      <c r="M133" s="163"/>
      <c r="N133" s="162"/>
      <c r="O133" s="162"/>
      <c r="P133" s="162"/>
      <c r="Q133" s="162"/>
      <c r="R133" s="163"/>
      <c r="S133" s="163"/>
      <c r="T133" s="163"/>
      <c r="U133" s="163"/>
      <c r="V133" s="163"/>
      <c r="W133" s="163"/>
      <c r="X133" s="163"/>
      <c r="Y133" s="152"/>
      <c r="Z133" s="152"/>
      <c r="AA133" s="152"/>
      <c r="AB133" s="152"/>
      <c r="AC133" s="152"/>
      <c r="AD133" s="152"/>
      <c r="AE133" s="152"/>
      <c r="AF133" s="152"/>
      <c r="AG133" s="152" t="s">
        <v>444</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c r="A134" s="159"/>
      <c r="B134" s="160"/>
      <c r="C134" s="203" t="s">
        <v>4287</v>
      </c>
      <c r="D134" s="199"/>
      <c r="E134" s="200">
        <v>20.5</v>
      </c>
      <c r="F134" s="163"/>
      <c r="G134" s="163"/>
      <c r="H134" s="163"/>
      <c r="I134" s="163"/>
      <c r="J134" s="163"/>
      <c r="K134" s="163"/>
      <c r="L134" s="163"/>
      <c r="M134" s="163"/>
      <c r="N134" s="162"/>
      <c r="O134" s="162"/>
      <c r="P134" s="162"/>
      <c r="Q134" s="162"/>
      <c r="R134" s="163"/>
      <c r="S134" s="163"/>
      <c r="T134" s="163"/>
      <c r="U134" s="163"/>
      <c r="V134" s="163"/>
      <c r="W134" s="163"/>
      <c r="X134" s="163"/>
      <c r="Y134" s="152"/>
      <c r="Z134" s="152"/>
      <c r="AA134" s="152"/>
      <c r="AB134" s="152"/>
      <c r="AC134" s="152"/>
      <c r="AD134" s="152"/>
      <c r="AE134" s="152"/>
      <c r="AF134" s="152"/>
      <c r="AG134" s="152" t="s">
        <v>2390</v>
      </c>
      <c r="AH134" s="152">
        <v>0</v>
      </c>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ht="22.5" outlineLevel="1">
      <c r="A135" s="175">
        <v>40</v>
      </c>
      <c r="B135" s="176" t="s">
        <v>4288</v>
      </c>
      <c r="C135" s="185" t="s">
        <v>4289</v>
      </c>
      <c r="D135" s="177" t="s">
        <v>524</v>
      </c>
      <c r="E135" s="178">
        <v>11</v>
      </c>
      <c r="F135" s="179"/>
      <c r="G135" s="180">
        <f>ROUND(E135*F135,2)</f>
        <v>0</v>
      </c>
      <c r="H135" s="179"/>
      <c r="I135" s="180">
        <f>ROUND(E135*H135,2)</f>
        <v>0</v>
      </c>
      <c r="J135" s="179"/>
      <c r="K135" s="180">
        <f>ROUND(E135*J135,2)</f>
        <v>0</v>
      </c>
      <c r="L135" s="180">
        <v>21</v>
      </c>
      <c r="M135" s="180">
        <f>G135*(1+L135/100)</f>
        <v>0</v>
      </c>
      <c r="N135" s="178">
        <v>2.5200000000000001E-3</v>
      </c>
      <c r="O135" s="178">
        <f>ROUND(E135*N135,2)</f>
        <v>0.03</v>
      </c>
      <c r="P135" s="178">
        <v>0</v>
      </c>
      <c r="Q135" s="178">
        <f>ROUND(E135*P135,2)</f>
        <v>0</v>
      </c>
      <c r="R135" s="180" t="s">
        <v>781</v>
      </c>
      <c r="S135" s="180" t="s">
        <v>371</v>
      </c>
      <c r="T135" s="181" t="s">
        <v>2386</v>
      </c>
      <c r="U135" s="163">
        <v>0.8</v>
      </c>
      <c r="V135" s="163">
        <f>ROUND(E135*U135,2)</f>
        <v>8.8000000000000007</v>
      </c>
      <c r="W135" s="163"/>
      <c r="X135" s="163" t="s">
        <v>431</v>
      </c>
      <c r="Y135" s="152"/>
      <c r="Z135" s="152"/>
      <c r="AA135" s="152"/>
      <c r="AB135" s="152"/>
      <c r="AC135" s="152"/>
      <c r="AD135" s="152"/>
      <c r="AE135" s="152"/>
      <c r="AF135" s="152"/>
      <c r="AG135" s="152" t="s">
        <v>728</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c r="A136" s="159"/>
      <c r="B136" s="160"/>
      <c r="C136" s="273" t="s">
        <v>3850</v>
      </c>
      <c r="D136" s="274"/>
      <c r="E136" s="274"/>
      <c r="F136" s="274"/>
      <c r="G136" s="274"/>
      <c r="H136" s="163"/>
      <c r="I136" s="163"/>
      <c r="J136" s="163"/>
      <c r="K136" s="163"/>
      <c r="L136" s="163"/>
      <c r="M136" s="163"/>
      <c r="N136" s="162"/>
      <c r="O136" s="162"/>
      <c r="P136" s="162"/>
      <c r="Q136" s="162"/>
      <c r="R136" s="163"/>
      <c r="S136" s="163"/>
      <c r="T136" s="163"/>
      <c r="U136" s="163"/>
      <c r="V136" s="163"/>
      <c r="W136" s="163"/>
      <c r="X136" s="163"/>
      <c r="Y136" s="152"/>
      <c r="Z136" s="152"/>
      <c r="AA136" s="152"/>
      <c r="AB136" s="152"/>
      <c r="AC136" s="152"/>
      <c r="AD136" s="152"/>
      <c r="AE136" s="152"/>
      <c r="AF136" s="152"/>
      <c r="AG136" s="152" t="s">
        <v>444</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c r="A137" s="159"/>
      <c r="B137" s="160"/>
      <c r="C137" s="203" t="s">
        <v>4290</v>
      </c>
      <c r="D137" s="199"/>
      <c r="E137" s="200">
        <v>11</v>
      </c>
      <c r="F137" s="163"/>
      <c r="G137" s="163"/>
      <c r="H137" s="163"/>
      <c r="I137" s="163"/>
      <c r="J137" s="163"/>
      <c r="K137" s="163"/>
      <c r="L137" s="163"/>
      <c r="M137" s="163"/>
      <c r="N137" s="162"/>
      <c r="O137" s="162"/>
      <c r="P137" s="162"/>
      <c r="Q137" s="162"/>
      <c r="R137" s="163"/>
      <c r="S137" s="163"/>
      <c r="T137" s="163"/>
      <c r="U137" s="163"/>
      <c r="V137" s="163"/>
      <c r="W137" s="163"/>
      <c r="X137" s="163"/>
      <c r="Y137" s="152"/>
      <c r="Z137" s="152"/>
      <c r="AA137" s="152"/>
      <c r="AB137" s="152"/>
      <c r="AC137" s="152"/>
      <c r="AD137" s="152"/>
      <c r="AE137" s="152"/>
      <c r="AF137" s="152"/>
      <c r="AG137" s="152" t="s">
        <v>2390</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ht="22.5" outlineLevel="1">
      <c r="A138" s="175">
        <v>41</v>
      </c>
      <c r="B138" s="176" t="s">
        <v>4291</v>
      </c>
      <c r="C138" s="185" t="s">
        <v>4292</v>
      </c>
      <c r="D138" s="177" t="s">
        <v>524</v>
      </c>
      <c r="E138" s="178">
        <v>35</v>
      </c>
      <c r="F138" s="179"/>
      <c r="G138" s="180">
        <f>ROUND(E138*F138,2)</f>
        <v>0</v>
      </c>
      <c r="H138" s="179"/>
      <c r="I138" s="180">
        <f>ROUND(E138*H138,2)</f>
        <v>0</v>
      </c>
      <c r="J138" s="179"/>
      <c r="K138" s="180">
        <f>ROUND(E138*J138,2)</f>
        <v>0</v>
      </c>
      <c r="L138" s="180">
        <v>21</v>
      </c>
      <c r="M138" s="180">
        <f>G138*(1+L138/100)</f>
        <v>0</v>
      </c>
      <c r="N138" s="178">
        <v>3.5699999999999998E-3</v>
      </c>
      <c r="O138" s="178">
        <f>ROUND(E138*N138,2)</f>
        <v>0.12</v>
      </c>
      <c r="P138" s="178">
        <v>0</v>
      </c>
      <c r="Q138" s="178">
        <f>ROUND(E138*P138,2)</f>
        <v>0</v>
      </c>
      <c r="R138" s="180" t="s">
        <v>781</v>
      </c>
      <c r="S138" s="180" t="s">
        <v>371</v>
      </c>
      <c r="T138" s="181" t="s">
        <v>2386</v>
      </c>
      <c r="U138" s="163">
        <v>0.55000000000000004</v>
      </c>
      <c r="V138" s="163">
        <f>ROUND(E138*U138,2)</f>
        <v>19.25</v>
      </c>
      <c r="W138" s="163"/>
      <c r="X138" s="163" t="s">
        <v>431</v>
      </c>
      <c r="Y138" s="152"/>
      <c r="Z138" s="152"/>
      <c r="AA138" s="152"/>
      <c r="AB138" s="152"/>
      <c r="AC138" s="152"/>
      <c r="AD138" s="152"/>
      <c r="AE138" s="152"/>
      <c r="AF138" s="152"/>
      <c r="AG138" s="152" t="s">
        <v>728</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c r="A139" s="159"/>
      <c r="B139" s="160"/>
      <c r="C139" s="273" t="s">
        <v>3850</v>
      </c>
      <c r="D139" s="274"/>
      <c r="E139" s="274"/>
      <c r="F139" s="274"/>
      <c r="G139" s="274"/>
      <c r="H139" s="163"/>
      <c r="I139" s="163"/>
      <c r="J139" s="163"/>
      <c r="K139" s="163"/>
      <c r="L139" s="163"/>
      <c r="M139" s="163"/>
      <c r="N139" s="162"/>
      <c r="O139" s="162"/>
      <c r="P139" s="162"/>
      <c r="Q139" s="162"/>
      <c r="R139" s="163"/>
      <c r="S139" s="163"/>
      <c r="T139" s="163"/>
      <c r="U139" s="163"/>
      <c r="V139" s="163"/>
      <c r="W139" s="163"/>
      <c r="X139" s="163"/>
      <c r="Y139" s="152"/>
      <c r="Z139" s="152"/>
      <c r="AA139" s="152"/>
      <c r="AB139" s="152"/>
      <c r="AC139" s="152"/>
      <c r="AD139" s="152"/>
      <c r="AE139" s="152"/>
      <c r="AF139" s="152"/>
      <c r="AG139" s="152" t="s">
        <v>444</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c r="A140" s="159"/>
      <c r="B140" s="160"/>
      <c r="C140" s="271" t="s">
        <v>3851</v>
      </c>
      <c r="D140" s="272"/>
      <c r="E140" s="272"/>
      <c r="F140" s="272"/>
      <c r="G140" s="272"/>
      <c r="H140" s="163"/>
      <c r="I140" s="163"/>
      <c r="J140" s="163"/>
      <c r="K140" s="163"/>
      <c r="L140" s="163"/>
      <c r="M140" s="163"/>
      <c r="N140" s="162"/>
      <c r="O140" s="162"/>
      <c r="P140" s="162"/>
      <c r="Q140" s="162"/>
      <c r="R140" s="163"/>
      <c r="S140" s="163"/>
      <c r="T140" s="163"/>
      <c r="U140" s="163"/>
      <c r="V140" s="163"/>
      <c r="W140" s="163"/>
      <c r="X140" s="163"/>
      <c r="Y140" s="152"/>
      <c r="Z140" s="152"/>
      <c r="AA140" s="152"/>
      <c r="AB140" s="152"/>
      <c r="AC140" s="152"/>
      <c r="AD140" s="152"/>
      <c r="AE140" s="152"/>
      <c r="AF140" s="152"/>
      <c r="AG140" s="152" t="s">
        <v>375</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c r="A141" s="159"/>
      <c r="B141" s="160"/>
      <c r="C141" s="203" t="s">
        <v>4293</v>
      </c>
      <c r="D141" s="199"/>
      <c r="E141" s="200">
        <v>21</v>
      </c>
      <c r="F141" s="163"/>
      <c r="G141" s="163"/>
      <c r="H141" s="163"/>
      <c r="I141" s="163"/>
      <c r="J141" s="163"/>
      <c r="K141" s="163"/>
      <c r="L141" s="163"/>
      <c r="M141" s="163"/>
      <c r="N141" s="162"/>
      <c r="O141" s="162"/>
      <c r="P141" s="162"/>
      <c r="Q141" s="162"/>
      <c r="R141" s="163"/>
      <c r="S141" s="163"/>
      <c r="T141" s="163"/>
      <c r="U141" s="163"/>
      <c r="V141" s="163"/>
      <c r="W141" s="163"/>
      <c r="X141" s="163"/>
      <c r="Y141" s="152"/>
      <c r="Z141" s="152"/>
      <c r="AA141" s="152"/>
      <c r="AB141" s="152"/>
      <c r="AC141" s="152"/>
      <c r="AD141" s="152"/>
      <c r="AE141" s="152"/>
      <c r="AF141" s="152"/>
      <c r="AG141" s="152" t="s">
        <v>2390</v>
      </c>
      <c r="AH141" s="152">
        <v>0</v>
      </c>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c r="A142" s="159"/>
      <c r="B142" s="160"/>
      <c r="C142" s="203" t="s">
        <v>4294</v>
      </c>
      <c r="D142" s="199"/>
      <c r="E142" s="200">
        <v>14</v>
      </c>
      <c r="F142" s="163"/>
      <c r="G142" s="163"/>
      <c r="H142" s="163"/>
      <c r="I142" s="163"/>
      <c r="J142" s="163"/>
      <c r="K142" s="163"/>
      <c r="L142" s="163"/>
      <c r="M142" s="163"/>
      <c r="N142" s="162"/>
      <c r="O142" s="162"/>
      <c r="P142" s="162"/>
      <c r="Q142" s="162"/>
      <c r="R142" s="163"/>
      <c r="S142" s="163"/>
      <c r="T142" s="163"/>
      <c r="U142" s="163"/>
      <c r="V142" s="163"/>
      <c r="W142" s="163"/>
      <c r="X142" s="163"/>
      <c r="Y142" s="152"/>
      <c r="Z142" s="152"/>
      <c r="AA142" s="152"/>
      <c r="AB142" s="152"/>
      <c r="AC142" s="152"/>
      <c r="AD142" s="152"/>
      <c r="AE142" s="152"/>
      <c r="AF142" s="152"/>
      <c r="AG142" s="152" t="s">
        <v>2390</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ht="22.5" outlineLevel="1">
      <c r="A143" s="175">
        <v>42</v>
      </c>
      <c r="B143" s="176" t="s">
        <v>4295</v>
      </c>
      <c r="C143" s="185" t="s">
        <v>4296</v>
      </c>
      <c r="D143" s="177" t="s">
        <v>524</v>
      </c>
      <c r="E143" s="178">
        <v>7.5</v>
      </c>
      <c r="F143" s="179"/>
      <c r="G143" s="180">
        <f>ROUND(E143*F143,2)</f>
        <v>0</v>
      </c>
      <c r="H143" s="179"/>
      <c r="I143" s="180">
        <f>ROUND(E143*H143,2)</f>
        <v>0</v>
      </c>
      <c r="J143" s="179"/>
      <c r="K143" s="180">
        <f>ROUND(E143*J143,2)</f>
        <v>0</v>
      </c>
      <c r="L143" s="180">
        <v>21</v>
      </c>
      <c r="M143" s="180">
        <f>G143*(1+L143/100)</f>
        <v>0</v>
      </c>
      <c r="N143" s="178">
        <v>4.0299999999999997E-3</v>
      </c>
      <c r="O143" s="178">
        <f>ROUND(E143*N143,2)</f>
        <v>0.03</v>
      </c>
      <c r="P143" s="178">
        <v>0</v>
      </c>
      <c r="Q143" s="178">
        <f>ROUND(E143*P143,2)</f>
        <v>0</v>
      </c>
      <c r="R143" s="180" t="s">
        <v>781</v>
      </c>
      <c r="S143" s="180" t="s">
        <v>371</v>
      </c>
      <c r="T143" s="181" t="s">
        <v>2386</v>
      </c>
      <c r="U143" s="163">
        <v>0.6</v>
      </c>
      <c r="V143" s="163">
        <f>ROUND(E143*U143,2)</f>
        <v>4.5</v>
      </c>
      <c r="W143" s="163"/>
      <c r="X143" s="163" t="s">
        <v>431</v>
      </c>
      <c r="Y143" s="152"/>
      <c r="Z143" s="152"/>
      <c r="AA143" s="152"/>
      <c r="AB143" s="152"/>
      <c r="AC143" s="152"/>
      <c r="AD143" s="152"/>
      <c r="AE143" s="152"/>
      <c r="AF143" s="152"/>
      <c r="AG143" s="152" t="s">
        <v>728</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c r="A144" s="159"/>
      <c r="B144" s="160"/>
      <c r="C144" s="273" t="s">
        <v>3850</v>
      </c>
      <c r="D144" s="274"/>
      <c r="E144" s="274"/>
      <c r="F144" s="274"/>
      <c r="G144" s="274"/>
      <c r="H144" s="163"/>
      <c r="I144" s="163"/>
      <c r="J144" s="163"/>
      <c r="K144" s="163"/>
      <c r="L144" s="163"/>
      <c r="M144" s="163"/>
      <c r="N144" s="162"/>
      <c r="O144" s="162"/>
      <c r="P144" s="162"/>
      <c r="Q144" s="162"/>
      <c r="R144" s="163"/>
      <c r="S144" s="163"/>
      <c r="T144" s="163"/>
      <c r="U144" s="163"/>
      <c r="V144" s="163"/>
      <c r="W144" s="163"/>
      <c r="X144" s="163"/>
      <c r="Y144" s="152"/>
      <c r="Z144" s="152"/>
      <c r="AA144" s="152"/>
      <c r="AB144" s="152"/>
      <c r="AC144" s="152"/>
      <c r="AD144" s="152"/>
      <c r="AE144" s="152"/>
      <c r="AF144" s="152"/>
      <c r="AG144" s="152" t="s">
        <v>444</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c r="A145" s="159"/>
      <c r="B145" s="160"/>
      <c r="C145" s="271" t="s">
        <v>3851</v>
      </c>
      <c r="D145" s="272"/>
      <c r="E145" s="272"/>
      <c r="F145" s="272"/>
      <c r="G145" s="272"/>
      <c r="H145" s="163"/>
      <c r="I145" s="163"/>
      <c r="J145" s="163"/>
      <c r="K145" s="163"/>
      <c r="L145" s="163"/>
      <c r="M145" s="163"/>
      <c r="N145" s="162"/>
      <c r="O145" s="162"/>
      <c r="P145" s="162"/>
      <c r="Q145" s="162"/>
      <c r="R145" s="163"/>
      <c r="S145" s="163"/>
      <c r="T145" s="163"/>
      <c r="U145" s="163"/>
      <c r="V145" s="163"/>
      <c r="W145" s="163"/>
      <c r="X145" s="163"/>
      <c r="Y145" s="152"/>
      <c r="Z145" s="152"/>
      <c r="AA145" s="152"/>
      <c r="AB145" s="152"/>
      <c r="AC145" s="152"/>
      <c r="AD145" s="152"/>
      <c r="AE145" s="152"/>
      <c r="AF145" s="152"/>
      <c r="AG145" s="152" t="s">
        <v>375</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c r="A146" s="159"/>
      <c r="B146" s="160"/>
      <c r="C146" s="203" t="s">
        <v>4297</v>
      </c>
      <c r="D146" s="199"/>
      <c r="E146" s="200">
        <v>7.5</v>
      </c>
      <c r="F146" s="163"/>
      <c r="G146" s="163"/>
      <c r="H146" s="163"/>
      <c r="I146" s="163"/>
      <c r="J146" s="163"/>
      <c r="K146" s="163"/>
      <c r="L146" s="163"/>
      <c r="M146" s="163"/>
      <c r="N146" s="162"/>
      <c r="O146" s="162"/>
      <c r="P146" s="162"/>
      <c r="Q146" s="162"/>
      <c r="R146" s="163"/>
      <c r="S146" s="163"/>
      <c r="T146" s="163"/>
      <c r="U146" s="163"/>
      <c r="V146" s="163"/>
      <c r="W146" s="163"/>
      <c r="X146" s="163"/>
      <c r="Y146" s="152"/>
      <c r="Z146" s="152"/>
      <c r="AA146" s="152"/>
      <c r="AB146" s="152"/>
      <c r="AC146" s="152"/>
      <c r="AD146" s="152"/>
      <c r="AE146" s="152"/>
      <c r="AF146" s="152"/>
      <c r="AG146" s="152" t="s">
        <v>2390</v>
      </c>
      <c r="AH146" s="152">
        <v>0</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ht="22.5" outlineLevel="1">
      <c r="A147" s="175">
        <v>43</v>
      </c>
      <c r="B147" s="176" t="s">
        <v>3893</v>
      </c>
      <c r="C147" s="185" t="s">
        <v>3894</v>
      </c>
      <c r="D147" s="177" t="s">
        <v>524</v>
      </c>
      <c r="E147" s="178">
        <v>16.5</v>
      </c>
      <c r="F147" s="179"/>
      <c r="G147" s="180">
        <f>ROUND(E147*F147,2)</f>
        <v>0</v>
      </c>
      <c r="H147" s="179"/>
      <c r="I147" s="180">
        <f>ROUND(E147*H147,2)</f>
        <v>0</v>
      </c>
      <c r="J147" s="179"/>
      <c r="K147" s="180">
        <f>ROUND(E147*J147,2)</f>
        <v>0</v>
      </c>
      <c r="L147" s="180">
        <v>21</v>
      </c>
      <c r="M147" s="180">
        <f>G147*(1+L147/100)</f>
        <v>0</v>
      </c>
      <c r="N147" s="178">
        <v>5.0000000000000001E-4</v>
      </c>
      <c r="O147" s="178">
        <f>ROUND(E147*N147,2)</f>
        <v>0.01</v>
      </c>
      <c r="P147" s="178">
        <v>0</v>
      </c>
      <c r="Q147" s="178">
        <f>ROUND(E147*P147,2)</f>
        <v>0</v>
      </c>
      <c r="R147" s="180" t="s">
        <v>781</v>
      </c>
      <c r="S147" s="180" t="s">
        <v>371</v>
      </c>
      <c r="T147" s="181" t="s">
        <v>2386</v>
      </c>
      <c r="U147" s="163">
        <v>0.25</v>
      </c>
      <c r="V147" s="163">
        <f>ROUND(E147*U147,2)</f>
        <v>4.13</v>
      </c>
      <c r="W147" s="163"/>
      <c r="X147" s="163" t="s">
        <v>431</v>
      </c>
      <c r="Y147" s="152"/>
      <c r="Z147" s="152"/>
      <c r="AA147" s="152"/>
      <c r="AB147" s="152"/>
      <c r="AC147" s="152"/>
      <c r="AD147" s="152"/>
      <c r="AE147" s="152"/>
      <c r="AF147" s="152"/>
      <c r="AG147" s="152" t="s">
        <v>2387</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c r="A148" s="159"/>
      <c r="B148" s="160"/>
      <c r="C148" s="262" t="s">
        <v>3895</v>
      </c>
      <c r="D148" s="263"/>
      <c r="E148" s="263"/>
      <c r="F148" s="263"/>
      <c r="G148" s="263"/>
      <c r="H148" s="163"/>
      <c r="I148" s="163"/>
      <c r="J148" s="163"/>
      <c r="K148" s="163"/>
      <c r="L148" s="163"/>
      <c r="M148" s="163"/>
      <c r="N148" s="162"/>
      <c r="O148" s="162"/>
      <c r="P148" s="162"/>
      <c r="Q148" s="162"/>
      <c r="R148" s="163"/>
      <c r="S148" s="163"/>
      <c r="T148" s="163"/>
      <c r="U148" s="163"/>
      <c r="V148" s="163"/>
      <c r="W148" s="163"/>
      <c r="X148" s="163"/>
      <c r="Y148" s="152"/>
      <c r="Z148" s="152"/>
      <c r="AA148" s="152"/>
      <c r="AB148" s="152"/>
      <c r="AC148" s="152"/>
      <c r="AD148" s="152"/>
      <c r="AE148" s="152"/>
      <c r="AF148" s="152"/>
      <c r="AG148" s="152" t="s">
        <v>375</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c r="A149" s="159"/>
      <c r="B149" s="160"/>
      <c r="C149" s="203" t="s">
        <v>4298</v>
      </c>
      <c r="D149" s="199"/>
      <c r="E149" s="200">
        <v>16.5</v>
      </c>
      <c r="F149" s="163"/>
      <c r="G149" s="163"/>
      <c r="H149" s="163"/>
      <c r="I149" s="163"/>
      <c r="J149" s="163"/>
      <c r="K149" s="163"/>
      <c r="L149" s="163"/>
      <c r="M149" s="163"/>
      <c r="N149" s="162"/>
      <c r="O149" s="162"/>
      <c r="P149" s="162"/>
      <c r="Q149" s="162"/>
      <c r="R149" s="163"/>
      <c r="S149" s="163"/>
      <c r="T149" s="163"/>
      <c r="U149" s="163"/>
      <c r="V149" s="163"/>
      <c r="W149" s="163"/>
      <c r="X149" s="163"/>
      <c r="Y149" s="152"/>
      <c r="Z149" s="152"/>
      <c r="AA149" s="152"/>
      <c r="AB149" s="152"/>
      <c r="AC149" s="152"/>
      <c r="AD149" s="152"/>
      <c r="AE149" s="152"/>
      <c r="AF149" s="152"/>
      <c r="AG149" s="152" t="s">
        <v>2390</v>
      </c>
      <c r="AH149" s="152">
        <v>0</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ht="22.5" outlineLevel="1">
      <c r="A150" s="175">
        <v>44</v>
      </c>
      <c r="B150" s="176" t="s">
        <v>3896</v>
      </c>
      <c r="C150" s="185" t="s">
        <v>3897</v>
      </c>
      <c r="D150" s="177" t="s">
        <v>524</v>
      </c>
      <c r="E150" s="178">
        <v>7.5</v>
      </c>
      <c r="F150" s="179"/>
      <c r="G150" s="180">
        <f>ROUND(E150*F150,2)</f>
        <v>0</v>
      </c>
      <c r="H150" s="179"/>
      <c r="I150" s="180">
        <f>ROUND(E150*H150,2)</f>
        <v>0</v>
      </c>
      <c r="J150" s="179"/>
      <c r="K150" s="180">
        <f>ROUND(E150*J150,2)</f>
        <v>0</v>
      </c>
      <c r="L150" s="180">
        <v>21</v>
      </c>
      <c r="M150" s="180">
        <f>G150*(1+L150/100)</f>
        <v>0</v>
      </c>
      <c r="N150" s="178">
        <v>6.9999999999999999E-4</v>
      </c>
      <c r="O150" s="178">
        <f>ROUND(E150*N150,2)</f>
        <v>0.01</v>
      </c>
      <c r="P150" s="178">
        <v>0</v>
      </c>
      <c r="Q150" s="178">
        <f>ROUND(E150*P150,2)</f>
        <v>0</v>
      </c>
      <c r="R150" s="180" t="s">
        <v>781</v>
      </c>
      <c r="S150" s="180" t="s">
        <v>371</v>
      </c>
      <c r="T150" s="181" t="s">
        <v>2386</v>
      </c>
      <c r="U150" s="163">
        <v>0.26500000000000001</v>
      </c>
      <c r="V150" s="163">
        <f>ROUND(E150*U150,2)</f>
        <v>1.99</v>
      </c>
      <c r="W150" s="163"/>
      <c r="X150" s="163" t="s">
        <v>431</v>
      </c>
      <c r="Y150" s="152"/>
      <c r="Z150" s="152"/>
      <c r="AA150" s="152"/>
      <c r="AB150" s="152"/>
      <c r="AC150" s="152"/>
      <c r="AD150" s="152"/>
      <c r="AE150" s="152"/>
      <c r="AF150" s="152"/>
      <c r="AG150" s="152" t="s">
        <v>2387</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c r="A151" s="159"/>
      <c r="B151" s="160"/>
      <c r="C151" s="262" t="s">
        <v>3895</v>
      </c>
      <c r="D151" s="263"/>
      <c r="E151" s="263"/>
      <c r="F151" s="263"/>
      <c r="G151" s="263"/>
      <c r="H151" s="163"/>
      <c r="I151" s="163"/>
      <c r="J151" s="163"/>
      <c r="K151" s="163"/>
      <c r="L151" s="163"/>
      <c r="M151" s="163"/>
      <c r="N151" s="162"/>
      <c r="O151" s="162"/>
      <c r="P151" s="162"/>
      <c r="Q151" s="162"/>
      <c r="R151" s="163"/>
      <c r="S151" s="163"/>
      <c r="T151" s="163"/>
      <c r="U151" s="163"/>
      <c r="V151" s="163"/>
      <c r="W151" s="163"/>
      <c r="X151" s="163"/>
      <c r="Y151" s="152"/>
      <c r="Z151" s="152"/>
      <c r="AA151" s="152"/>
      <c r="AB151" s="152"/>
      <c r="AC151" s="152"/>
      <c r="AD151" s="152"/>
      <c r="AE151" s="152"/>
      <c r="AF151" s="152"/>
      <c r="AG151" s="152" t="s">
        <v>375</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c r="A152" s="159"/>
      <c r="B152" s="160"/>
      <c r="C152" s="203" t="s">
        <v>4299</v>
      </c>
      <c r="D152" s="199"/>
      <c r="E152" s="200">
        <v>7.5</v>
      </c>
      <c r="F152" s="163"/>
      <c r="G152" s="163"/>
      <c r="H152" s="163"/>
      <c r="I152" s="163"/>
      <c r="J152" s="163"/>
      <c r="K152" s="163"/>
      <c r="L152" s="163"/>
      <c r="M152" s="163"/>
      <c r="N152" s="162"/>
      <c r="O152" s="162"/>
      <c r="P152" s="162"/>
      <c r="Q152" s="162"/>
      <c r="R152" s="163"/>
      <c r="S152" s="163"/>
      <c r="T152" s="163"/>
      <c r="U152" s="163"/>
      <c r="V152" s="163"/>
      <c r="W152" s="163"/>
      <c r="X152" s="163"/>
      <c r="Y152" s="152"/>
      <c r="Z152" s="152"/>
      <c r="AA152" s="152"/>
      <c r="AB152" s="152"/>
      <c r="AC152" s="152"/>
      <c r="AD152" s="152"/>
      <c r="AE152" s="152"/>
      <c r="AF152" s="152"/>
      <c r="AG152" s="152" t="s">
        <v>2390</v>
      </c>
      <c r="AH152" s="152">
        <v>0</v>
      </c>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ht="22.5" outlineLevel="1">
      <c r="A153" s="175">
        <v>45</v>
      </c>
      <c r="B153" s="176" t="s">
        <v>4300</v>
      </c>
      <c r="C153" s="185" t="s">
        <v>4301</v>
      </c>
      <c r="D153" s="177" t="s">
        <v>524</v>
      </c>
      <c r="E153" s="178">
        <v>2.5</v>
      </c>
      <c r="F153" s="179"/>
      <c r="G153" s="180">
        <f>ROUND(E153*F153,2)</f>
        <v>0</v>
      </c>
      <c r="H153" s="179"/>
      <c r="I153" s="180">
        <f>ROUND(E153*H153,2)</f>
        <v>0</v>
      </c>
      <c r="J153" s="179"/>
      <c r="K153" s="180">
        <f>ROUND(E153*J153,2)</f>
        <v>0</v>
      </c>
      <c r="L153" s="180">
        <v>21</v>
      </c>
      <c r="M153" s="180">
        <f>G153*(1+L153/100)</f>
        <v>0</v>
      </c>
      <c r="N153" s="178">
        <v>3.5699999999999998E-3</v>
      </c>
      <c r="O153" s="178">
        <f>ROUND(E153*N153,2)</f>
        <v>0.01</v>
      </c>
      <c r="P153" s="178">
        <v>0</v>
      </c>
      <c r="Q153" s="178">
        <f>ROUND(E153*P153,2)</f>
        <v>0</v>
      </c>
      <c r="R153" s="180"/>
      <c r="S153" s="180" t="s">
        <v>430</v>
      </c>
      <c r="T153" s="181" t="s">
        <v>372</v>
      </c>
      <c r="U153" s="163">
        <v>0.55000000000000004</v>
      </c>
      <c r="V153" s="163">
        <f>ROUND(E153*U153,2)</f>
        <v>1.38</v>
      </c>
      <c r="W153" s="163"/>
      <c r="X153" s="163" t="s">
        <v>431</v>
      </c>
      <c r="Y153" s="152"/>
      <c r="Z153" s="152"/>
      <c r="AA153" s="152"/>
      <c r="AB153" s="152"/>
      <c r="AC153" s="152"/>
      <c r="AD153" s="152"/>
      <c r="AE153" s="152"/>
      <c r="AF153" s="152"/>
      <c r="AG153" s="152" t="s">
        <v>728</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c r="A154" s="159"/>
      <c r="B154" s="160"/>
      <c r="C154" s="262" t="s">
        <v>4302</v>
      </c>
      <c r="D154" s="263"/>
      <c r="E154" s="263"/>
      <c r="F154" s="263"/>
      <c r="G154" s="263"/>
      <c r="H154" s="163"/>
      <c r="I154" s="163"/>
      <c r="J154" s="163"/>
      <c r="K154" s="163"/>
      <c r="L154" s="163"/>
      <c r="M154" s="163"/>
      <c r="N154" s="162"/>
      <c r="O154" s="162"/>
      <c r="P154" s="162"/>
      <c r="Q154" s="162"/>
      <c r="R154" s="163"/>
      <c r="S154" s="163"/>
      <c r="T154" s="163"/>
      <c r="U154" s="163"/>
      <c r="V154" s="163"/>
      <c r="W154" s="163"/>
      <c r="X154" s="163"/>
      <c r="Y154" s="152"/>
      <c r="Z154" s="152"/>
      <c r="AA154" s="152"/>
      <c r="AB154" s="152"/>
      <c r="AC154" s="152"/>
      <c r="AD154" s="152"/>
      <c r="AE154" s="152"/>
      <c r="AF154" s="152"/>
      <c r="AG154" s="152" t="s">
        <v>375</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c r="A155" s="159"/>
      <c r="B155" s="160"/>
      <c r="C155" s="203" t="s">
        <v>4303</v>
      </c>
      <c r="D155" s="199"/>
      <c r="E155" s="200">
        <v>2.5</v>
      </c>
      <c r="F155" s="163"/>
      <c r="G155" s="163"/>
      <c r="H155" s="163"/>
      <c r="I155" s="163"/>
      <c r="J155" s="163"/>
      <c r="K155" s="163"/>
      <c r="L155" s="163"/>
      <c r="M155" s="163"/>
      <c r="N155" s="162"/>
      <c r="O155" s="162"/>
      <c r="P155" s="162"/>
      <c r="Q155" s="162"/>
      <c r="R155" s="163"/>
      <c r="S155" s="163"/>
      <c r="T155" s="163"/>
      <c r="U155" s="163"/>
      <c r="V155" s="163"/>
      <c r="W155" s="163"/>
      <c r="X155" s="163"/>
      <c r="Y155" s="152"/>
      <c r="Z155" s="152"/>
      <c r="AA155" s="152"/>
      <c r="AB155" s="152"/>
      <c r="AC155" s="152"/>
      <c r="AD155" s="152"/>
      <c r="AE155" s="152"/>
      <c r="AF155" s="152"/>
      <c r="AG155" s="152" t="s">
        <v>2390</v>
      </c>
      <c r="AH155" s="152">
        <v>0</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ht="22.5" outlineLevel="1">
      <c r="A156" s="175">
        <v>46</v>
      </c>
      <c r="B156" s="176" t="s">
        <v>4304</v>
      </c>
      <c r="C156" s="185" t="s">
        <v>4305</v>
      </c>
      <c r="D156" s="177" t="s">
        <v>524</v>
      </c>
      <c r="E156" s="178">
        <v>8</v>
      </c>
      <c r="F156" s="179"/>
      <c r="G156" s="180">
        <f>ROUND(E156*F156,2)</f>
        <v>0</v>
      </c>
      <c r="H156" s="179"/>
      <c r="I156" s="180">
        <f>ROUND(E156*H156,2)</f>
        <v>0</v>
      </c>
      <c r="J156" s="179"/>
      <c r="K156" s="180">
        <f>ROUND(E156*J156,2)</f>
        <v>0</v>
      </c>
      <c r="L156" s="180">
        <v>21</v>
      </c>
      <c r="M156" s="180">
        <f>G156*(1+L156/100)</f>
        <v>0</v>
      </c>
      <c r="N156" s="178">
        <v>4.0299999999999997E-3</v>
      </c>
      <c r="O156" s="178">
        <f>ROUND(E156*N156,2)</f>
        <v>0.03</v>
      </c>
      <c r="P156" s="178">
        <v>0</v>
      </c>
      <c r="Q156" s="178">
        <f>ROUND(E156*P156,2)</f>
        <v>0</v>
      </c>
      <c r="R156" s="180"/>
      <c r="S156" s="180" t="s">
        <v>430</v>
      </c>
      <c r="T156" s="181" t="s">
        <v>372</v>
      </c>
      <c r="U156" s="163">
        <v>0.6</v>
      </c>
      <c r="V156" s="163">
        <f>ROUND(E156*U156,2)</f>
        <v>4.8</v>
      </c>
      <c r="W156" s="163"/>
      <c r="X156" s="163" t="s">
        <v>431</v>
      </c>
      <c r="Y156" s="152"/>
      <c r="Z156" s="152"/>
      <c r="AA156" s="152"/>
      <c r="AB156" s="152"/>
      <c r="AC156" s="152"/>
      <c r="AD156" s="152"/>
      <c r="AE156" s="152"/>
      <c r="AF156" s="152"/>
      <c r="AG156" s="152" t="s">
        <v>728</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c r="A157" s="159"/>
      <c r="B157" s="160"/>
      <c r="C157" s="262" t="s">
        <v>4306</v>
      </c>
      <c r="D157" s="263"/>
      <c r="E157" s="263"/>
      <c r="F157" s="263"/>
      <c r="G157" s="263"/>
      <c r="H157" s="163"/>
      <c r="I157" s="163"/>
      <c r="J157" s="163"/>
      <c r="K157" s="163"/>
      <c r="L157" s="163"/>
      <c r="M157" s="163"/>
      <c r="N157" s="162"/>
      <c r="O157" s="162"/>
      <c r="P157" s="162"/>
      <c r="Q157" s="162"/>
      <c r="R157" s="163"/>
      <c r="S157" s="163"/>
      <c r="T157" s="163"/>
      <c r="U157" s="163"/>
      <c r="V157" s="163"/>
      <c r="W157" s="163"/>
      <c r="X157" s="163"/>
      <c r="Y157" s="152"/>
      <c r="Z157" s="152"/>
      <c r="AA157" s="152"/>
      <c r="AB157" s="152"/>
      <c r="AC157" s="152"/>
      <c r="AD157" s="152"/>
      <c r="AE157" s="152"/>
      <c r="AF157" s="152"/>
      <c r="AG157" s="152" t="s">
        <v>375</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c r="A158" s="159"/>
      <c r="B158" s="160"/>
      <c r="C158" s="203" t="s">
        <v>4307</v>
      </c>
      <c r="D158" s="199"/>
      <c r="E158" s="200">
        <v>2</v>
      </c>
      <c r="F158" s="163"/>
      <c r="G158" s="163"/>
      <c r="H158" s="163"/>
      <c r="I158" s="163"/>
      <c r="J158" s="163"/>
      <c r="K158" s="163"/>
      <c r="L158" s="163"/>
      <c r="M158" s="163"/>
      <c r="N158" s="162"/>
      <c r="O158" s="162"/>
      <c r="P158" s="162"/>
      <c r="Q158" s="162"/>
      <c r="R158" s="163"/>
      <c r="S158" s="163"/>
      <c r="T158" s="163"/>
      <c r="U158" s="163"/>
      <c r="V158" s="163"/>
      <c r="W158" s="163"/>
      <c r="X158" s="163"/>
      <c r="Y158" s="152"/>
      <c r="Z158" s="152"/>
      <c r="AA158" s="152"/>
      <c r="AB158" s="152"/>
      <c r="AC158" s="152"/>
      <c r="AD158" s="152"/>
      <c r="AE158" s="152"/>
      <c r="AF158" s="152"/>
      <c r="AG158" s="152" t="s">
        <v>2390</v>
      </c>
      <c r="AH158" s="152">
        <v>0</v>
      </c>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ht="22.5" outlineLevel="1">
      <c r="A159" s="159"/>
      <c r="B159" s="160"/>
      <c r="C159" s="203" t="s">
        <v>4308</v>
      </c>
      <c r="D159" s="199"/>
      <c r="E159" s="200">
        <v>6</v>
      </c>
      <c r="F159" s="163"/>
      <c r="G159" s="163"/>
      <c r="H159" s="163"/>
      <c r="I159" s="163"/>
      <c r="J159" s="163"/>
      <c r="K159" s="163"/>
      <c r="L159" s="163"/>
      <c r="M159" s="163"/>
      <c r="N159" s="162"/>
      <c r="O159" s="162"/>
      <c r="P159" s="162"/>
      <c r="Q159" s="162"/>
      <c r="R159" s="163"/>
      <c r="S159" s="163"/>
      <c r="T159" s="163"/>
      <c r="U159" s="163"/>
      <c r="V159" s="163"/>
      <c r="W159" s="163"/>
      <c r="X159" s="163"/>
      <c r="Y159" s="152"/>
      <c r="Z159" s="152"/>
      <c r="AA159" s="152"/>
      <c r="AB159" s="152"/>
      <c r="AC159" s="152"/>
      <c r="AD159" s="152"/>
      <c r="AE159" s="152"/>
      <c r="AF159" s="152"/>
      <c r="AG159" s="152" t="s">
        <v>2390</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ht="22.5" outlineLevel="1">
      <c r="A160" s="175">
        <v>47</v>
      </c>
      <c r="B160" s="176" t="s">
        <v>4309</v>
      </c>
      <c r="C160" s="185" t="s">
        <v>4310</v>
      </c>
      <c r="D160" s="177" t="s">
        <v>508</v>
      </c>
      <c r="E160" s="178">
        <v>8</v>
      </c>
      <c r="F160" s="179"/>
      <c r="G160" s="180">
        <f>ROUND(E160*F160,2)</f>
        <v>0</v>
      </c>
      <c r="H160" s="179"/>
      <c r="I160" s="180">
        <f>ROUND(E160*H160,2)</f>
        <v>0</v>
      </c>
      <c r="J160" s="179"/>
      <c r="K160" s="180">
        <f>ROUND(E160*J160,2)</f>
        <v>0</v>
      </c>
      <c r="L160" s="180">
        <v>21</v>
      </c>
      <c r="M160" s="180">
        <f>G160*(1+L160/100)</f>
        <v>0</v>
      </c>
      <c r="N160" s="178">
        <v>7.79E-3</v>
      </c>
      <c r="O160" s="178">
        <f>ROUND(E160*N160,2)</f>
        <v>0.06</v>
      </c>
      <c r="P160" s="178">
        <v>0</v>
      </c>
      <c r="Q160" s="178">
        <f>ROUND(E160*P160,2)</f>
        <v>0</v>
      </c>
      <c r="R160" s="180" t="s">
        <v>731</v>
      </c>
      <c r="S160" s="180" t="s">
        <v>371</v>
      </c>
      <c r="T160" s="181" t="s">
        <v>2386</v>
      </c>
      <c r="U160" s="163">
        <v>0</v>
      </c>
      <c r="V160" s="163">
        <f>ROUND(E160*U160,2)</f>
        <v>0</v>
      </c>
      <c r="W160" s="163"/>
      <c r="X160" s="163" t="s">
        <v>464</v>
      </c>
      <c r="Y160" s="152"/>
      <c r="Z160" s="152"/>
      <c r="AA160" s="152"/>
      <c r="AB160" s="152"/>
      <c r="AC160" s="152"/>
      <c r="AD160" s="152"/>
      <c r="AE160" s="152"/>
      <c r="AF160" s="152"/>
      <c r="AG160" s="152" t="s">
        <v>2465</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c r="A161" s="159"/>
      <c r="B161" s="160"/>
      <c r="C161" s="203" t="s">
        <v>4311</v>
      </c>
      <c r="D161" s="199"/>
      <c r="E161" s="200">
        <v>8</v>
      </c>
      <c r="F161" s="163"/>
      <c r="G161" s="163"/>
      <c r="H161" s="163"/>
      <c r="I161" s="163"/>
      <c r="J161" s="163"/>
      <c r="K161" s="163"/>
      <c r="L161" s="163"/>
      <c r="M161" s="163"/>
      <c r="N161" s="162"/>
      <c r="O161" s="162"/>
      <c r="P161" s="162"/>
      <c r="Q161" s="162"/>
      <c r="R161" s="163"/>
      <c r="S161" s="163"/>
      <c r="T161" s="163"/>
      <c r="U161" s="163"/>
      <c r="V161" s="163"/>
      <c r="W161" s="163"/>
      <c r="X161" s="163"/>
      <c r="Y161" s="152"/>
      <c r="Z161" s="152"/>
      <c r="AA161" s="152"/>
      <c r="AB161" s="152"/>
      <c r="AC161" s="152"/>
      <c r="AD161" s="152"/>
      <c r="AE161" s="152"/>
      <c r="AF161" s="152"/>
      <c r="AG161" s="152" t="s">
        <v>2390</v>
      </c>
      <c r="AH161" s="152">
        <v>0</v>
      </c>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c r="A162" s="169" t="s">
        <v>366</v>
      </c>
      <c r="B162" s="170" t="s">
        <v>332</v>
      </c>
      <c r="C162" s="184" t="s">
        <v>333</v>
      </c>
      <c r="D162" s="171"/>
      <c r="E162" s="172"/>
      <c r="F162" s="173"/>
      <c r="G162" s="173">
        <f>SUMIF(AG163:AG167,"&lt;&gt;NOR",G163:G167)</f>
        <v>0</v>
      </c>
      <c r="H162" s="173"/>
      <c r="I162" s="173">
        <f>SUM(I163:I167)</f>
        <v>0</v>
      </c>
      <c r="J162" s="173"/>
      <c r="K162" s="173">
        <f>SUM(K163:K167)</f>
        <v>0</v>
      </c>
      <c r="L162" s="173"/>
      <c r="M162" s="173">
        <f>SUM(M163:M167)</f>
        <v>0</v>
      </c>
      <c r="N162" s="172"/>
      <c r="O162" s="172">
        <f>SUM(O163:O167)</f>
        <v>0</v>
      </c>
      <c r="P162" s="172"/>
      <c r="Q162" s="172">
        <f>SUM(Q163:Q167)</f>
        <v>0</v>
      </c>
      <c r="R162" s="173"/>
      <c r="S162" s="173"/>
      <c r="T162" s="174"/>
      <c r="U162" s="168"/>
      <c r="V162" s="168">
        <f>SUM(V163:V167)</f>
        <v>0</v>
      </c>
      <c r="W162" s="168"/>
      <c r="X162" s="168"/>
      <c r="AG162" t="s">
        <v>367</v>
      </c>
    </row>
    <row r="163" spans="1:60" ht="22.5" outlineLevel="1">
      <c r="A163" s="189">
        <v>48</v>
      </c>
      <c r="B163" s="190" t="s">
        <v>1978</v>
      </c>
      <c r="C163" s="197" t="s">
        <v>1979</v>
      </c>
      <c r="D163" s="191" t="s">
        <v>459</v>
      </c>
      <c r="E163" s="192">
        <v>2.9839999999999998E-2</v>
      </c>
      <c r="F163" s="193"/>
      <c r="G163" s="194">
        <f>ROUND(E163*F163,2)</f>
        <v>0</v>
      </c>
      <c r="H163" s="193"/>
      <c r="I163" s="194">
        <f>ROUND(E163*H163,2)</f>
        <v>0</v>
      </c>
      <c r="J163" s="193"/>
      <c r="K163" s="194">
        <f>ROUND(E163*J163,2)</f>
        <v>0</v>
      </c>
      <c r="L163" s="194">
        <v>21</v>
      </c>
      <c r="M163" s="194">
        <f>G163*(1+L163/100)</f>
        <v>0</v>
      </c>
      <c r="N163" s="192">
        <v>0</v>
      </c>
      <c r="O163" s="192">
        <f>ROUND(E163*N163,2)</f>
        <v>0</v>
      </c>
      <c r="P163" s="192">
        <v>0</v>
      </c>
      <c r="Q163" s="192">
        <f>ROUND(E163*P163,2)</f>
        <v>0</v>
      </c>
      <c r="R163" s="194" t="s">
        <v>1746</v>
      </c>
      <c r="S163" s="194" t="s">
        <v>371</v>
      </c>
      <c r="T163" s="195" t="s">
        <v>2386</v>
      </c>
      <c r="U163" s="163">
        <v>0.01</v>
      </c>
      <c r="V163" s="163">
        <f>ROUND(E163*U163,2)</f>
        <v>0</v>
      </c>
      <c r="W163" s="163"/>
      <c r="X163" s="163" t="s">
        <v>1826</v>
      </c>
      <c r="Y163" s="152"/>
      <c r="Z163" s="152"/>
      <c r="AA163" s="152"/>
      <c r="AB163" s="152"/>
      <c r="AC163" s="152"/>
      <c r="AD163" s="152"/>
      <c r="AE163" s="152"/>
      <c r="AF163" s="152"/>
      <c r="AG163" s="152" t="s">
        <v>1827</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c r="A164" s="175">
        <v>49</v>
      </c>
      <c r="B164" s="176" t="s">
        <v>1982</v>
      </c>
      <c r="C164" s="185" t="s">
        <v>1983</v>
      </c>
      <c r="D164" s="177" t="s">
        <v>459</v>
      </c>
      <c r="E164" s="178">
        <v>2.9839999999999998E-2</v>
      </c>
      <c r="F164" s="179"/>
      <c r="G164" s="180">
        <f>ROUND(E164*F164,2)</f>
        <v>0</v>
      </c>
      <c r="H164" s="179"/>
      <c r="I164" s="180">
        <f>ROUND(E164*H164,2)</f>
        <v>0</v>
      </c>
      <c r="J164" s="179"/>
      <c r="K164" s="180">
        <f>ROUND(E164*J164,2)</f>
        <v>0</v>
      </c>
      <c r="L164" s="180">
        <v>21</v>
      </c>
      <c r="M164" s="180">
        <f>G164*(1+L164/100)</f>
        <v>0</v>
      </c>
      <c r="N164" s="178">
        <v>0</v>
      </c>
      <c r="O164" s="178">
        <f>ROUND(E164*N164,2)</f>
        <v>0</v>
      </c>
      <c r="P164" s="178">
        <v>0</v>
      </c>
      <c r="Q164" s="178">
        <f>ROUND(E164*P164,2)</f>
        <v>0</v>
      </c>
      <c r="R164" s="180" t="s">
        <v>1746</v>
      </c>
      <c r="S164" s="180" t="s">
        <v>371</v>
      </c>
      <c r="T164" s="181" t="s">
        <v>2386</v>
      </c>
      <c r="U164" s="163">
        <v>9.9000000000000005E-2</v>
      </c>
      <c r="V164" s="163">
        <f>ROUND(E164*U164,2)</f>
        <v>0</v>
      </c>
      <c r="W164" s="163"/>
      <c r="X164" s="163" t="s">
        <v>1826</v>
      </c>
      <c r="Y164" s="152"/>
      <c r="Z164" s="152"/>
      <c r="AA164" s="152"/>
      <c r="AB164" s="152"/>
      <c r="AC164" s="152"/>
      <c r="AD164" s="152"/>
      <c r="AE164" s="152"/>
      <c r="AF164" s="152"/>
      <c r="AG164" s="152" t="s">
        <v>1827</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c r="A165" s="159"/>
      <c r="B165" s="160"/>
      <c r="C165" s="273" t="s">
        <v>1984</v>
      </c>
      <c r="D165" s="274"/>
      <c r="E165" s="274"/>
      <c r="F165" s="274"/>
      <c r="G165" s="274"/>
      <c r="H165" s="163"/>
      <c r="I165" s="163"/>
      <c r="J165" s="163"/>
      <c r="K165" s="163"/>
      <c r="L165" s="163"/>
      <c r="M165" s="163"/>
      <c r="N165" s="162"/>
      <c r="O165" s="162"/>
      <c r="P165" s="162"/>
      <c r="Q165" s="162"/>
      <c r="R165" s="163"/>
      <c r="S165" s="163"/>
      <c r="T165" s="163"/>
      <c r="U165" s="163"/>
      <c r="V165" s="163"/>
      <c r="W165" s="163"/>
      <c r="X165" s="163"/>
      <c r="Y165" s="152"/>
      <c r="Z165" s="152"/>
      <c r="AA165" s="152"/>
      <c r="AB165" s="152"/>
      <c r="AC165" s="152"/>
      <c r="AD165" s="152"/>
      <c r="AE165" s="152"/>
      <c r="AF165" s="152"/>
      <c r="AG165" s="152" t="s">
        <v>444</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c r="A166" s="189">
        <v>50</v>
      </c>
      <c r="B166" s="190" t="s">
        <v>2705</v>
      </c>
      <c r="C166" s="197" t="s">
        <v>2706</v>
      </c>
      <c r="D166" s="191" t="s">
        <v>459</v>
      </c>
      <c r="E166" s="192">
        <v>2.9839999999999998E-2</v>
      </c>
      <c r="F166" s="193"/>
      <c r="G166" s="194">
        <f>ROUND(E166*F166,2)</f>
        <v>0</v>
      </c>
      <c r="H166" s="193"/>
      <c r="I166" s="194">
        <f>ROUND(E166*H166,2)</f>
        <v>0</v>
      </c>
      <c r="J166" s="193"/>
      <c r="K166" s="194">
        <f>ROUND(E166*J166,2)</f>
        <v>0</v>
      </c>
      <c r="L166" s="194">
        <v>21</v>
      </c>
      <c r="M166" s="194">
        <f>G166*(1+L166/100)</f>
        <v>0</v>
      </c>
      <c r="N166" s="192">
        <v>0</v>
      </c>
      <c r="O166" s="192">
        <f>ROUND(E166*N166,2)</f>
        <v>0</v>
      </c>
      <c r="P166" s="192">
        <v>0</v>
      </c>
      <c r="Q166" s="192">
        <f>ROUND(E166*P166,2)</f>
        <v>0</v>
      </c>
      <c r="R166" s="194" t="s">
        <v>644</v>
      </c>
      <c r="S166" s="194" t="s">
        <v>371</v>
      </c>
      <c r="T166" s="195" t="s">
        <v>2386</v>
      </c>
      <c r="U166" s="163">
        <v>0</v>
      </c>
      <c r="V166" s="163">
        <f>ROUND(E166*U166,2)</f>
        <v>0</v>
      </c>
      <c r="W166" s="163"/>
      <c r="X166" s="163" t="s">
        <v>1826</v>
      </c>
      <c r="Y166" s="152"/>
      <c r="Z166" s="152"/>
      <c r="AA166" s="152"/>
      <c r="AB166" s="152"/>
      <c r="AC166" s="152"/>
      <c r="AD166" s="152"/>
      <c r="AE166" s="152"/>
      <c r="AF166" s="152"/>
      <c r="AG166" s="152" t="s">
        <v>1827</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c r="A167" s="175">
        <v>51</v>
      </c>
      <c r="B167" s="176" t="s">
        <v>4312</v>
      </c>
      <c r="C167" s="185" t="s">
        <v>4313</v>
      </c>
      <c r="D167" s="177" t="s">
        <v>459</v>
      </c>
      <c r="E167" s="178">
        <v>2.9839999999999998E-2</v>
      </c>
      <c r="F167" s="179"/>
      <c r="G167" s="180">
        <f>ROUND(E167*F167,2)</f>
        <v>0</v>
      </c>
      <c r="H167" s="179"/>
      <c r="I167" s="180">
        <f>ROUND(E167*H167,2)</f>
        <v>0</v>
      </c>
      <c r="J167" s="179"/>
      <c r="K167" s="180">
        <f>ROUND(E167*J167,2)</f>
        <v>0</v>
      </c>
      <c r="L167" s="180">
        <v>21</v>
      </c>
      <c r="M167" s="180">
        <f>G167*(1+L167/100)</f>
        <v>0</v>
      </c>
      <c r="N167" s="178">
        <v>0</v>
      </c>
      <c r="O167" s="178">
        <f>ROUND(E167*N167,2)</f>
        <v>0</v>
      </c>
      <c r="P167" s="178">
        <v>0</v>
      </c>
      <c r="Q167" s="178">
        <f>ROUND(E167*P167,2)</f>
        <v>0</v>
      </c>
      <c r="R167" s="180" t="s">
        <v>644</v>
      </c>
      <c r="S167" s="180" t="s">
        <v>371</v>
      </c>
      <c r="T167" s="181" t="s">
        <v>2386</v>
      </c>
      <c r="U167" s="163">
        <v>0</v>
      </c>
      <c r="V167" s="163">
        <f>ROUND(E167*U167,2)</f>
        <v>0</v>
      </c>
      <c r="W167" s="163"/>
      <c r="X167" s="163" t="s">
        <v>1826</v>
      </c>
      <c r="Y167" s="152"/>
      <c r="Z167" s="152"/>
      <c r="AA167" s="152"/>
      <c r="AB167" s="152"/>
      <c r="AC167" s="152"/>
      <c r="AD167" s="152"/>
      <c r="AE167" s="152"/>
      <c r="AF167" s="152"/>
      <c r="AG167" s="152" t="s">
        <v>1827</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c r="A168" s="3"/>
      <c r="B168" s="4"/>
      <c r="C168" s="186"/>
      <c r="D168" s="6"/>
      <c r="E168" s="3"/>
      <c r="F168" s="3"/>
      <c r="G168" s="3"/>
      <c r="H168" s="3"/>
      <c r="I168" s="3"/>
      <c r="J168" s="3"/>
      <c r="K168" s="3"/>
      <c r="L168" s="3"/>
      <c r="M168" s="3"/>
      <c r="N168" s="3"/>
      <c r="O168" s="3"/>
      <c r="P168" s="3"/>
      <c r="Q168" s="3"/>
      <c r="R168" s="3"/>
      <c r="S168" s="3"/>
      <c r="T168" s="3"/>
      <c r="U168" s="3"/>
      <c r="V168" s="3"/>
      <c r="W168" s="3"/>
      <c r="X168" s="3"/>
      <c r="AE168">
        <v>15</v>
      </c>
      <c r="AF168">
        <v>21</v>
      </c>
      <c r="AG168" t="s">
        <v>353</v>
      </c>
    </row>
    <row r="169" spans="1:60">
      <c r="A169" s="155"/>
      <c r="B169" s="156" t="s">
        <v>29</v>
      </c>
      <c r="C169" s="187"/>
      <c r="D169" s="157"/>
      <c r="E169" s="158"/>
      <c r="F169" s="158"/>
      <c r="G169" s="183">
        <f>G8+G77+G87+G121+G125+G162</f>
        <v>0</v>
      </c>
      <c r="H169" s="3"/>
      <c r="I169" s="3"/>
      <c r="J169" s="3"/>
      <c r="K169" s="3"/>
      <c r="L169" s="3"/>
      <c r="M169" s="3"/>
      <c r="N169" s="3"/>
      <c r="O169" s="3"/>
      <c r="P169" s="3"/>
      <c r="Q169" s="3"/>
      <c r="R169" s="3"/>
      <c r="S169" s="3"/>
      <c r="T169" s="3"/>
      <c r="U169" s="3"/>
      <c r="V169" s="3"/>
      <c r="W169" s="3"/>
      <c r="X169" s="3"/>
      <c r="AE169">
        <f>SUMIF(L7:L167,AE168,G7:G167)</f>
        <v>0</v>
      </c>
      <c r="AF169">
        <f>SUMIF(L7:L167,AF168,G7:G167)</f>
        <v>0</v>
      </c>
      <c r="AG169" t="s">
        <v>423</v>
      </c>
    </row>
    <row r="170" spans="1:60">
      <c r="A170" s="277" t="s">
        <v>4166</v>
      </c>
      <c r="B170" s="277"/>
      <c r="C170" s="186"/>
      <c r="D170" s="6"/>
      <c r="E170" s="3"/>
      <c r="F170" s="3"/>
      <c r="G170" s="3"/>
      <c r="H170" s="3"/>
      <c r="I170" s="3"/>
      <c r="J170" s="3"/>
      <c r="K170" s="3"/>
      <c r="L170" s="3"/>
      <c r="M170" s="3"/>
      <c r="N170" s="3"/>
      <c r="O170" s="3"/>
      <c r="P170" s="3"/>
      <c r="Q170" s="3"/>
      <c r="R170" s="3"/>
      <c r="S170" s="3"/>
      <c r="T170" s="3"/>
      <c r="U170" s="3"/>
      <c r="V170" s="3"/>
      <c r="W170" s="3"/>
      <c r="X170" s="3"/>
    </row>
    <row r="171" spans="1:60">
      <c r="A171" s="3"/>
      <c r="B171" s="4" t="s">
        <v>4167</v>
      </c>
      <c r="C171" s="186" t="s">
        <v>4168</v>
      </c>
      <c r="D171" s="6"/>
      <c r="E171" s="3"/>
      <c r="F171" s="3"/>
      <c r="G171" s="3"/>
      <c r="H171" s="3"/>
      <c r="I171" s="3"/>
      <c r="J171" s="3"/>
      <c r="K171" s="3"/>
      <c r="L171" s="3"/>
      <c r="M171" s="3"/>
      <c r="N171" s="3"/>
      <c r="O171" s="3"/>
      <c r="P171" s="3"/>
      <c r="Q171" s="3"/>
      <c r="R171" s="3"/>
      <c r="S171" s="3"/>
      <c r="T171" s="3"/>
      <c r="U171" s="3"/>
      <c r="V171" s="3"/>
      <c r="W171" s="3"/>
      <c r="X171" s="3"/>
      <c r="AG171" t="s">
        <v>4169</v>
      </c>
    </row>
    <row r="172" spans="1:60">
      <c r="A172" s="3"/>
      <c r="B172" s="4" t="s">
        <v>4170</v>
      </c>
      <c r="C172" s="186" t="s">
        <v>4171</v>
      </c>
      <c r="D172" s="6"/>
      <c r="E172" s="3"/>
      <c r="F172" s="3"/>
      <c r="G172" s="3"/>
      <c r="H172" s="3"/>
      <c r="I172" s="3"/>
      <c r="J172" s="3"/>
      <c r="K172" s="3"/>
      <c r="L172" s="3"/>
      <c r="M172" s="3"/>
      <c r="N172" s="3"/>
      <c r="O172" s="3"/>
      <c r="P172" s="3"/>
      <c r="Q172" s="3"/>
      <c r="R172" s="3"/>
      <c r="S172" s="3"/>
      <c r="T172" s="3"/>
      <c r="U172" s="3"/>
      <c r="V172" s="3"/>
      <c r="W172" s="3"/>
      <c r="X172" s="3"/>
      <c r="AG172" t="s">
        <v>4172</v>
      </c>
    </row>
    <row r="173" spans="1:60">
      <c r="A173" s="3"/>
      <c r="B173" s="4"/>
      <c r="C173" s="186" t="s">
        <v>4140</v>
      </c>
      <c r="D173" s="6"/>
      <c r="E173" s="3"/>
      <c r="F173" s="3"/>
      <c r="G173" s="3"/>
      <c r="H173" s="3"/>
      <c r="I173" s="3"/>
      <c r="J173" s="3"/>
      <c r="K173" s="3"/>
      <c r="L173" s="3"/>
      <c r="M173" s="3"/>
      <c r="N173" s="3"/>
      <c r="O173" s="3"/>
      <c r="P173" s="3"/>
      <c r="Q173" s="3"/>
      <c r="R173" s="3"/>
      <c r="S173" s="3"/>
      <c r="T173" s="3"/>
      <c r="U173" s="3"/>
      <c r="V173" s="3"/>
      <c r="W173" s="3"/>
      <c r="X173" s="3"/>
      <c r="AG173" t="s">
        <v>4173</v>
      </c>
    </row>
    <row r="174" spans="1:60">
      <c r="A174" s="3"/>
      <c r="B174" s="4"/>
      <c r="C174" s="186"/>
      <c r="D174" s="6"/>
      <c r="E174" s="3"/>
      <c r="F174" s="3"/>
      <c r="G174" s="3"/>
      <c r="H174" s="3"/>
      <c r="I174" s="3"/>
      <c r="J174" s="3"/>
      <c r="K174" s="3"/>
      <c r="L174" s="3"/>
      <c r="M174" s="3"/>
      <c r="N174" s="3"/>
      <c r="O174" s="3"/>
      <c r="P174" s="3"/>
      <c r="Q174" s="3"/>
      <c r="R174" s="3"/>
      <c r="S174" s="3"/>
      <c r="T174" s="3"/>
      <c r="U174" s="3"/>
      <c r="V174" s="3"/>
      <c r="W174" s="3"/>
      <c r="X174" s="3"/>
    </row>
    <row r="175" spans="1:60">
      <c r="C175" s="188"/>
      <c r="D175" s="10"/>
      <c r="AG175" t="s">
        <v>425</v>
      </c>
    </row>
    <row r="176" spans="1:60">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uqmJQj1aP38fa+ncTLcGwbtGKlec+CAroblsbwWPi7oYr/CJNyH7EWbFDhYqZL+thVrp1zlpXe5dYhIJ8r+dwg==" saltValue="M9MLyxpzAZ2FzUJIVt9r8A==" spinCount="100000" sheet="1"/>
  <mergeCells count="38">
    <mergeCell ref="C165:G165"/>
    <mergeCell ref="C136:G136"/>
    <mergeCell ref="C139:G139"/>
    <mergeCell ref="C140:G140"/>
    <mergeCell ref="C144:G144"/>
    <mergeCell ref="C145:G145"/>
    <mergeCell ref="C148:G148"/>
    <mergeCell ref="C127:G127"/>
    <mergeCell ref="C130:G130"/>
    <mergeCell ref="C151:G151"/>
    <mergeCell ref="C154:G154"/>
    <mergeCell ref="C157:G157"/>
    <mergeCell ref="C89:G89"/>
    <mergeCell ref="C92:G92"/>
    <mergeCell ref="C105:G105"/>
    <mergeCell ref="C123:G123"/>
    <mergeCell ref="C124:G124"/>
    <mergeCell ref="A1:G1"/>
    <mergeCell ref="C2:G2"/>
    <mergeCell ref="C3:G3"/>
    <mergeCell ref="C4:G4"/>
    <mergeCell ref="C29:G29"/>
    <mergeCell ref="A170:B170"/>
    <mergeCell ref="C10:G10"/>
    <mergeCell ref="C14:G14"/>
    <mergeCell ref="C20:G20"/>
    <mergeCell ref="C23:G23"/>
    <mergeCell ref="C26:G26"/>
    <mergeCell ref="C46:G46"/>
    <mergeCell ref="C34:G34"/>
    <mergeCell ref="C37:G37"/>
    <mergeCell ref="C42:G42"/>
    <mergeCell ref="C45:G45"/>
    <mergeCell ref="C133:G133"/>
    <mergeCell ref="C52:G52"/>
    <mergeCell ref="C64:G64"/>
    <mergeCell ref="C73:G73"/>
    <mergeCell ref="C81:G8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3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79</v>
      </c>
      <c r="C3" s="265" t="s">
        <v>93</v>
      </c>
      <c r="D3" s="266"/>
      <c r="E3" s="266"/>
      <c r="F3" s="266"/>
      <c r="G3" s="267"/>
      <c r="AC3" s="126" t="s">
        <v>339</v>
      </c>
      <c r="AG3" t="s">
        <v>343</v>
      </c>
    </row>
    <row r="4" spans="1:60" ht="24.95" customHeight="1">
      <c r="A4" s="145" t="s">
        <v>9</v>
      </c>
      <c r="B4" s="146" t="s">
        <v>98</v>
      </c>
      <c r="C4" s="268" t="s">
        <v>99</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53</v>
      </c>
      <c r="C8" s="184" t="s">
        <v>225</v>
      </c>
      <c r="D8" s="171"/>
      <c r="E8" s="172"/>
      <c r="F8" s="173"/>
      <c r="G8" s="173">
        <f>SUMIF(AG9:AG9,"&lt;&gt;NOR",G9:G9)</f>
        <v>0</v>
      </c>
      <c r="H8" s="173"/>
      <c r="I8" s="173">
        <f>SUM(I9:I9)</f>
        <v>0</v>
      </c>
      <c r="J8" s="173"/>
      <c r="K8" s="173">
        <f>SUM(K9:K9)</f>
        <v>0</v>
      </c>
      <c r="L8" s="173"/>
      <c r="M8" s="173">
        <f>SUM(M9:M9)</f>
        <v>0</v>
      </c>
      <c r="N8" s="172"/>
      <c r="O8" s="172">
        <f>SUM(O9:O9)</f>
        <v>0.1</v>
      </c>
      <c r="P8" s="172"/>
      <c r="Q8" s="172">
        <f>SUM(Q9:Q9)</f>
        <v>0</v>
      </c>
      <c r="R8" s="173"/>
      <c r="S8" s="173"/>
      <c r="T8" s="174"/>
      <c r="U8" s="168"/>
      <c r="V8" s="168">
        <f>SUM(V9:V9)</f>
        <v>28.31</v>
      </c>
      <c r="W8" s="168"/>
      <c r="X8" s="168"/>
      <c r="AG8" t="s">
        <v>367</v>
      </c>
    </row>
    <row r="9" spans="1:60" ht="22.5" outlineLevel="1">
      <c r="A9" s="189">
        <v>1</v>
      </c>
      <c r="B9" s="190" t="s">
        <v>4314</v>
      </c>
      <c r="C9" s="197" t="s">
        <v>4315</v>
      </c>
      <c r="D9" s="191" t="s">
        <v>508</v>
      </c>
      <c r="E9" s="192">
        <v>19</v>
      </c>
      <c r="F9" s="193"/>
      <c r="G9" s="194">
        <f>ROUND(E9*F9,2)</f>
        <v>0</v>
      </c>
      <c r="H9" s="193"/>
      <c r="I9" s="194">
        <f>ROUND(E9*H9,2)</f>
        <v>0</v>
      </c>
      <c r="J9" s="193"/>
      <c r="K9" s="194">
        <f>ROUND(E9*J9,2)</f>
        <v>0</v>
      </c>
      <c r="L9" s="194">
        <v>21</v>
      </c>
      <c r="M9" s="194">
        <f>G9*(1+L9/100)</f>
        <v>0</v>
      </c>
      <c r="N9" s="192">
        <v>5.47E-3</v>
      </c>
      <c r="O9" s="192">
        <f>ROUND(E9*N9,2)</f>
        <v>0.1</v>
      </c>
      <c r="P9" s="192">
        <v>0</v>
      </c>
      <c r="Q9" s="192">
        <f>ROUND(E9*P9,2)</f>
        <v>0</v>
      </c>
      <c r="R9" s="194" t="s">
        <v>470</v>
      </c>
      <c r="S9" s="194" t="s">
        <v>371</v>
      </c>
      <c r="T9" s="195" t="s">
        <v>2386</v>
      </c>
      <c r="U9" s="163">
        <v>1.49</v>
      </c>
      <c r="V9" s="163">
        <f>ROUND(E9*U9,2)</f>
        <v>28.31</v>
      </c>
      <c r="W9" s="163"/>
      <c r="X9" s="163" t="s">
        <v>431</v>
      </c>
      <c r="Y9" s="152"/>
      <c r="Z9" s="152"/>
      <c r="AA9" s="152"/>
      <c r="AB9" s="152"/>
      <c r="AC9" s="152"/>
      <c r="AD9" s="152"/>
      <c r="AE9" s="152"/>
      <c r="AF9" s="152"/>
      <c r="AG9" s="152" t="s">
        <v>2387</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c r="A10" s="169" t="s">
        <v>366</v>
      </c>
      <c r="B10" s="170" t="s">
        <v>271</v>
      </c>
      <c r="C10" s="184" t="s">
        <v>272</v>
      </c>
      <c r="D10" s="171"/>
      <c r="E10" s="172"/>
      <c r="F10" s="173"/>
      <c r="G10" s="173">
        <f>SUMIF(AG11:AG26,"&lt;&gt;NOR",G11:G26)</f>
        <v>0</v>
      </c>
      <c r="H10" s="173"/>
      <c r="I10" s="173">
        <f>SUM(I11:I26)</f>
        <v>0</v>
      </c>
      <c r="J10" s="173"/>
      <c r="K10" s="173">
        <f>SUM(K11:K26)</f>
        <v>0</v>
      </c>
      <c r="L10" s="173"/>
      <c r="M10" s="173">
        <f>SUM(M11:M26)</f>
        <v>0</v>
      </c>
      <c r="N10" s="172"/>
      <c r="O10" s="172">
        <f>SUM(O11:O26)</f>
        <v>2.63</v>
      </c>
      <c r="P10" s="172"/>
      <c r="Q10" s="172">
        <f>SUM(Q11:Q26)</f>
        <v>0</v>
      </c>
      <c r="R10" s="173"/>
      <c r="S10" s="173"/>
      <c r="T10" s="174"/>
      <c r="U10" s="168"/>
      <c r="V10" s="168">
        <f>SUM(V11:V26)</f>
        <v>163.24</v>
      </c>
      <c r="W10" s="168"/>
      <c r="X10" s="168"/>
      <c r="AG10" t="s">
        <v>367</v>
      </c>
    </row>
    <row r="11" spans="1:60" ht="22.5" outlineLevel="1">
      <c r="A11" s="175">
        <v>2</v>
      </c>
      <c r="B11" s="176" t="s">
        <v>4316</v>
      </c>
      <c r="C11" s="185" t="s">
        <v>4317</v>
      </c>
      <c r="D11" s="177" t="s">
        <v>439</v>
      </c>
      <c r="E11" s="178">
        <v>611.4</v>
      </c>
      <c r="F11" s="179"/>
      <c r="G11" s="180">
        <f>ROUND(E11*F11,2)</f>
        <v>0</v>
      </c>
      <c r="H11" s="179"/>
      <c r="I11" s="180">
        <f>ROUND(E11*H11,2)</f>
        <v>0</v>
      </c>
      <c r="J11" s="179"/>
      <c r="K11" s="180">
        <f>ROUND(E11*J11,2)</f>
        <v>0</v>
      </c>
      <c r="L11" s="180">
        <v>21</v>
      </c>
      <c r="M11" s="180">
        <f>G11*(1+L11/100)</f>
        <v>0</v>
      </c>
      <c r="N11" s="178">
        <v>5.1000000000000004E-4</v>
      </c>
      <c r="O11" s="178">
        <f>ROUND(E11*N11,2)</f>
        <v>0.31</v>
      </c>
      <c r="P11" s="178">
        <v>0</v>
      </c>
      <c r="Q11" s="178">
        <f>ROUND(E11*P11,2)</f>
        <v>0</v>
      </c>
      <c r="R11" s="180" t="s">
        <v>766</v>
      </c>
      <c r="S11" s="180" t="s">
        <v>371</v>
      </c>
      <c r="T11" s="181" t="s">
        <v>2386</v>
      </c>
      <c r="U11" s="163">
        <v>0.26700000000000002</v>
      </c>
      <c r="V11" s="163">
        <f>ROUND(E11*U11,2)</f>
        <v>163.24</v>
      </c>
      <c r="W11" s="163"/>
      <c r="X11" s="163" t="s">
        <v>431</v>
      </c>
      <c r="Y11" s="152"/>
      <c r="Z11" s="152"/>
      <c r="AA11" s="152"/>
      <c r="AB11" s="152"/>
      <c r="AC11" s="152"/>
      <c r="AD11" s="152"/>
      <c r="AE11" s="152"/>
      <c r="AF11" s="152"/>
      <c r="AG11" s="152" t="s">
        <v>2387</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c r="A12" s="159"/>
      <c r="B12" s="160"/>
      <c r="C12" s="273" t="s">
        <v>4318</v>
      </c>
      <c r="D12" s="274"/>
      <c r="E12" s="274"/>
      <c r="F12" s="274"/>
      <c r="G12" s="274"/>
      <c r="H12" s="163"/>
      <c r="I12" s="163"/>
      <c r="J12" s="163"/>
      <c r="K12" s="163"/>
      <c r="L12" s="163"/>
      <c r="M12" s="163"/>
      <c r="N12" s="162"/>
      <c r="O12" s="162"/>
      <c r="P12" s="162"/>
      <c r="Q12" s="162"/>
      <c r="R12" s="163"/>
      <c r="S12" s="163"/>
      <c r="T12" s="163"/>
      <c r="U12" s="163"/>
      <c r="V12" s="163"/>
      <c r="W12" s="163"/>
      <c r="X12" s="163"/>
      <c r="Y12" s="152"/>
      <c r="Z12" s="152"/>
      <c r="AA12" s="152"/>
      <c r="AB12" s="152"/>
      <c r="AC12" s="152"/>
      <c r="AD12" s="152"/>
      <c r="AE12" s="152"/>
      <c r="AF12" s="152"/>
      <c r="AG12" s="152" t="s">
        <v>444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59"/>
      <c r="B13" s="160"/>
      <c r="C13" s="271" t="s">
        <v>3919</v>
      </c>
      <c r="D13" s="272"/>
      <c r="E13" s="272"/>
      <c r="F13" s="272"/>
      <c r="G13" s="272"/>
      <c r="H13" s="163"/>
      <c r="I13" s="163"/>
      <c r="J13" s="163"/>
      <c r="K13" s="163"/>
      <c r="L13" s="163"/>
      <c r="M13" s="163"/>
      <c r="N13" s="162"/>
      <c r="O13" s="162"/>
      <c r="P13" s="162"/>
      <c r="Q13" s="162"/>
      <c r="R13" s="163"/>
      <c r="S13" s="163"/>
      <c r="T13" s="163"/>
      <c r="U13" s="163"/>
      <c r="V13" s="163"/>
      <c r="W13" s="163"/>
      <c r="X13" s="163"/>
      <c r="Y13" s="152"/>
      <c r="Z13" s="152"/>
      <c r="AA13" s="152"/>
      <c r="AB13" s="152"/>
      <c r="AC13" s="152"/>
      <c r="AD13" s="152"/>
      <c r="AE13" s="152"/>
      <c r="AF13" s="152"/>
      <c r="AG13" s="152" t="s">
        <v>375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59"/>
      <c r="B14" s="160"/>
      <c r="C14" s="203" t="s">
        <v>4319</v>
      </c>
      <c r="D14" s="199"/>
      <c r="E14" s="200">
        <v>270</v>
      </c>
      <c r="F14" s="163"/>
      <c r="G14" s="163"/>
      <c r="H14" s="163"/>
      <c r="I14" s="163"/>
      <c r="J14" s="163"/>
      <c r="K14" s="163"/>
      <c r="L14" s="163"/>
      <c r="M14" s="163"/>
      <c r="N14" s="162"/>
      <c r="O14" s="162"/>
      <c r="P14" s="162"/>
      <c r="Q14" s="162"/>
      <c r="R14" s="163"/>
      <c r="S14" s="163"/>
      <c r="T14" s="163"/>
      <c r="U14" s="163"/>
      <c r="V14" s="163"/>
      <c r="W14" s="163"/>
      <c r="X14" s="163"/>
      <c r="Y14" s="152"/>
      <c r="Z14" s="152"/>
      <c r="AA14" s="152"/>
      <c r="AB14" s="152"/>
      <c r="AC14" s="152"/>
      <c r="AD14" s="152"/>
      <c r="AE14" s="152"/>
      <c r="AF14" s="152"/>
      <c r="AG14" s="152" t="s">
        <v>2390</v>
      </c>
      <c r="AH14" s="152">
        <v>5</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59"/>
      <c r="B15" s="160"/>
      <c r="C15" s="203" t="s">
        <v>4320</v>
      </c>
      <c r="D15" s="199"/>
      <c r="E15" s="200">
        <v>50</v>
      </c>
      <c r="F15" s="163"/>
      <c r="G15" s="163"/>
      <c r="H15" s="163"/>
      <c r="I15" s="163"/>
      <c r="J15" s="163"/>
      <c r="K15" s="163"/>
      <c r="L15" s="163"/>
      <c r="M15" s="163"/>
      <c r="N15" s="162"/>
      <c r="O15" s="162"/>
      <c r="P15" s="162"/>
      <c r="Q15" s="162"/>
      <c r="R15" s="163"/>
      <c r="S15" s="163"/>
      <c r="T15" s="163"/>
      <c r="U15" s="163"/>
      <c r="V15" s="163"/>
      <c r="W15" s="163"/>
      <c r="X15" s="163"/>
      <c r="Y15" s="152"/>
      <c r="Z15" s="152"/>
      <c r="AA15" s="152"/>
      <c r="AB15" s="152"/>
      <c r="AC15" s="152"/>
      <c r="AD15" s="152"/>
      <c r="AE15" s="152"/>
      <c r="AF15" s="152"/>
      <c r="AG15" s="152" t="s">
        <v>2390</v>
      </c>
      <c r="AH15" s="152">
        <v>5</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59"/>
      <c r="B16" s="160"/>
      <c r="C16" s="203" t="s">
        <v>4321</v>
      </c>
      <c r="D16" s="199"/>
      <c r="E16" s="200">
        <v>120</v>
      </c>
      <c r="F16" s="163"/>
      <c r="G16" s="163"/>
      <c r="H16" s="163"/>
      <c r="I16" s="163"/>
      <c r="J16" s="163"/>
      <c r="K16" s="163"/>
      <c r="L16" s="163"/>
      <c r="M16" s="163"/>
      <c r="N16" s="162"/>
      <c r="O16" s="162"/>
      <c r="P16" s="162"/>
      <c r="Q16" s="162"/>
      <c r="R16" s="163"/>
      <c r="S16" s="163"/>
      <c r="T16" s="163"/>
      <c r="U16" s="163"/>
      <c r="V16" s="163"/>
      <c r="W16" s="163"/>
      <c r="X16" s="163"/>
      <c r="Y16" s="152"/>
      <c r="Z16" s="152"/>
      <c r="AA16" s="152"/>
      <c r="AB16" s="152"/>
      <c r="AC16" s="152"/>
      <c r="AD16" s="152"/>
      <c r="AE16" s="152"/>
      <c r="AF16" s="152"/>
      <c r="AG16" s="152" t="s">
        <v>2390</v>
      </c>
      <c r="AH16" s="152">
        <v>5</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c r="A17" s="159"/>
      <c r="B17" s="160"/>
      <c r="C17" s="203" t="s">
        <v>4322</v>
      </c>
      <c r="D17" s="199"/>
      <c r="E17" s="200">
        <v>115</v>
      </c>
      <c r="F17" s="163"/>
      <c r="G17" s="163"/>
      <c r="H17" s="163"/>
      <c r="I17" s="163"/>
      <c r="J17" s="163"/>
      <c r="K17" s="163"/>
      <c r="L17" s="163"/>
      <c r="M17" s="163"/>
      <c r="N17" s="162"/>
      <c r="O17" s="162"/>
      <c r="P17" s="162"/>
      <c r="Q17" s="162"/>
      <c r="R17" s="163"/>
      <c r="S17" s="163"/>
      <c r="T17" s="163"/>
      <c r="U17" s="163"/>
      <c r="V17" s="163"/>
      <c r="W17" s="163"/>
      <c r="X17" s="163"/>
      <c r="Y17" s="152"/>
      <c r="Z17" s="152"/>
      <c r="AA17" s="152"/>
      <c r="AB17" s="152"/>
      <c r="AC17" s="152"/>
      <c r="AD17" s="152"/>
      <c r="AE17" s="152"/>
      <c r="AF17" s="152"/>
      <c r="AG17" s="152" t="s">
        <v>2390</v>
      </c>
      <c r="AH17" s="152">
        <v>5</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59"/>
      <c r="B18" s="160"/>
      <c r="C18" s="203" t="s">
        <v>4323</v>
      </c>
      <c r="D18" s="199"/>
      <c r="E18" s="200">
        <v>56.4</v>
      </c>
      <c r="F18" s="163"/>
      <c r="G18" s="163"/>
      <c r="H18" s="163"/>
      <c r="I18" s="163"/>
      <c r="J18" s="163"/>
      <c r="K18" s="163"/>
      <c r="L18" s="163"/>
      <c r="M18" s="163"/>
      <c r="N18" s="162"/>
      <c r="O18" s="162"/>
      <c r="P18" s="162"/>
      <c r="Q18" s="162"/>
      <c r="R18" s="163"/>
      <c r="S18" s="163"/>
      <c r="T18" s="163"/>
      <c r="U18" s="163"/>
      <c r="V18" s="163"/>
      <c r="W18" s="163"/>
      <c r="X18" s="163"/>
      <c r="Y18" s="152"/>
      <c r="Z18" s="152"/>
      <c r="AA18" s="152"/>
      <c r="AB18" s="152"/>
      <c r="AC18" s="152"/>
      <c r="AD18" s="152"/>
      <c r="AE18" s="152"/>
      <c r="AF18" s="152"/>
      <c r="AG18" s="152" t="s">
        <v>2390</v>
      </c>
      <c r="AH18" s="152">
        <v>5</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ht="22.5" outlineLevel="1">
      <c r="A19" s="175">
        <v>3</v>
      </c>
      <c r="B19" s="176" t="s">
        <v>4324</v>
      </c>
      <c r="C19" s="185" t="s">
        <v>4325</v>
      </c>
      <c r="D19" s="177" t="s">
        <v>439</v>
      </c>
      <c r="E19" s="178">
        <v>56.4</v>
      </c>
      <c r="F19" s="179"/>
      <c r="G19" s="180">
        <f>ROUND(E19*F19,2)</f>
        <v>0</v>
      </c>
      <c r="H19" s="179"/>
      <c r="I19" s="180">
        <f>ROUND(E19*H19,2)</f>
        <v>0</v>
      </c>
      <c r="J19" s="179"/>
      <c r="K19" s="180">
        <f>ROUND(E19*J19,2)</f>
        <v>0</v>
      </c>
      <c r="L19" s="180">
        <v>21</v>
      </c>
      <c r="M19" s="180">
        <f>G19*(1+L19/100)</f>
        <v>0</v>
      </c>
      <c r="N19" s="178">
        <v>1.9499999999999999E-3</v>
      </c>
      <c r="O19" s="178">
        <f>ROUND(E19*N19,2)</f>
        <v>0.11</v>
      </c>
      <c r="P19" s="178">
        <v>0</v>
      </c>
      <c r="Q19" s="178">
        <f>ROUND(E19*P19,2)</f>
        <v>0</v>
      </c>
      <c r="R19" s="180" t="s">
        <v>731</v>
      </c>
      <c r="S19" s="180" t="s">
        <v>371</v>
      </c>
      <c r="T19" s="181" t="s">
        <v>2386</v>
      </c>
      <c r="U19" s="163">
        <v>0</v>
      </c>
      <c r="V19" s="163">
        <f>ROUND(E19*U19,2)</f>
        <v>0</v>
      </c>
      <c r="W19" s="163"/>
      <c r="X19" s="163" t="s">
        <v>464</v>
      </c>
      <c r="Y19" s="152"/>
      <c r="Z19" s="152"/>
      <c r="AA19" s="152"/>
      <c r="AB19" s="152"/>
      <c r="AC19" s="152"/>
      <c r="AD19" s="152"/>
      <c r="AE19" s="152"/>
      <c r="AF19" s="152"/>
      <c r="AG19" s="152" t="s">
        <v>2465</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c r="A20" s="159"/>
      <c r="B20" s="160"/>
      <c r="C20" s="203" t="s">
        <v>4326</v>
      </c>
      <c r="D20" s="199"/>
      <c r="E20" s="200">
        <v>56.4</v>
      </c>
      <c r="F20" s="163"/>
      <c r="G20" s="163"/>
      <c r="H20" s="163"/>
      <c r="I20" s="163"/>
      <c r="J20" s="163"/>
      <c r="K20" s="163"/>
      <c r="L20" s="163"/>
      <c r="M20" s="163"/>
      <c r="N20" s="162"/>
      <c r="O20" s="162"/>
      <c r="P20" s="162"/>
      <c r="Q20" s="162"/>
      <c r="R20" s="163"/>
      <c r="S20" s="163"/>
      <c r="T20" s="163"/>
      <c r="U20" s="163"/>
      <c r="V20" s="163"/>
      <c r="W20" s="163"/>
      <c r="X20" s="163"/>
      <c r="Y20" s="152"/>
      <c r="Z20" s="152"/>
      <c r="AA20" s="152"/>
      <c r="AB20" s="152"/>
      <c r="AC20" s="152"/>
      <c r="AD20" s="152"/>
      <c r="AE20" s="152"/>
      <c r="AF20" s="152"/>
      <c r="AG20" s="152" t="s">
        <v>2390</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ht="22.5" outlineLevel="1">
      <c r="A21" s="189">
        <v>4</v>
      </c>
      <c r="B21" s="190" t="s">
        <v>4327</v>
      </c>
      <c r="C21" s="197" t="s">
        <v>4328</v>
      </c>
      <c r="D21" s="191" t="s">
        <v>439</v>
      </c>
      <c r="E21" s="192">
        <v>115</v>
      </c>
      <c r="F21" s="193"/>
      <c r="G21" s="194">
        <f>ROUND(E21*F21,2)</f>
        <v>0</v>
      </c>
      <c r="H21" s="193"/>
      <c r="I21" s="194">
        <f>ROUND(E21*H21,2)</f>
        <v>0</v>
      </c>
      <c r="J21" s="193"/>
      <c r="K21" s="194">
        <f>ROUND(E21*J21,2)</f>
        <v>0</v>
      </c>
      <c r="L21" s="194">
        <v>21</v>
      </c>
      <c r="M21" s="194">
        <f>G21*(1+L21/100)</f>
        <v>0</v>
      </c>
      <c r="N21" s="192">
        <v>3.2499999999999999E-3</v>
      </c>
      <c r="O21" s="192">
        <f>ROUND(E21*N21,2)</f>
        <v>0.37</v>
      </c>
      <c r="P21" s="192">
        <v>0</v>
      </c>
      <c r="Q21" s="192">
        <f>ROUND(E21*P21,2)</f>
        <v>0</v>
      </c>
      <c r="R21" s="194" t="s">
        <v>731</v>
      </c>
      <c r="S21" s="194" t="s">
        <v>371</v>
      </c>
      <c r="T21" s="195" t="s">
        <v>2386</v>
      </c>
      <c r="U21" s="163">
        <v>0</v>
      </c>
      <c r="V21" s="163">
        <f>ROUND(E21*U21,2)</f>
        <v>0</v>
      </c>
      <c r="W21" s="163"/>
      <c r="X21" s="163" t="s">
        <v>464</v>
      </c>
      <c r="Y21" s="152"/>
      <c r="Z21" s="152"/>
      <c r="AA21" s="152"/>
      <c r="AB21" s="152"/>
      <c r="AC21" s="152"/>
      <c r="AD21" s="152"/>
      <c r="AE21" s="152"/>
      <c r="AF21" s="152"/>
      <c r="AG21" s="152" t="s">
        <v>2465</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ht="22.5" outlineLevel="1">
      <c r="A22" s="175">
        <v>5</v>
      </c>
      <c r="B22" s="176" t="s">
        <v>4329</v>
      </c>
      <c r="C22" s="185" t="s">
        <v>4330</v>
      </c>
      <c r="D22" s="177" t="s">
        <v>439</v>
      </c>
      <c r="E22" s="178">
        <v>270</v>
      </c>
      <c r="F22" s="179"/>
      <c r="G22" s="180">
        <f>ROUND(E22*F22,2)</f>
        <v>0</v>
      </c>
      <c r="H22" s="179"/>
      <c r="I22" s="180">
        <f>ROUND(E22*H22,2)</f>
        <v>0</v>
      </c>
      <c r="J22" s="179"/>
      <c r="K22" s="180">
        <f>ROUND(E22*J22,2)</f>
        <v>0</v>
      </c>
      <c r="L22" s="180">
        <v>21</v>
      </c>
      <c r="M22" s="180">
        <f>G22*(1+L22/100)</f>
        <v>0</v>
      </c>
      <c r="N22" s="178">
        <v>4.0000000000000001E-3</v>
      </c>
      <c r="O22" s="178">
        <f>ROUND(E22*N22,2)</f>
        <v>1.08</v>
      </c>
      <c r="P22" s="178">
        <v>0</v>
      </c>
      <c r="Q22" s="178">
        <f>ROUND(E22*P22,2)</f>
        <v>0</v>
      </c>
      <c r="R22" s="180" t="s">
        <v>731</v>
      </c>
      <c r="S22" s="180" t="s">
        <v>371</v>
      </c>
      <c r="T22" s="181" t="s">
        <v>2386</v>
      </c>
      <c r="U22" s="163">
        <v>0</v>
      </c>
      <c r="V22" s="163">
        <f>ROUND(E22*U22,2)</f>
        <v>0</v>
      </c>
      <c r="W22" s="163"/>
      <c r="X22" s="163" t="s">
        <v>464</v>
      </c>
      <c r="Y22" s="152"/>
      <c r="Z22" s="152"/>
      <c r="AA22" s="152"/>
      <c r="AB22" s="152"/>
      <c r="AC22" s="152"/>
      <c r="AD22" s="152"/>
      <c r="AE22" s="152"/>
      <c r="AF22" s="152"/>
      <c r="AG22" s="152" t="s">
        <v>2465</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59"/>
      <c r="B23" s="160"/>
      <c r="C23" s="203" t="s">
        <v>4331</v>
      </c>
      <c r="D23" s="199"/>
      <c r="E23" s="200">
        <v>125</v>
      </c>
      <c r="F23" s="163"/>
      <c r="G23" s="163"/>
      <c r="H23" s="163"/>
      <c r="I23" s="163"/>
      <c r="J23" s="163"/>
      <c r="K23" s="163"/>
      <c r="L23" s="163"/>
      <c r="M23" s="163"/>
      <c r="N23" s="162"/>
      <c r="O23" s="162"/>
      <c r="P23" s="162"/>
      <c r="Q23" s="162"/>
      <c r="R23" s="163"/>
      <c r="S23" s="163"/>
      <c r="T23" s="163"/>
      <c r="U23" s="163"/>
      <c r="V23" s="163"/>
      <c r="W23" s="163"/>
      <c r="X23" s="163"/>
      <c r="Y23" s="152"/>
      <c r="Z23" s="152"/>
      <c r="AA23" s="152"/>
      <c r="AB23" s="152"/>
      <c r="AC23" s="152"/>
      <c r="AD23" s="152"/>
      <c r="AE23" s="152"/>
      <c r="AF23" s="152"/>
      <c r="AG23" s="152" t="s">
        <v>2390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59"/>
      <c r="B24" s="160"/>
      <c r="C24" s="203" t="s">
        <v>4332</v>
      </c>
      <c r="D24" s="199"/>
      <c r="E24" s="200">
        <v>145</v>
      </c>
      <c r="F24" s="163"/>
      <c r="G24" s="163"/>
      <c r="H24" s="163"/>
      <c r="I24" s="163"/>
      <c r="J24" s="163"/>
      <c r="K24" s="163"/>
      <c r="L24" s="163"/>
      <c r="M24" s="163"/>
      <c r="N24" s="162"/>
      <c r="O24" s="162"/>
      <c r="P24" s="162"/>
      <c r="Q24" s="162"/>
      <c r="R24" s="163"/>
      <c r="S24" s="163"/>
      <c r="T24" s="163"/>
      <c r="U24" s="163"/>
      <c r="V24" s="163"/>
      <c r="W24" s="163"/>
      <c r="X24" s="163"/>
      <c r="Y24" s="152"/>
      <c r="Z24" s="152"/>
      <c r="AA24" s="152"/>
      <c r="AB24" s="152"/>
      <c r="AC24" s="152"/>
      <c r="AD24" s="152"/>
      <c r="AE24" s="152"/>
      <c r="AF24" s="152"/>
      <c r="AG24" s="152" t="s">
        <v>2390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ht="22.5" outlineLevel="1">
      <c r="A25" s="189">
        <v>6</v>
      </c>
      <c r="B25" s="190" t="s">
        <v>4333</v>
      </c>
      <c r="C25" s="197" t="s">
        <v>4334</v>
      </c>
      <c r="D25" s="191" t="s">
        <v>439</v>
      </c>
      <c r="E25" s="192">
        <v>50</v>
      </c>
      <c r="F25" s="193"/>
      <c r="G25" s="194">
        <f>ROUND(E25*F25,2)</f>
        <v>0</v>
      </c>
      <c r="H25" s="193"/>
      <c r="I25" s="194">
        <f>ROUND(E25*H25,2)</f>
        <v>0</v>
      </c>
      <c r="J25" s="193"/>
      <c r="K25" s="194">
        <f>ROUND(E25*J25,2)</f>
        <v>0</v>
      </c>
      <c r="L25" s="194">
        <v>21</v>
      </c>
      <c r="M25" s="194">
        <f>G25*(1+L25/100)</f>
        <v>0</v>
      </c>
      <c r="N25" s="192">
        <v>8.0000000000000002E-3</v>
      </c>
      <c r="O25" s="192">
        <f>ROUND(E25*N25,2)</f>
        <v>0.4</v>
      </c>
      <c r="P25" s="192">
        <v>0</v>
      </c>
      <c r="Q25" s="192">
        <f>ROUND(E25*P25,2)</f>
        <v>0</v>
      </c>
      <c r="R25" s="194" t="s">
        <v>731</v>
      </c>
      <c r="S25" s="194" t="s">
        <v>371</v>
      </c>
      <c r="T25" s="195" t="s">
        <v>2386</v>
      </c>
      <c r="U25" s="163">
        <v>0</v>
      </c>
      <c r="V25" s="163">
        <f>ROUND(E25*U25,2)</f>
        <v>0</v>
      </c>
      <c r="W25" s="163"/>
      <c r="X25" s="163" t="s">
        <v>464</v>
      </c>
      <c r="Y25" s="152"/>
      <c r="Z25" s="152"/>
      <c r="AA25" s="152"/>
      <c r="AB25" s="152"/>
      <c r="AC25" s="152"/>
      <c r="AD25" s="152"/>
      <c r="AE25" s="152"/>
      <c r="AF25" s="152"/>
      <c r="AG25" s="152" t="s">
        <v>2465</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ht="22.5" outlineLevel="1">
      <c r="A26" s="189">
        <v>7</v>
      </c>
      <c r="B26" s="190" t="s">
        <v>4335</v>
      </c>
      <c r="C26" s="197" t="s">
        <v>4336</v>
      </c>
      <c r="D26" s="191" t="s">
        <v>439</v>
      </c>
      <c r="E26" s="192">
        <v>120</v>
      </c>
      <c r="F26" s="193"/>
      <c r="G26" s="194">
        <f>ROUND(E26*F26,2)</f>
        <v>0</v>
      </c>
      <c r="H26" s="193"/>
      <c r="I26" s="194">
        <f>ROUND(E26*H26,2)</f>
        <v>0</v>
      </c>
      <c r="J26" s="193"/>
      <c r="K26" s="194">
        <f>ROUND(E26*J26,2)</f>
        <v>0</v>
      </c>
      <c r="L26" s="194">
        <v>21</v>
      </c>
      <c r="M26" s="194">
        <f>G26*(1+L26/100)</f>
        <v>0</v>
      </c>
      <c r="N26" s="192">
        <v>3.0000000000000001E-3</v>
      </c>
      <c r="O26" s="192">
        <f>ROUND(E26*N26,2)</f>
        <v>0.36</v>
      </c>
      <c r="P26" s="192">
        <v>0</v>
      </c>
      <c r="Q26" s="192">
        <f>ROUND(E26*P26,2)</f>
        <v>0</v>
      </c>
      <c r="R26" s="194" t="s">
        <v>731</v>
      </c>
      <c r="S26" s="194" t="s">
        <v>371</v>
      </c>
      <c r="T26" s="195" t="s">
        <v>2386</v>
      </c>
      <c r="U26" s="163">
        <v>0</v>
      </c>
      <c r="V26" s="163">
        <f>ROUND(E26*U26,2)</f>
        <v>0</v>
      </c>
      <c r="W26" s="163"/>
      <c r="X26" s="163" t="s">
        <v>464</v>
      </c>
      <c r="Y26" s="152"/>
      <c r="Z26" s="152"/>
      <c r="AA26" s="152"/>
      <c r="AB26" s="152"/>
      <c r="AC26" s="152"/>
      <c r="AD26" s="152"/>
      <c r="AE26" s="152"/>
      <c r="AF26" s="152"/>
      <c r="AG26" s="152" t="s">
        <v>2465</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c r="A27" s="169" t="s">
        <v>366</v>
      </c>
      <c r="B27" s="170" t="s">
        <v>280</v>
      </c>
      <c r="C27" s="184" t="s">
        <v>103</v>
      </c>
      <c r="D27" s="171"/>
      <c r="E27" s="172"/>
      <c r="F27" s="173"/>
      <c r="G27" s="173">
        <f>SUMIF(AG28:AG30,"&lt;&gt;NOR",G28:G30)</f>
        <v>0</v>
      </c>
      <c r="H27" s="173"/>
      <c r="I27" s="173">
        <f>SUM(I28:I30)</f>
        <v>0</v>
      </c>
      <c r="J27" s="173"/>
      <c r="K27" s="173">
        <f>SUM(K28:K30)</f>
        <v>0</v>
      </c>
      <c r="L27" s="173"/>
      <c r="M27" s="173">
        <f>SUM(M28:M30)</f>
        <v>0</v>
      </c>
      <c r="N27" s="172"/>
      <c r="O27" s="172">
        <f>SUM(O28:O30)</f>
        <v>0.8</v>
      </c>
      <c r="P27" s="172"/>
      <c r="Q27" s="172">
        <f>SUM(Q28:Q30)</f>
        <v>0</v>
      </c>
      <c r="R27" s="173"/>
      <c r="S27" s="173"/>
      <c r="T27" s="174"/>
      <c r="U27" s="168"/>
      <c r="V27" s="168">
        <f>SUM(V28:V30)</f>
        <v>9.64</v>
      </c>
      <c r="W27" s="168"/>
      <c r="X27" s="168"/>
      <c r="AG27" t="s">
        <v>367</v>
      </c>
    </row>
    <row r="28" spans="1:60" outlineLevel="1">
      <c r="A28" s="175">
        <v>8</v>
      </c>
      <c r="B28" s="176" t="s">
        <v>4337</v>
      </c>
      <c r="C28" s="185" t="s">
        <v>4338</v>
      </c>
      <c r="D28" s="177" t="s">
        <v>524</v>
      </c>
      <c r="E28" s="178">
        <v>26.7</v>
      </c>
      <c r="F28" s="179"/>
      <c r="G28" s="180">
        <f>ROUND(E28*F28,2)</f>
        <v>0</v>
      </c>
      <c r="H28" s="179"/>
      <c r="I28" s="180">
        <f>ROUND(E28*H28,2)</f>
        <v>0</v>
      </c>
      <c r="J28" s="179"/>
      <c r="K28" s="180">
        <f>ROUND(E28*J28,2)</f>
        <v>0</v>
      </c>
      <c r="L28" s="180">
        <v>21</v>
      </c>
      <c r="M28" s="180">
        <f>G28*(1+L28/100)</f>
        <v>0</v>
      </c>
      <c r="N28" s="178">
        <v>1.413E-2</v>
      </c>
      <c r="O28" s="178">
        <f>ROUND(E28*N28,2)</f>
        <v>0.38</v>
      </c>
      <c r="P28" s="178">
        <v>0</v>
      </c>
      <c r="Q28" s="178">
        <f>ROUND(E28*P28,2)</f>
        <v>0</v>
      </c>
      <c r="R28" s="180"/>
      <c r="S28" s="180" t="s">
        <v>430</v>
      </c>
      <c r="T28" s="181" t="s">
        <v>372</v>
      </c>
      <c r="U28" s="163">
        <v>0.17</v>
      </c>
      <c r="V28" s="163">
        <f>ROUND(E28*U28,2)</f>
        <v>4.54</v>
      </c>
      <c r="W28" s="163"/>
      <c r="X28" s="163" t="s">
        <v>431</v>
      </c>
      <c r="Y28" s="152"/>
      <c r="Z28" s="152"/>
      <c r="AA28" s="152"/>
      <c r="AB28" s="152"/>
      <c r="AC28" s="152"/>
      <c r="AD28" s="152"/>
      <c r="AE28" s="152"/>
      <c r="AF28" s="152"/>
      <c r="AG28" s="152" t="s">
        <v>2387</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59"/>
      <c r="B29" s="160"/>
      <c r="C29" s="203" t="s">
        <v>4339</v>
      </c>
      <c r="D29" s="199"/>
      <c r="E29" s="200">
        <v>26.7</v>
      </c>
      <c r="F29" s="163"/>
      <c r="G29" s="163"/>
      <c r="H29" s="163"/>
      <c r="I29" s="163"/>
      <c r="J29" s="163"/>
      <c r="K29" s="163"/>
      <c r="L29" s="163"/>
      <c r="M29" s="163"/>
      <c r="N29" s="162"/>
      <c r="O29" s="162"/>
      <c r="P29" s="162"/>
      <c r="Q29" s="162"/>
      <c r="R29" s="163"/>
      <c r="S29" s="163"/>
      <c r="T29" s="163"/>
      <c r="U29" s="163"/>
      <c r="V29" s="163"/>
      <c r="W29" s="163"/>
      <c r="X29" s="163"/>
      <c r="Y29" s="152"/>
      <c r="Z29" s="152"/>
      <c r="AA29" s="152"/>
      <c r="AB29" s="152"/>
      <c r="AC29" s="152"/>
      <c r="AD29" s="152"/>
      <c r="AE29" s="152"/>
      <c r="AF29" s="152"/>
      <c r="AG29" s="152" t="s">
        <v>2390</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c r="A30" s="189">
        <v>9</v>
      </c>
      <c r="B30" s="190" t="s">
        <v>4340</v>
      </c>
      <c r="C30" s="197" t="s">
        <v>4341</v>
      </c>
      <c r="D30" s="191" t="s">
        <v>524</v>
      </c>
      <c r="E30" s="192">
        <v>30</v>
      </c>
      <c r="F30" s="193"/>
      <c r="G30" s="194">
        <f>ROUND(E30*F30,2)</f>
        <v>0</v>
      </c>
      <c r="H30" s="193"/>
      <c r="I30" s="194">
        <f>ROUND(E30*H30,2)</f>
        <v>0</v>
      </c>
      <c r="J30" s="193"/>
      <c r="K30" s="194">
        <f>ROUND(E30*J30,2)</f>
        <v>0</v>
      </c>
      <c r="L30" s="194">
        <v>21</v>
      </c>
      <c r="M30" s="194">
        <f>G30*(1+L30/100)</f>
        <v>0</v>
      </c>
      <c r="N30" s="192">
        <v>1.413E-2</v>
      </c>
      <c r="O30" s="192">
        <f>ROUND(E30*N30,2)</f>
        <v>0.42</v>
      </c>
      <c r="P30" s="192">
        <v>0</v>
      </c>
      <c r="Q30" s="192">
        <f>ROUND(E30*P30,2)</f>
        <v>0</v>
      </c>
      <c r="R30" s="194"/>
      <c r="S30" s="194" t="s">
        <v>430</v>
      </c>
      <c r="T30" s="195" t="s">
        <v>372</v>
      </c>
      <c r="U30" s="163">
        <v>0.17</v>
      </c>
      <c r="V30" s="163">
        <f>ROUND(E30*U30,2)</f>
        <v>5.0999999999999996</v>
      </c>
      <c r="W30" s="163"/>
      <c r="X30" s="163" t="s">
        <v>464</v>
      </c>
      <c r="Y30" s="152"/>
      <c r="Z30" s="152"/>
      <c r="AA30" s="152"/>
      <c r="AB30" s="152"/>
      <c r="AC30" s="152"/>
      <c r="AD30" s="152"/>
      <c r="AE30" s="152"/>
      <c r="AF30" s="152"/>
      <c r="AG30" s="152" t="s">
        <v>2465</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c r="A31" s="169" t="s">
        <v>366</v>
      </c>
      <c r="B31" s="170" t="s">
        <v>287</v>
      </c>
      <c r="C31" s="184" t="s">
        <v>99</v>
      </c>
      <c r="D31" s="171"/>
      <c r="E31" s="172"/>
      <c r="F31" s="173"/>
      <c r="G31" s="173">
        <f>SUMIF(AG32:AG420,"&lt;&gt;NOR",G32:G420)</f>
        <v>0</v>
      </c>
      <c r="H31" s="173"/>
      <c r="I31" s="173">
        <f>SUM(I32:I420)</f>
        <v>0</v>
      </c>
      <c r="J31" s="173"/>
      <c r="K31" s="173">
        <f>SUM(K32:K420)</f>
        <v>0</v>
      </c>
      <c r="L31" s="173"/>
      <c r="M31" s="173">
        <f>SUM(M32:M420)</f>
        <v>0</v>
      </c>
      <c r="N31" s="172"/>
      <c r="O31" s="172">
        <f>SUM(O32:O420)</f>
        <v>29.780000000000033</v>
      </c>
      <c r="P31" s="172"/>
      <c r="Q31" s="172">
        <f>SUM(Q32:Q420)</f>
        <v>0</v>
      </c>
      <c r="R31" s="173"/>
      <c r="S31" s="173"/>
      <c r="T31" s="174"/>
      <c r="U31" s="168"/>
      <c r="V31" s="168">
        <f>SUM(V32:V420)</f>
        <v>694.0100000000001</v>
      </c>
      <c r="W31" s="168"/>
      <c r="X31" s="168"/>
      <c r="AG31" t="s">
        <v>367</v>
      </c>
    </row>
    <row r="32" spans="1:60" outlineLevel="1">
      <c r="A32" s="175">
        <v>10</v>
      </c>
      <c r="B32" s="176" t="s">
        <v>4342</v>
      </c>
      <c r="C32" s="185" t="s">
        <v>4343</v>
      </c>
      <c r="D32" s="177" t="s">
        <v>524</v>
      </c>
      <c r="E32" s="178">
        <v>24.7</v>
      </c>
      <c r="F32" s="179"/>
      <c r="G32" s="180">
        <f>ROUND(E32*F32,2)</f>
        <v>0</v>
      </c>
      <c r="H32" s="179"/>
      <c r="I32" s="180">
        <f>ROUND(E32*H32,2)</f>
        <v>0</v>
      </c>
      <c r="J32" s="179"/>
      <c r="K32" s="180">
        <f>ROUND(E32*J32,2)</f>
        <v>0</v>
      </c>
      <c r="L32" s="180">
        <v>21</v>
      </c>
      <c r="M32" s="180">
        <f>G32*(1+L32/100)</f>
        <v>0</v>
      </c>
      <c r="N32" s="178">
        <v>0</v>
      </c>
      <c r="O32" s="178">
        <f>ROUND(E32*N32,2)</f>
        <v>0</v>
      </c>
      <c r="P32" s="178">
        <v>0</v>
      </c>
      <c r="Q32" s="178">
        <f>ROUND(E32*P32,2)</f>
        <v>0</v>
      </c>
      <c r="R32" s="180" t="s">
        <v>1317</v>
      </c>
      <c r="S32" s="180" t="s">
        <v>371</v>
      </c>
      <c r="T32" s="181" t="s">
        <v>2386</v>
      </c>
      <c r="U32" s="163">
        <v>0.87</v>
      </c>
      <c r="V32" s="163">
        <f>ROUND(E32*U32,2)</f>
        <v>21.49</v>
      </c>
      <c r="W32" s="163"/>
      <c r="X32" s="163" t="s">
        <v>431</v>
      </c>
      <c r="Y32" s="152"/>
      <c r="Z32" s="152"/>
      <c r="AA32" s="152"/>
      <c r="AB32" s="152"/>
      <c r="AC32" s="152"/>
      <c r="AD32" s="152"/>
      <c r="AE32" s="152"/>
      <c r="AF32" s="152"/>
      <c r="AG32" s="152" t="s">
        <v>2387</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59"/>
      <c r="B33" s="160"/>
      <c r="C33" s="203" t="s">
        <v>4344</v>
      </c>
      <c r="D33" s="199"/>
      <c r="E33" s="200">
        <v>24.7</v>
      </c>
      <c r="F33" s="163"/>
      <c r="G33" s="163"/>
      <c r="H33" s="163"/>
      <c r="I33" s="163"/>
      <c r="J33" s="163"/>
      <c r="K33" s="163"/>
      <c r="L33" s="163"/>
      <c r="M33" s="163"/>
      <c r="N33" s="162"/>
      <c r="O33" s="162"/>
      <c r="P33" s="162"/>
      <c r="Q33" s="162"/>
      <c r="R33" s="163"/>
      <c r="S33" s="163"/>
      <c r="T33" s="163"/>
      <c r="U33" s="163"/>
      <c r="V33" s="163"/>
      <c r="W33" s="163"/>
      <c r="X33" s="163"/>
      <c r="Y33" s="152"/>
      <c r="Z33" s="152"/>
      <c r="AA33" s="152"/>
      <c r="AB33" s="152"/>
      <c r="AC33" s="152"/>
      <c r="AD33" s="152"/>
      <c r="AE33" s="152"/>
      <c r="AF33" s="152"/>
      <c r="AG33" s="152" t="s">
        <v>2390</v>
      </c>
      <c r="AH33" s="152">
        <v>5</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75">
        <v>11</v>
      </c>
      <c r="B34" s="176" t="s">
        <v>4345</v>
      </c>
      <c r="C34" s="185" t="s">
        <v>4346</v>
      </c>
      <c r="D34" s="177" t="s">
        <v>524</v>
      </c>
      <c r="E34" s="178">
        <v>13</v>
      </c>
      <c r="F34" s="179"/>
      <c r="G34" s="180">
        <f>ROUND(E34*F34,2)</f>
        <v>0</v>
      </c>
      <c r="H34" s="179"/>
      <c r="I34" s="180">
        <f>ROUND(E34*H34,2)</f>
        <v>0</v>
      </c>
      <c r="J34" s="179"/>
      <c r="K34" s="180">
        <f>ROUND(E34*J34,2)</f>
        <v>0</v>
      </c>
      <c r="L34" s="180">
        <v>21</v>
      </c>
      <c r="M34" s="180">
        <f>G34*(1+L34/100)</f>
        <v>0</v>
      </c>
      <c r="N34" s="178">
        <v>0</v>
      </c>
      <c r="O34" s="178">
        <f>ROUND(E34*N34,2)</f>
        <v>0</v>
      </c>
      <c r="P34" s="178">
        <v>0</v>
      </c>
      <c r="Q34" s="178">
        <f>ROUND(E34*P34,2)</f>
        <v>0</v>
      </c>
      <c r="R34" s="180" t="s">
        <v>1317</v>
      </c>
      <c r="S34" s="180" t="s">
        <v>371</v>
      </c>
      <c r="T34" s="181" t="s">
        <v>2386</v>
      </c>
      <c r="U34" s="163">
        <v>1.07</v>
      </c>
      <c r="V34" s="163">
        <f>ROUND(E34*U34,2)</f>
        <v>13.91</v>
      </c>
      <c r="W34" s="163"/>
      <c r="X34" s="163" t="s">
        <v>431</v>
      </c>
      <c r="Y34" s="152"/>
      <c r="Z34" s="152"/>
      <c r="AA34" s="152"/>
      <c r="AB34" s="152"/>
      <c r="AC34" s="152"/>
      <c r="AD34" s="152"/>
      <c r="AE34" s="152"/>
      <c r="AF34" s="152"/>
      <c r="AG34" s="152" t="s">
        <v>2387</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59"/>
      <c r="B35" s="160"/>
      <c r="C35" s="203" t="s">
        <v>4347</v>
      </c>
      <c r="D35" s="199"/>
      <c r="E35" s="200">
        <v>13</v>
      </c>
      <c r="F35" s="163"/>
      <c r="G35" s="163"/>
      <c r="H35" s="163"/>
      <c r="I35" s="163"/>
      <c r="J35" s="163"/>
      <c r="K35" s="163"/>
      <c r="L35" s="163"/>
      <c r="M35" s="163"/>
      <c r="N35" s="162"/>
      <c r="O35" s="162"/>
      <c r="P35" s="162"/>
      <c r="Q35" s="162"/>
      <c r="R35" s="163"/>
      <c r="S35" s="163"/>
      <c r="T35" s="163"/>
      <c r="U35" s="163"/>
      <c r="V35" s="163"/>
      <c r="W35" s="163"/>
      <c r="X35" s="163"/>
      <c r="Y35" s="152"/>
      <c r="Z35" s="152"/>
      <c r="AA35" s="152"/>
      <c r="AB35" s="152"/>
      <c r="AC35" s="152"/>
      <c r="AD35" s="152"/>
      <c r="AE35" s="152"/>
      <c r="AF35" s="152"/>
      <c r="AG35" s="152" t="s">
        <v>2390</v>
      </c>
      <c r="AH35" s="152">
        <v>5</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c r="A36" s="175">
        <v>12</v>
      </c>
      <c r="B36" s="176" t="s">
        <v>4348</v>
      </c>
      <c r="C36" s="185" t="s">
        <v>4349</v>
      </c>
      <c r="D36" s="177" t="s">
        <v>524</v>
      </c>
      <c r="E36" s="178">
        <v>29.4</v>
      </c>
      <c r="F36" s="179"/>
      <c r="G36" s="180">
        <f>ROUND(E36*F36,2)</f>
        <v>0</v>
      </c>
      <c r="H36" s="179"/>
      <c r="I36" s="180">
        <f>ROUND(E36*H36,2)</f>
        <v>0</v>
      </c>
      <c r="J36" s="179"/>
      <c r="K36" s="180">
        <f>ROUND(E36*J36,2)</f>
        <v>0</v>
      </c>
      <c r="L36" s="180">
        <v>21</v>
      </c>
      <c r="M36" s="180">
        <f>G36*(1+L36/100)</f>
        <v>0</v>
      </c>
      <c r="N36" s="178">
        <v>0</v>
      </c>
      <c r="O36" s="178">
        <f>ROUND(E36*N36,2)</f>
        <v>0</v>
      </c>
      <c r="P36" s="178">
        <v>0</v>
      </c>
      <c r="Q36" s="178">
        <f>ROUND(E36*P36,2)</f>
        <v>0</v>
      </c>
      <c r="R36" s="180" t="s">
        <v>1317</v>
      </c>
      <c r="S36" s="180" t="s">
        <v>371</v>
      </c>
      <c r="T36" s="181" t="s">
        <v>2386</v>
      </c>
      <c r="U36" s="163">
        <v>1.1100000000000001</v>
      </c>
      <c r="V36" s="163">
        <f>ROUND(E36*U36,2)</f>
        <v>32.630000000000003</v>
      </c>
      <c r="W36" s="163"/>
      <c r="X36" s="163" t="s">
        <v>431</v>
      </c>
      <c r="Y36" s="152"/>
      <c r="Z36" s="152"/>
      <c r="AA36" s="152"/>
      <c r="AB36" s="152"/>
      <c r="AC36" s="152"/>
      <c r="AD36" s="152"/>
      <c r="AE36" s="152"/>
      <c r="AF36" s="152"/>
      <c r="AG36" s="152" t="s">
        <v>2387</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c r="A37" s="159"/>
      <c r="B37" s="160"/>
      <c r="C37" s="203" t="s">
        <v>4350</v>
      </c>
      <c r="D37" s="199"/>
      <c r="E37" s="200">
        <v>29.4</v>
      </c>
      <c r="F37" s="163"/>
      <c r="G37" s="163"/>
      <c r="H37" s="163"/>
      <c r="I37" s="163"/>
      <c r="J37" s="163"/>
      <c r="K37" s="163"/>
      <c r="L37" s="163"/>
      <c r="M37" s="163"/>
      <c r="N37" s="162"/>
      <c r="O37" s="162"/>
      <c r="P37" s="162"/>
      <c r="Q37" s="162"/>
      <c r="R37" s="163"/>
      <c r="S37" s="163"/>
      <c r="T37" s="163"/>
      <c r="U37" s="163"/>
      <c r="V37" s="163"/>
      <c r="W37" s="163"/>
      <c r="X37" s="163"/>
      <c r="Y37" s="152"/>
      <c r="Z37" s="152"/>
      <c r="AA37" s="152"/>
      <c r="AB37" s="152"/>
      <c r="AC37" s="152"/>
      <c r="AD37" s="152"/>
      <c r="AE37" s="152"/>
      <c r="AF37" s="152"/>
      <c r="AG37" s="152" t="s">
        <v>2390</v>
      </c>
      <c r="AH37" s="152">
        <v>5</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c r="A38" s="175">
        <v>13</v>
      </c>
      <c r="B38" s="176" t="s">
        <v>4351</v>
      </c>
      <c r="C38" s="185" t="s">
        <v>4352</v>
      </c>
      <c r="D38" s="177" t="s">
        <v>524</v>
      </c>
      <c r="E38" s="178">
        <v>42.1</v>
      </c>
      <c r="F38" s="179"/>
      <c r="G38" s="180">
        <f>ROUND(E38*F38,2)</f>
        <v>0</v>
      </c>
      <c r="H38" s="179"/>
      <c r="I38" s="180">
        <f>ROUND(E38*H38,2)</f>
        <v>0</v>
      </c>
      <c r="J38" s="179"/>
      <c r="K38" s="180">
        <f>ROUND(E38*J38,2)</f>
        <v>0</v>
      </c>
      <c r="L38" s="180">
        <v>21</v>
      </c>
      <c r="M38" s="180">
        <f>G38*(1+L38/100)</f>
        <v>0</v>
      </c>
      <c r="N38" s="178">
        <v>0</v>
      </c>
      <c r="O38" s="178">
        <f>ROUND(E38*N38,2)</f>
        <v>0</v>
      </c>
      <c r="P38" s="178">
        <v>0</v>
      </c>
      <c r="Q38" s="178">
        <f>ROUND(E38*P38,2)</f>
        <v>0</v>
      </c>
      <c r="R38" s="180" t="s">
        <v>1317</v>
      </c>
      <c r="S38" s="180" t="s">
        <v>371</v>
      </c>
      <c r="T38" s="181" t="s">
        <v>2386</v>
      </c>
      <c r="U38" s="163">
        <v>1.37</v>
      </c>
      <c r="V38" s="163">
        <f>ROUND(E38*U38,2)</f>
        <v>57.68</v>
      </c>
      <c r="W38" s="163"/>
      <c r="X38" s="163" t="s">
        <v>431</v>
      </c>
      <c r="Y38" s="152"/>
      <c r="Z38" s="152"/>
      <c r="AA38" s="152"/>
      <c r="AB38" s="152"/>
      <c r="AC38" s="152"/>
      <c r="AD38" s="152"/>
      <c r="AE38" s="152"/>
      <c r="AF38" s="152"/>
      <c r="AG38" s="152" t="s">
        <v>2387</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c r="A39" s="159"/>
      <c r="B39" s="160"/>
      <c r="C39" s="203" t="s">
        <v>4353</v>
      </c>
      <c r="D39" s="199"/>
      <c r="E39" s="200">
        <v>42.1</v>
      </c>
      <c r="F39" s="163"/>
      <c r="G39" s="163"/>
      <c r="H39" s="163"/>
      <c r="I39" s="163"/>
      <c r="J39" s="163"/>
      <c r="K39" s="163"/>
      <c r="L39" s="163"/>
      <c r="M39" s="163"/>
      <c r="N39" s="162"/>
      <c r="O39" s="162"/>
      <c r="P39" s="162"/>
      <c r="Q39" s="162"/>
      <c r="R39" s="163"/>
      <c r="S39" s="163"/>
      <c r="T39" s="163"/>
      <c r="U39" s="163"/>
      <c r="V39" s="163"/>
      <c r="W39" s="163"/>
      <c r="X39" s="163"/>
      <c r="Y39" s="152"/>
      <c r="Z39" s="152"/>
      <c r="AA39" s="152"/>
      <c r="AB39" s="152"/>
      <c r="AC39" s="152"/>
      <c r="AD39" s="152"/>
      <c r="AE39" s="152"/>
      <c r="AF39" s="152"/>
      <c r="AG39" s="152" t="s">
        <v>2390</v>
      </c>
      <c r="AH39" s="152">
        <v>5</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c r="A40" s="175">
        <v>14</v>
      </c>
      <c r="B40" s="176" t="s">
        <v>4354</v>
      </c>
      <c r="C40" s="185" t="s">
        <v>4355</v>
      </c>
      <c r="D40" s="177" t="s">
        <v>524</v>
      </c>
      <c r="E40" s="178">
        <v>20</v>
      </c>
      <c r="F40" s="179"/>
      <c r="G40" s="180">
        <f>ROUND(E40*F40,2)</f>
        <v>0</v>
      </c>
      <c r="H40" s="179"/>
      <c r="I40" s="180">
        <f>ROUND(E40*H40,2)</f>
        <v>0</v>
      </c>
      <c r="J40" s="179"/>
      <c r="K40" s="180">
        <f>ROUND(E40*J40,2)</f>
        <v>0</v>
      </c>
      <c r="L40" s="180">
        <v>21</v>
      </c>
      <c r="M40" s="180">
        <f>G40*(1+L40/100)</f>
        <v>0</v>
      </c>
      <c r="N40" s="178">
        <v>0</v>
      </c>
      <c r="O40" s="178">
        <f>ROUND(E40*N40,2)</f>
        <v>0</v>
      </c>
      <c r="P40" s="178">
        <v>0</v>
      </c>
      <c r="Q40" s="178">
        <f>ROUND(E40*P40,2)</f>
        <v>0</v>
      </c>
      <c r="R40" s="180" t="s">
        <v>1317</v>
      </c>
      <c r="S40" s="180" t="s">
        <v>371</v>
      </c>
      <c r="T40" s="181" t="s">
        <v>2386</v>
      </c>
      <c r="U40" s="163">
        <v>1.21</v>
      </c>
      <c r="V40" s="163">
        <f>ROUND(E40*U40,2)</f>
        <v>24.2</v>
      </c>
      <c r="W40" s="163"/>
      <c r="X40" s="163" t="s">
        <v>431</v>
      </c>
      <c r="Y40" s="152"/>
      <c r="Z40" s="152"/>
      <c r="AA40" s="152"/>
      <c r="AB40" s="152"/>
      <c r="AC40" s="152"/>
      <c r="AD40" s="152"/>
      <c r="AE40" s="152"/>
      <c r="AF40" s="152"/>
      <c r="AG40" s="152" t="s">
        <v>2387</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c r="A41" s="159"/>
      <c r="B41" s="160"/>
      <c r="C41" s="203" t="s">
        <v>4356</v>
      </c>
      <c r="D41" s="199"/>
      <c r="E41" s="200">
        <v>20</v>
      </c>
      <c r="F41" s="163"/>
      <c r="G41" s="163"/>
      <c r="H41" s="163"/>
      <c r="I41" s="163"/>
      <c r="J41" s="163"/>
      <c r="K41" s="163"/>
      <c r="L41" s="163"/>
      <c r="M41" s="163"/>
      <c r="N41" s="162"/>
      <c r="O41" s="162"/>
      <c r="P41" s="162"/>
      <c r="Q41" s="162"/>
      <c r="R41" s="163"/>
      <c r="S41" s="163"/>
      <c r="T41" s="163"/>
      <c r="U41" s="163"/>
      <c r="V41" s="163"/>
      <c r="W41" s="163"/>
      <c r="X41" s="163"/>
      <c r="Y41" s="152"/>
      <c r="Z41" s="152"/>
      <c r="AA41" s="152"/>
      <c r="AB41" s="152"/>
      <c r="AC41" s="152"/>
      <c r="AD41" s="152"/>
      <c r="AE41" s="152"/>
      <c r="AF41" s="152"/>
      <c r="AG41" s="152" t="s">
        <v>2390</v>
      </c>
      <c r="AH41" s="152">
        <v>5</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c r="A42" s="175">
        <v>15</v>
      </c>
      <c r="B42" s="176" t="s">
        <v>4357</v>
      </c>
      <c r="C42" s="185" t="s">
        <v>4358</v>
      </c>
      <c r="D42" s="177" t="s">
        <v>524</v>
      </c>
      <c r="E42" s="178">
        <v>3.5</v>
      </c>
      <c r="F42" s="179"/>
      <c r="G42" s="180">
        <f>ROUND(E42*F42,2)</f>
        <v>0</v>
      </c>
      <c r="H42" s="179"/>
      <c r="I42" s="180">
        <f>ROUND(E42*H42,2)</f>
        <v>0</v>
      </c>
      <c r="J42" s="179"/>
      <c r="K42" s="180">
        <f>ROUND(E42*J42,2)</f>
        <v>0</v>
      </c>
      <c r="L42" s="180">
        <v>21</v>
      </c>
      <c r="M42" s="180">
        <f>G42*(1+L42/100)</f>
        <v>0</v>
      </c>
      <c r="N42" s="178">
        <v>0</v>
      </c>
      <c r="O42" s="178">
        <f>ROUND(E42*N42,2)</f>
        <v>0</v>
      </c>
      <c r="P42" s="178">
        <v>0</v>
      </c>
      <c r="Q42" s="178">
        <f>ROUND(E42*P42,2)</f>
        <v>0</v>
      </c>
      <c r="R42" s="180" t="s">
        <v>1317</v>
      </c>
      <c r="S42" s="180" t="s">
        <v>371</v>
      </c>
      <c r="T42" s="181" t="s">
        <v>2386</v>
      </c>
      <c r="U42" s="163">
        <v>0.33</v>
      </c>
      <c r="V42" s="163">
        <f>ROUND(E42*U42,2)</f>
        <v>1.1599999999999999</v>
      </c>
      <c r="W42" s="163"/>
      <c r="X42" s="163" t="s">
        <v>431</v>
      </c>
      <c r="Y42" s="152"/>
      <c r="Z42" s="152"/>
      <c r="AA42" s="152"/>
      <c r="AB42" s="152"/>
      <c r="AC42" s="152"/>
      <c r="AD42" s="152"/>
      <c r="AE42" s="152"/>
      <c r="AF42" s="152"/>
      <c r="AG42" s="152" t="s">
        <v>2387</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c r="A43" s="159"/>
      <c r="B43" s="160"/>
      <c r="C43" s="203" t="s">
        <v>4359</v>
      </c>
      <c r="D43" s="199"/>
      <c r="E43" s="200">
        <v>3.5</v>
      </c>
      <c r="F43" s="163"/>
      <c r="G43" s="163"/>
      <c r="H43" s="163"/>
      <c r="I43" s="163"/>
      <c r="J43" s="163"/>
      <c r="K43" s="163"/>
      <c r="L43" s="163"/>
      <c r="M43" s="163"/>
      <c r="N43" s="162"/>
      <c r="O43" s="162"/>
      <c r="P43" s="162"/>
      <c r="Q43" s="162"/>
      <c r="R43" s="163"/>
      <c r="S43" s="163"/>
      <c r="T43" s="163"/>
      <c r="U43" s="163"/>
      <c r="V43" s="163"/>
      <c r="W43" s="163"/>
      <c r="X43" s="163"/>
      <c r="Y43" s="152"/>
      <c r="Z43" s="152"/>
      <c r="AA43" s="152"/>
      <c r="AB43" s="152"/>
      <c r="AC43" s="152"/>
      <c r="AD43" s="152"/>
      <c r="AE43" s="152"/>
      <c r="AF43" s="152"/>
      <c r="AG43" s="152" t="s">
        <v>2390</v>
      </c>
      <c r="AH43" s="152">
        <v>5</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c r="A44" s="175">
        <v>16</v>
      </c>
      <c r="B44" s="176" t="s">
        <v>4360</v>
      </c>
      <c r="C44" s="185" t="s">
        <v>4361</v>
      </c>
      <c r="D44" s="177" t="s">
        <v>524</v>
      </c>
      <c r="E44" s="178">
        <v>105.85</v>
      </c>
      <c r="F44" s="179"/>
      <c r="G44" s="180">
        <f>ROUND(E44*F44,2)</f>
        <v>0</v>
      </c>
      <c r="H44" s="179"/>
      <c r="I44" s="180">
        <f>ROUND(E44*H44,2)</f>
        <v>0</v>
      </c>
      <c r="J44" s="179"/>
      <c r="K44" s="180">
        <f>ROUND(E44*J44,2)</f>
        <v>0</v>
      </c>
      <c r="L44" s="180">
        <v>21</v>
      </c>
      <c r="M44" s="180">
        <f>G44*(1+L44/100)</f>
        <v>0</v>
      </c>
      <c r="N44" s="178">
        <v>0</v>
      </c>
      <c r="O44" s="178">
        <f>ROUND(E44*N44,2)</f>
        <v>0</v>
      </c>
      <c r="P44" s="178">
        <v>0</v>
      </c>
      <c r="Q44" s="178">
        <f>ROUND(E44*P44,2)</f>
        <v>0</v>
      </c>
      <c r="R44" s="180" t="s">
        <v>1317</v>
      </c>
      <c r="S44" s="180" t="s">
        <v>371</v>
      </c>
      <c r="T44" s="181" t="s">
        <v>2386</v>
      </c>
      <c r="U44" s="163">
        <v>0.37</v>
      </c>
      <c r="V44" s="163">
        <f>ROUND(E44*U44,2)</f>
        <v>39.159999999999997</v>
      </c>
      <c r="W44" s="163"/>
      <c r="X44" s="163" t="s">
        <v>431</v>
      </c>
      <c r="Y44" s="152"/>
      <c r="Z44" s="152"/>
      <c r="AA44" s="152"/>
      <c r="AB44" s="152"/>
      <c r="AC44" s="152"/>
      <c r="AD44" s="152"/>
      <c r="AE44" s="152"/>
      <c r="AF44" s="152"/>
      <c r="AG44" s="152" t="s">
        <v>2387</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c r="A45" s="159"/>
      <c r="B45" s="160"/>
      <c r="C45" s="203" t="s">
        <v>4362</v>
      </c>
      <c r="D45" s="199"/>
      <c r="E45" s="200">
        <v>2.5</v>
      </c>
      <c r="F45" s="163"/>
      <c r="G45" s="163"/>
      <c r="H45" s="163"/>
      <c r="I45" s="163"/>
      <c r="J45" s="163"/>
      <c r="K45" s="163"/>
      <c r="L45" s="163"/>
      <c r="M45" s="163"/>
      <c r="N45" s="162"/>
      <c r="O45" s="162"/>
      <c r="P45" s="162"/>
      <c r="Q45" s="162"/>
      <c r="R45" s="163"/>
      <c r="S45" s="163"/>
      <c r="T45" s="163"/>
      <c r="U45" s="163"/>
      <c r="V45" s="163"/>
      <c r="W45" s="163"/>
      <c r="X45" s="163"/>
      <c r="Y45" s="152"/>
      <c r="Z45" s="152"/>
      <c r="AA45" s="152"/>
      <c r="AB45" s="152"/>
      <c r="AC45" s="152"/>
      <c r="AD45" s="152"/>
      <c r="AE45" s="152"/>
      <c r="AF45" s="152"/>
      <c r="AG45" s="152" t="s">
        <v>2390</v>
      </c>
      <c r="AH45" s="152">
        <v>5</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c r="A46" s="159"/>
      <c r="B46" s="160"/>
      <c r="C46" s="203" t="s">
        <v>4363</v>
      </c>
      <c r="D46" s="199"/>
      <c r="E46" s="200">
        <v>38</v>
      </c>
      <c r="F46" s="163"/>
      <c r="G46" s="163"/>
      <c r="H46" s="163"/>
      <c r="I46" s="163"/>
      <c r="J46" s="163"/>
      <c r="K46" s="163"/>
      <c r="L46" s="163"/>
      <c r="M46" s="163"/>
      <c r="N46" s="162"/>
      <c r="O46" s="162"/>
      <c r="P46" s="162"/>
      <c r="Q46" s="162"/>
      <c r="R46" s="163"/>
      <c r="S46" s="163"/>
      <c r="T46" s="163"/>
      <c r="U46" s="163"/>
      <c r="V46" s="163"/>
      <c r="W46" s="163"/>
      <c r="X46" s="163"/>
      <c r="Y46" s="152"/>
      <c r="Z46" s="152"/>
      <c r="AA46" s="152"/>
      <c r="AB46" s="152"/>
      <c r="AC46" s="152"/>
      <c r="AD46" s="152"/>
      <c r="AE46" s="152"/>
      <c r="AF46" s="152"/>
      <c r="AG46" s="152" t="s">
        <v>2390</v>
      </c>
      <c r="AH46" s="152">
        <v>5</v>
      </c>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c r="A47" s="159"/>
      <c r="B47" s="160"/>
      <c r="C47" s="203" t="s">
        <v>4364</v>
      </c>
      <c r="D47" s="199"/>
      <c r="E47" s="200">
        <v>65.349999999999994</v>
      </c>
      <c r="F47" s="163"/>
      <c r="G47" s="163"/>
      <c r="H47" s="163"/>
      <c r="I47" s="163"/>
      <c r="J47" s="163"/>
      <c r="K47" s="163"/>
      <c r="L47" s="163"/>
      <c r="M47" s="163"/>
      <c r="N47" s="162"/>
      <c r="O47" s="162"/>
      <c r="P47" s="162"/>
      <c r="Q47" s="162"/>
      <c r="R47" s="163"/>
      <c r="S47" s="163"/>
      <c r="T47" s="163"/>
      <c r="U47" s="163"/>
      <c r="V47" s="163"/>
      <c r="W47" s="163"/>
      <c r="X47" s="163"/>
      <c r="Y47" s="152"/>
      <c r="Z47" s="152"/>
      <c r="AA47" s="152"/>
      <c r="AB47" s="152"/>
      <c r="AC47" s="152"/>
      <c r="AD47" s="152"/>
      <c r="AE47" s="152"/>
      <c r="AF47" s="152"/>
      <c r="AG47" s="152" t="s">
        <v>2390</v>
      </c>
      <c r="AH47" s="152">
        <v>5</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c r="A48" s="175">
        <v>17</v>
      </c>
      <c r="B48" s="176" t="s">
        <v>4365</v>
      </c>
      <c r="C48" s="185" t="s">
        <v>4366</v>
      </c>
      <c r="D48" s="177" t="s">
        <v>524</v>
      </c>
      <c r="E48" s="178">
        <v>30</v>
      </c>
      <c r="F48" s="179"/>
      <c r="G48" s="180">
        <f>ROUND(E48*F48,2)</f>
        <v>0</v>
      </c>
      <c r="H48" s="179"/>
      <c r="I48" s="180">
        <f>ROUND(E48*H48,2)</f>
        <v>0</v>
      </c>
      <c r="J48" s="179"/>
      <c r="K48" s="180">
        <f>ROUND(E48*J48,2)</f>
        <v>0</v>
      </c>
      <c r="L48" s="180">
        <v>21</v>
      </c>
      <c r="M48" s="180">
        <f>G48*(1+L48/100)</f>
        <v>0</v>
      </c>
      <c r="N48" s="178">
        <v>0</v>
      </c>
      <c r="O48" s="178">
        <f>ROUND(E48*N48,2)</f>
        <v>0</v>
      </c>
      <c r="P48" s="178">
        <v>0</v>
      </c>
      <c r="Q48" s="178">
        <f>ROUND(E48*P48,2)</f>
        <v>0</v>
      </c>
      <c r="R48" s="180" t="s">
        <v>1317</v>
      </c>
      <c r="S48" s="180" t="s">
        <v>371</v>
      </c>
      <c r="T48" s="181" t="s">
        <v>2386</v>
      </c>
      <c r="U48" s="163">
        <v>0.55000000000000004</v>
      </c>
      <c r="V48" s="163">
        <f>ROUND(E48*U48,2)</f>
        <v>16.5</v>
      </c>
      <c r="W48" s="163"/>
      <c r="X48" s="163" t="s">
        <v>431</v>
      </c>
      <c r="Y48" s="152"/>
      <c r="Z48" s="152"/>
      <c r="AA48" s="152"/>
      <c r="AB48" s="152"/>
      <c r="AC48" s="152"/>
      <c r="AD48" s="152"/>
      <c r="AE48" s="152"/>
      <c r="AF48" s="152"/>
      <c r="AG48" s="152" t="s">
        <v>2387</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c r="A49" s="159"/>
      <c r="B49" s="160"/>
      <c r="C49" s="203" t="s">
        <v>4367</v>
      </c>
      <c r="D49" s="199"/>
      <c r="E49" s="200">
        <v>30</v>
      </c>
      <c r="F49" s="163"/>
      <c r="G49" s="163"/>
      <c r="H49" s="163"/>
      <c r="I49" s="163"/>
      <c r="J49" s="163"/>
      <c r="K49" s="163"/>
      <c r="L49" s="163"/>
      <c r="M49" s="163"/>
      <c r="N49" s="162"/>
      <c r="O49" s="162"/>
      <c r="P49" s="162"/>
      <c r="Q49" s="162"/>
      <c r="R49" s="163"/>
      <c r="S49" s="163"/>
      <c r="T49" s="163"/>
      <c r="U49" s="163"/>
      <c r="V49" s="163"/>
      <c r="W49" s="163"/>
      <c r="X49" s="163"/>
      <c r="Y49" s="152"/>
      <c r="Z49" s="152"/>
      <c r="AA49" s="152"/>
      <c r="AB49" s="152"/>
      <c r="AC49" s="152"/>
      <c r="AD49" s="152"/>
      <c r="AE49" s="152"/>
      <c r="AF49" s="152"/>
      <c r="AG49" s="152" t="s">
        <v>2390</v>
      </c>
      <c r="AH49" s="152">
        <v>5</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c r="A50" s="175">
        <v>18</v>
      </c>
      <c r="B50" s="176" t="s">
        <v>4368</v>
      </c>
      <c r="C50" s="185" t="s">
        <v>4369</v>
      </c>
      <c r="D50" s="177" t="s">
        <v>524</v>
      </c>
      <c r="E50" s="178">
        <v>22.7</v>
      </c>
      <c r="F50" s="179"/>
      <c r="G50" s="180">
        <f>ROUND(E50*F50,2)</f>
        <v>0</v>
      </c>
      <c r="H50" s="179"/>
      <c r="I50" s="180">
        <f>ROUND(E50*H50,2)</f>
        <v>0</v>
      </c>
      <c r="J50" s="179"/>
      <c r="K50" s="180">
        <f>ROUND(E50*J50,2)</f>
        <v>0</v>
      </c>
      <c r="L50" s="180">
        <v>21</v>
      </c>
      <c r="M50" s="180">
        <f>G50*(1+L50/100)</f>
        <v>0</v>
      </c>
      <c r="N50" s="178">
        <v>0</v>
      </c>
      <c r="O50" s="178">
        <f>ROUND(E50*N50,2)</f>
        <v>0</v>
      </c>
      <c r="P50" s="178">
        <v>0</v>
      </c>
      <c r="Q50" s="178">
        <f>ROUND(E50*P50,2)</f>
        <v>0</v>
      </c>
      <c r="R50" s="180" t="s">
        <v>1317</v>
      </c>
      <c r="S50" s="180" t="s">
        <v>371</v>
      </c>
      <c r="T50" s="181" t="s">
        <v>2386</v>
      </c>
      <c r="U50" s="163">
        <v>0.85</v>
      </c>
      <c r="V50" s="163">
        <f>ROUND(E50*U50,2)</f>
        <v>19.3</v>
      </c>
      <c r="W50" s="163"/>
      <c r="X50" s="163" t="s">
        <v>431</v>
      </c>
      <c r="Y50" s="152"/>
      <c r="Z50" s="152"/>
      <c r="AA50" s="152"/>
      <c r="AB50" s="152"/>
      <c r="AC50" s="152"/>
      <c r="AD50" s="152"/>
      <c r="AE50" s="152"/>
      <c r="AF50" s="152"/>
      <c r="AG50" s="152" t="s">
        <v>2387</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c r="A51" s="159"/>
      <c r="B51" s="160"/>
      <c r="C51" s="203" t="s">
        <v>4370</v>
      </c>
      <c r="D51" s="199"/>
      <c r="E51" s="200">
        <v>20.5</v>
      </c>
      <c r="F51" s="163"/>
      <c r="G51" s="163"/>
      <c r="H51" s="163"/>
      <c r="I51" s="163"/>
      <c r="J51" s="163"/>
      <c r="K51" s="163"/>
      <c r="L51" s="163"/>
      <c r="M51" s="163"/>
      <c r="N51" s="162"/>
      <c r="O51" s="162"/>
      <c r="P51" s="162"/>
      <c r="Q51" s="162"/>
      <c r="R51" s="163"/>
      <c r="S51" s="163"/>
      <c r="T51" s="163"/>
      <c r="U51" s="163"/>
      <c r="V51" s="163"/>
      <c r="W51" s="163"/>
      <c r="X51" s="163"/>
      <c r="Y51" s="152"/>
      <c r="Z51" s="152"/>
      <c r="AA51" s="152"/>
      <c r="AB51" s="152"/>
      <c r="AC51" s="152"/>
      <c r="AD51" s="152"/>
      <c r="AE51" s="152"/>
      <c r="AF51" s="152"/>
      <c r="AG51" s="152" t="s">
        <v>2390</v>
      </c>
      <c r="AH51" s="152">
        <v>5</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c r="A52" s="159"/>
      <c r="B52" s="160"/>
      <c r="C52" s="203" t="s">
        <v>4371</v>
      </c>
      <c r="D52" s="199"/>
      <c r="E52" s="200">
        <v>2.2000000000000002</v>
      </c>
      <c r="F52" s="163"/>
      <c r="G52" s="163"/>
      <c r="H52" s="163"/>
      <c r="I52" s="163"/>
      <c r="J52" s="163"/>
      <c r="K52" s="163"/>
      <c r="L52" s="163"/>
      <c r="M52" s="163"/>
      <c r="N52" s="162"/>
      <c r="O52" s="162"/>
      <c r="P52" s="162"/>
      <c r="Q52" s="162"/>
      <c r="R52" s="163"/>
      <c r="S52" s="163"/>
      <c r="T52" s="163"/>
      <c r="U52" s="163"/>
      <c r="V52" s="163"/>
      <c r="W52" s="163"/>
      <c r="X52" s="163"/>
      <c r="Y52" s="152"/>
      <c r="Z52" s="152"/>
      <c r="AA52" s="152"/>
      <c r="AB52" s="152"/>
      <c r="AC52" s="152"/>
      <c r="AD52" s="152"/>
      <c r="AE52" s="152"/>
      <c r="AF52" s="152"/>
      <c r="AG52" s="152" t="s">
        <v>2390</v>
      </c>
      <c r="AH52" s="152">
        <v>5</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ht="22.5" outlineLevel="1">
      <c r="A53" s="189">
        <v>19</v>
      </c>
      <c r="B53" s="190" t="s">
        <v>1510</v>
      </c>
      <c r="C53" s="197" t="s">
        <v>1511</v>
      </c>
      <c r="D53" s="191" t="s">
        <v>524</v>
      </c>
      <c r="E53" s="192">
        <v>2</v>
      </c>
      <c r="F53" s="193"/>
      <c r="G53" s="194">
        <f>ROUND(E53*F53,2)</f>
        <v>0</v>
      </c>
      <c r="H53" s="193"/>
      <c r="I53" s="194">
        <f>ROUND(E53*H53,2)</f>
        <v>0</v>
      </c>
      <c r="J53" s="193"/>
      <c r="K53" s="194">
        <f>ROUND(E53*J53,2)</f>
        <v>0</v>
      </c>
      <c r="L53" s="194">
        <v>21</v>
      </c>
      <c r="M53" s="194">
        <f>G53*(1+L53/100)</f>
        <v>0</v>
      </c>
      <c r="N53" s="192">
        <v>0</v>
      </c>
      <c r="O53" s="192">
        <f>ROUND(E53*N53,2)</f>
        <v>0</v>
      </c>
      <c r="P53" s="192">
        <v>0</v>
      </c>
      <c r="Q53" s="192">
        <f>ROUND(E53*P53,2)</f>
        <v>0</v>
      </c>
      <c r="R53" s="194" t="s">
        <v>1317</v>
      </c>
      <c r="S53" s="194" t="s">
        <v>371</v>
      </c>
      <c r="T53" s="195" t="s">
        <v>2386</v>
      </c>
      <c r="U53" s="163">
        <v>0.35</v>
      </c>
      <c r="V53" s="163">
        <f>ROUND(E53*U53,2)</f>
        <v>0.7</v>
      </c>
      <c r="W53" s="163"/>
      <c r="X53" s="163" t="s">
        <v>431</v>
      </c>
      <c r="Y53" s="152"/>
      <c r="Z53" s="152"/>
      <c r="AA53" s="152"/>
      <c r="AB53" s="152"/>
      <c r="AC53" s="152"/>
      <c r="AD53" s="152"/>
      <c r="AE53" s="152"/>
      <c r="AF53" s="152"/>
      <c r="AG53" s="152" t="s">
        <v>2387</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ht="22.5" outlineLevel="1">
      <c r="A54" s="189">
        <v>20</v>
      </c>
      <c r="B54" s="190" t="s">
        <v>1512</v>
      </c>
      <c r="C54" s="197" t="s">
        <v>1513</v>
      </c>
      <c r="D54" s="191" t="s">
        <v>524</v>
      </c>
      <c r="E54" s="192">
        <v>8</v>
      </c>
      <c r="F54" s="193"/>
      <c r="G54" s="194">
        <f>ROUND(E54*F54,2)</f>
        <v>0</v>
      </c>
      <c r="H54" s="193"/>
      <c r="I54" s="194">
        <f>ROUND(E54*H54,2)</f>
        <v>0</v>
      </c>
      <c r="J54" s="193"/>
      <c r="K54" s="194">
        <f>ROUND(E54*J54,2)</f>
        <v>0</v>
      </c>
      <c r="L54" s="194">
        <v>21</v>
      </c>
      <c r="M54" s="194">
        <f>G54*(1+L54/100)</f>
        <v>0</v>
      </c>
      <c r="N54" s="192">
        <v>0</v>
      </c>
      <c r="O54" s="192">
        <f>ROUND(E54*N54,2)</f>
        <v>0</v>
      </c>
      <c r="P54" s="192">
        <v>0</v>
      </c>
      <c r="Q54" s="192">
        <f>ROUND(E54*P54,2)</f>
        <v>0</v>
      </c>
      <c r="R54" s="194" t="s">
        <v>1317</v>
      </c>
      <c r="S54" s="194" t="s">
        <v>371</v>
      </c>
      <c r="T54" s="195" t="s">
        <v>2386</v>
      </c>
      <c r="U54" s="163">
        <v>0.39</v>
      </c>
      <c r="V54" s="163">
        <f>ROUND(E54*U54,2)</f>
        <v>3.12</v>
      </c>
      <c r="W54" s="163"/>
      <c r="X54" s="163" t="s">
        <v>431</v>
      </c>
      <c r="Y54" s="152"/>
      <c r="Z54" s="152"/>
      <c r="AA54" s="152"/>
      <c r="AB54" s="152"/>
      <c r="AC54" s="152"/>
      <c r="AD54" s="152"/>
      <c r="AE54" s="152"/>
      <c r="AF54" s="152"/>
      <c r="AG54" s="152" t="s">
        <v>2387</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c r="A55" s="175">
        <v>21</v>
      </c>
      <c r="B55" s="176" t="s">
        <v>4372</v>
      </c>
      <c r="C55" s="185" t="s">
        <v>4373</v>
      </c>
      <c r="D55" s="177" t="s">
        <v>508</v>
      </c>
      <c r="E55" s="178">
        <v>4</v>
      </c>
      <c r="F55" s="179"/>
      <c r="G55" s="180">
        <f>ROUND(E55*F55,2)</f>
        <v>0</v>
      </c>
      <c r="H55" s="179"/>
      <c r="I55" s="180">
        <f>ROUND(E55*H55,2)</f>
        <v>0</v>
      </c>
      <c r="J55" s="179"/>
      <c r="K55" s="180">
        <f>ROUND(E55*J55,2)</f>
        <v>0</v>
      </c>
      <c r="L55" s="180">
        <v>21</v>
      </c>
      <c r="M55" s="180">
        <f>G55*(1+L55/100)</f>
        <v>0</v>
      </c>
      <c r="N55" s="178">
        <v>0</v>
      </c>
      <c r="O55" s="178">
        <f>ROUND(E55*N55,2)</f>
        <v>0</v>
      </c>
      <c r="P55" s="178">
        <v>0</v>
      </c>
      <c r="Q55" s="178">
        <f>ROUND(E55*P55,2)</f>
        <v>0</v>
      </c>
      <c r="R55" s="180" t="s">
        <v>1317</v>
      </c>
      <c r="S55" s="180" t="s">
        <v>371</v>
      </c>
      <c r="T55" s="181" t="s">
        <v>2386</v>
      </c>
      <c r="U55" s="163">
        <v>0.69</v>
      </c>
      <c r="V55" s="163">
        <f>ROUND(E55*U55,2)</f>
        <v>2.76</v>
      </c>
      <c r="W55" s="163"/>
      <c r="X55" s="163" t="s">
        <v>431</v>
      </c>
      <c r="Y55" s="152"/>
      <c r="Z55" s="152"/>
      <c r="AA55" s="152"/>
      <c r="AB55" s="152"/>
      <c r="AC55" s="152"/>
      <c r="AD55" s="152"/>
      <c r="AE55" s="152"/>
      <c r="AF55" s="152"/>
      <c r="AG55" s="152" t="s">
        <v>2387</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c r="A56" s="159"/>
      <c r="B56" s="160"/>
      <c r="C56" s="203" t="s">
        <v>4374</v>
      </c>
      <c r="D56" s="199"/>
      <c r="E56" s="200">
        <v>3</v>
      </c>
      <c r="F56" s="163"/>
      <c r="G56" s="163"/>
      <c r="H56" s="163"/>
      <c r="I56" s="163"/>
      <c r="J56" s="163"/>
      <c r="K56" s="163"/>
      <c r="L56" s="163"/>
      <c r="M56" s="163"/>
      <c r="N56" s="162"/>
      <c r="O56" s="162"/>
      <c r="P56" s="162"/>
      <c r="Q56" s="162"/>
      <c r="R56" s="163"/>
      <c r="S56" s="163"/>
      <c r="T56" s="163"/>
      <c r="U56" s="163"/>
      <c r="V56" s="163"/>
      <c r="W56" s="163"/>
      <c r="X56" s="163"/>
      <c r="Y56" s="152"/>
      <c r="Z56" s="152"/>
      <c r="AA56" s="152"/>
      <c r="AB56" s="152"/>
      <c r="AC56" s="152"/>
      <c r="AD56" s="152"/>
      <c r="AE56" s="152"/>
      <c r="AF56" s="152"/>
      <c r="AG56" s="152" t="s">
        <v>2390</v>
      </c>
      <c r="AH56" s="152">
        <v>5</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c r="A57" s="159"/>
      <c r="B57" s="160"/>
      <c r="C57" s="203" t="s">
        <v>4375</v>
      </c>
      <c r="D57" s="199"/>
      <c r="E57" s="200">
        <v>1</v>
      </c>
      <c r="F57" s="163"/>
      <c r="G57" s="163"/>
      <c r="H57" s="163"/>
      <c r="I57" s="163"/>
      <c r="J57" s="163"/>
      <c r="K57" s="163"/>
      <c r="L57" s="163"/>
      <c r="M57" s="163"/>
      <c r="N57" s="162"/>
      <c r="O57" s="162"/>
      <c r="P57" s="162"/>
      <c r="Q57" s="162"/>
      <c r="R57" s="163"/>
      <c r="S57" s="163"/>
      <c r="T57" s="163"/>
      <c r="U57" s="163"/>
      <c r="V57" s="163"/>
      <c r="W57" s="163"/>
      <c r="X57" s="163"/>
      <c r="Y57" s="152"/>
      <c r="Z57" s="152"/>
      <c r="AA57" s="152"/>
      <c r="AB57" s="152"/>
      <c r="AC57" s="152"/>
      <c r="AD57" s="152"/>
      <c r="AE57" s="152"/>
      <c r="AF57" s="152"/>
      <c r="AG57" s="152" t="s">
        <v>2390</v>
      </c>
      <c r="AH57" s="152">
        <v>5</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c r="A58" s="175">
        <v>22</v>
      </c>
      <c r="B58" s="176" t="s">
        <v>4376</v>
      </c>
      <c r="C58" s="185" t="s">
        <v>4377</v>
      </c>
      <c r="D58" s="177" t="s">
        <v>508</v>
      </c>
      <c r="E58" s="178">
        <v>1</v>
      </c>
      <c r="F58" s="179"/>
      <c r="G58" s="180">
        <f>ROUND(E58*F58,2)</f>
        <v>0</v>
      </c>
      <c r="H58" s="179"/>
      <c r="I58" s="180">
        <f>ROUND(E58*H58,2)</f>
        <v>0</v>
      </c>
      <c r="J58" s="179"/>
      <c r="K58" s="180">
        <f>ROUND(E58*J58,2)</f>
        <v>0</v>
      </c>
      <c r="L58" s="180">
        <v>21</v>
      </c>
      <c r="M58" s="180">
        <f>G58*(1+L58/100)</f>
        <v>0</v>
      </c>
      <c r="N58" s="178">
        <v>0</v>
      </c>
      <c r="O58" s="178">
        <f>ROUND(E58*N58,2)</f>
        <v>0</v>
      </c>
      <c r="P58" s="178">
        <v>0</v>
      </c>
      <c r="Q58" s="178">
        <f>ROUND(E58*P58,2)</f>
        <v>0</v>
      </c>
      <c r="R58" s="180" t="s">
        <v>1317</v>
      </c>
      <c r="S58" s="180" t="s">
        <v>371</v>
      </c>
      <c r="T58" s="181" t="s">
        <v>2386</v>
      </c>
      <c r="U58" s="163">
        <v>0.9</v>
      </c>
      <c r="V58" s="163">
        <f>ROUND(E58*U58,2)</f>
        <v>0.9</v>
      </c>
      <c r="W58" s="163"/>
      <c r="X58" s="163" t="s">
        <v>431</v>
      </c>
      <c r="Y58" s="152"/>
      <c r="Z58" s="152"/>
      <c r="AA58" s="152"/>
      <c r="AB58" s="152"/>
      <c r="AC58" s="152"/>
      <c r="AD58" s="152"/>
      <c r="AE58" s="152"/>
      <c r="AF58" s="152"/>
      <c r="AG58" s="152" t="s">
        <v>2387</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c r="A59" s="159"/>
      <c r="B59" s="160"/>
      <c r="C59" s="203" t="s">
        <v>4378</v>
      </c>
      <c r="D59" s="199"/>
      <c r="E59" s="200">
        <v>1</v>
      </c>
      <c r="F59" s="163"/>
      <c r="G59" s="163"/>
      <c r="H59" s="163"/>
      <c r="I59" s="163"/>
      <c r="J59" s="163"/>
      <c r="K59" s="163"/>
      <c r="L59" s="163"/>
      <c r="M59" s="163"/>
      <c r="N59" s="162"/>
      <c r="O59" s="162"/>
      <c r="P59" s="162"/>
      <c r="Q59" s="162"/>
      <c r="R59" s="163"/>
      <c r="S59" s="163"/>
      <c r="T59" s="163"/>
      <c r="U59" s="163"/>
      <c r="V59" s="163"/>
      <c r="W59" s="163"/>
      <c r="X59" s="163"/>
      <c r="Y59" s="152"/>
      <c r="Z59" s="152"/>
      <c r="AA59" s="152"/>
      <c r="AB59" s="152"/>
      <c r="AC59" s="152"/>
      <c r="AD59" s="152"/>
      <c r="AE59" s="152"/>
      <c r="AF59" s="152"/>
      <c r="AG59" s="152" t="s">
        <v>2390</v>
      </c>
      <c r="AH59" s="152">
        <v>5</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c r="A60" s="175">
        <v>23</v>
      </c>
      <c r="B60" s="176" t="s">
        <v>4379</v>
      </c>
      <c r="C60" s="185" t="s">
        <v>4380</v>
      </c>
      <c r="D60" s="177" t="s">
        <v>508</v>
      </c>
      <c r="E60" s="178">
        <v>9</v>
      </c>
      <c r="F60" s="179"/>
      <c r="G60" s="180">
        <f>ROUND(E60*F60,2)</f>
        <v>0</v>
      </c>
      <c r="H60" s="179"/>
      <c r="I60" s="180">
        <f>ROUND(E60*H60,2)</f>
        <v>0</v>
      </c>
      <c r="J60" s="179"/>
      <c r="K60" s="180">
        <f>ROUND(E60*J60,2)</f>
        <v>0</v>
      </c>
      <c r="L60" s="180">
        <v>21</v>
      </c>
      <c r="M60" s="180">
        <f>G60*(1+L60/100)</f>
        <v>0</v>
      </c>
      <c r="N60" s="178">
        <v>0</v>
      </c>
      <c r="O60" s="178">
        <f>ROUND(E60*N60,2)</f>
        <v>0</v>
      </c>
      <c r="P60" s="178">
        <v>0</v>
      </c>
      <c r="Q60" s="178">
        <f>ROUND(E60*P60,2)</f>
        <v>0</v>
      </c>
      <c r="R60" s="180" t="s">
        <v>1317</v>
      </c>
      <c r="S60" s="180" t="s">
        <v>371</v>
      </c>
      <c r="T60" s="181" t="s">
        <v>2386</v>
      </c>
      <c r="U60" s="163">
        <v>1.07</v>
      </c>
      <c r="V60" s="163">
        <f>ROUND(E60*U60,2)</f>
        <v>9.6300000000000008</v>
      </c>
      <c r="W60" s="163"/>
      <c r="X60" s="163" t="s">
        <v>431</v>
      </c>
      <c r="Y60" s="152"/>
      <c r="Z60" s="152"/>
      <c r="AA60" s="152"/>
      <c r="AB60" s="152"/>
      <c r="AC60" s="152"/>
      <c r="AD60" s="152"/>
      <c r="AE60" s="152"/>
      <c r="AF60" s="152"/>
      <c r="AG60" s="152" t="s">
        <v>2387</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c r="A61" s="159"/>
      <c r="B61" s="160"/>
      <c r="C61" s="203" t="s">
        <v>4381</v>
      </c>
      <c r="D61" s="199"/>
      <c r="E61" s="200">
        <v>6</v>
      </c>
      <c r="F61" s="163"/>
      <c r="G61" s="163"/>
      <c r="H61" s="163"/>
      <c r="I61" s="163"/>
      <c r="J61" s="163"/>
      <c r="K61" s="163"/>
      <c r="L61" s="163"/>
      <c r="M61" s="163"/>
      <c r="N61" s="162"/>
      <c r="O61" s="162"/>
      <c r="P61" s="162"/>
      <c r="Q61" s="162"/>
      <c r="R61" s="163"/>
      <c r="S61" s="163"/>
      <c r="T61" s="163"/>
      <c r="U61" s="163"/>
      <c r="V61" s="163"/>
      <c r="W61" s="163"/>
      <c r="X61" s="163"/>
      <c r="Y61" s="152"/>
      <c r="Z61" s="152"/>
      <c r="AA61" s="152"/>
      <c r="AB61" s="152"/>
      <c r="AC61" s="152"/>
      <c r="AD61" s="152"/>
      <c r="AE61" s="152"/>
      <c r="AF61" s="152"/>
      <c r="AG61" s="152" t="s">
        <v>2390</v>
      </c>
      <c r="AH61" s="152">
        <v>5</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c r="A62" s="159"/>
      <c r="B62" s="160"/>
      <c r="C62" s="203" t="s">
        <v>4382</v>
      </c>
      <c r="D62" s="199"/>
      <c r="E62" s="200">
        <v>2</v>
      </c>
      <c r="F62" s="163"/>
      <c r="G62" s="163"/>
      <c r="H62" s="163"/>
      <c r="I62" s="163"/>
      <c r="J62" s="163"/>
      <c r="K62" s="163"/>
      <c r="L62" s="163"/>
      <c r="M62" s="163"/>
      <c r="N62" s="162"/>
      <c r="O62" s="162"/>
      <c r="P62" s="162"/>
      <c r="Q62" s="162"/>
      <c r="R62" s="163"/>
      <c r="S62" s="163"/>
      <c r="T62" s="163"/>
      <c r="U62" s="163"/>
      <c r="V62" s="163"/>
      <c r="W62" s="163"/>
      <c r="X62" s="163"/>
      <c r="Y62" s="152"/>
      <c r="Z62" s="152"/>
      <c r="AA62" s="152"/>
      <c r="AB62" s="152"/>
      <c r="AC62" s="152"/>
      <c r="AD62" s="152"/>
      <c r="AE62" s="152"/>
      <c r="AF62" s="152"/>
      <c r="AG62" s="152" t="s">
        <v>2390</v>
      </c>
      <c r="AH62" s="152">
        <v>5</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c r="A63" s="159"/>
      <c r="B63" s="160"/>
      <c r="C63" s="203" t="s">
        <v>4383</v>
      </c>
      <c r="D63" s="199"/>
      <c r="E63" s="200">
        <v>1</v>
      </c>
      <c r="F63" s="163"/>
      <c r="G63" s="163"/>
      <c r="H63" s="163"/>
      <c r="I63" s="163"/>
      <c r="J63" s="163"/>
      <c r="K63" s="163"/>
      <c r="L63" s="163"/>
      <c r="M63" s="163"/>
      <c r="N63" s="162"/>
      <c r="O63" s="162"/>
      <c r="P63" s="162"/>
      <c r="Q63" s="162"/>
      <c r="R63" s="163"/>
      <c r="S63" s="163"/>
      <c r="T63" s="163"/>
      <c r="U63" s="163"/>
      <c r="V63" s="163"/>
      <c r="W63" s="163"/>
      <c r="X63" s="163"/>
      <c r="Y63" s="152"/>
      <c r="Z63" s="152"/>
      <c r="AA63" s="152"/>
      <c r="AB63" s="152"/>
      <c r="AC63" s="152"/>
      <c r="AD63" s="152"/>
      <c r="AE63" s="152"/>
      <c r="AF63" s="152"/>
      <c r="AG63" s="152" t="s">
        <v>2390</v>
      </c>
      <c r="AH63" s="152">
        <v>5</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c r="A64" s="175">
        <v>24</v>
      </c>
      <c r="B64" s="176" t="s">
        <v>4384</v>
      </c>
      <c r="C64" s="185" t="s">
        <v>4385</v>
      </c>
      <c r="D64" s="177" t="s">
        <v>508</v>
      </c>
      <c r="E64" s="178">
        <v>12</v>
      </c>
      <c r="F64" s="179"/>
      <c r="G64" s="180">
        <f>ROUND(E64*F64,2)</f>
        <v>0</v>
      </c>
      <c r="H64" s="179"/>
      <c r="I64" s="180">
        <f>ROUND(E64*H64,2)</f>
        <v>0</v>
      </c>
      <c r="J64" s="179"/>
      <c r="K64" s="180">
        <f>ROUND(E64*J64,2)</f>
        <v>0</v>
      </c>
      <c r="L64" s="180">
        <v>21</v>
      </c>
      <c r="M64" s="180">
        <f>G64*(1+L64/100)</f>
        <v>0</v>
      </c>
      <c r="N64" s="178">
        <v>0</v>
      </c>
      <c r="O64" s="178">
        <f>ROUND(E64*N64,2)</f>
        <v>0</v>
      </c>
      <c r="P64" s="178">
        <v>0</v>
      </c>
      <c r="Q64" s="178">
        <f>ROUND(E64*P64,2)</f>
        <v>0</v>
      </c>
      <c r="R64" s="180" t="s">
        <v>1317</v>
      </c>
      <c r="S64" s="180" t="s">
        <v>371</v>
      </c>
      <c r="T64" s="181" t="s">
        <v>2386</v>
      </c>
      <c r="U64" s="163">
        <v>1.34</v>
      </c>
      <c r="V64" s="163">
        <f>ROUND(E64*U64,2)</f>
        <v>16.079999999999998</v>
      </c>
      <c r="W64" s="163"/>
      <c r="X64" s="163" t="s">
        <v>431</v>
      </c>
      <c r="Y64" s="152"/>
      <c r="Z64" s="152"/>
      <c r="AA64" s="152"/>
      <c r="AB64" s="152"/>
      <c r="AC64" s="152"/>
      <c r="AD64" s="152"/>
      <c r="AE64" s="152"/>
      <c r="AF64" s="152"/>
      <c r="AG64" s="152" t="s">
        <v>2387</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c r="A65" s="159"/>
      <c r="B65" s="160"/>
      <c r="C65" s="203" t="s">
        <v>4386</v>
      </c>
      <c r="D65" s="199"/>
      <c r="E65" s="200">
        <v>11</v>
      </c>
      <c r="F65" s="163"/>
      <c r="G65" s="163"/>
      <c r="H65" s="163"/>
      <c r="I65" s="163"/>
      <c r="J65" s="163"/>
      <c r="K65" s="163"/>
      <c r="L65" s="163"/>
      <c r="M65" s="163"/>
      <c r="N65" s="162"/>
      <c r="O65" s="162"/>
      <c r="P65" s="162"/>
      <c r="Q65" s="162"/>
      <c r="R65" s="163"/>
      <c r="S65" s="163"/>
      <c r="T65" s="163"/>
      <c r="U65" s="163"/>
      <c r="V65" s="163"/>
      <c r="W65" s="163"/>
      <c r="X65" s="163"/>
      <c r="Y65" s="152"/>
      <c r="Z65" s="152"/>
      <c r="AA65" s="152"/>
      <c r="AB65" s="152"/>
      <c r="AC65" s="152"/>
      <c r="AD65" s="152"/>
      <c r="AE65" s="152"/>
      <c r="AF65" s="152"/>
      <c r="AG65" s="152" t="s">
        <v>2390</v>
      </c>
      <c r="AH65" s="152">
        <v>5</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c r="A66" s="159"/>
      <c r="B66" s="160"/>
      <c r="C66" s="203" t="s">
        <v>4387</v>
      </c>
      <c r="D66" s="199"/>
      <c r="E66" s="200">
        <v>1</v>
      </c>
      <c r="F66" s="163"/>
      <c r="G66" s="163"/>
      <c r="H66" s="163"/>
      <c r="I66" s="163"/>
      <c r="J66" s="163"/>
      <c r="K66" s="163"/>
      <c r="L66" s="163"/>
      <c r="M66" s="163"/>
      <c r="N66" s="162"/>
      <c r="O66" s="162"/>
      <c r="P66" s="162"/>
      <c r="Q66" s="162"/>
      <c r="R66" s="163"/>
      <c r="S66" s="163"/>
      <c r="T66" s="163"/>
      <c r="U66" s="163"/>
      <c r="V66" s="163"/>
      <c r="W66" s="163"/>
      <c r="X66" s="163"/>
      <c r="Y66" s="152"/>
      <c r="Z66" s="152"/>
      <c r="AA66" s="152"/>
      <c r="AB66" s="152"/>
      <c r="AC66" s="152"/>
      <c r="AD66" s="152"/>
      <c r="AE66" s="152"/>
      <c r="AF66" s="152"/>
      <c r="AG66" s="152" t="s">
        <v>2390</v>
      </c>
      <c r="AH66" s="152">
        <v>5</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c r="A67" s="175">
        <v>25</v>
      </c>
      <c r="B67" s="176" t="s">
        <v>4388</v>
      </c>
      <c r="C67" s="185" t="s">
        <v>4389</v>
      </c>
      <c r="D67" s="177" t="s">
        <v>508</v>
      </c>
      <c r="E67" s="178">
        <v>15</v>
      </c>
      <c r="F67" s="179"/>
      <c r="G67" s="180">
        <f>ROUND(E67*F67,2)</f>
        <v>0</v>
      </c>
      <c r="H67" s="179"/>
      <c r="I67" s="180">
        <f>ROUND(E67*H67,2)</f>
        <v>0</v>
      </c>
      <c r="J67" s="179"/>
      <c r="K67" s="180">
        <f>ROUND(E67*J67,2)</f>
        <v>0</v>
      </c>
      <c r="L67" s="180">
        <v>21</v>
      </c>
      <c r="M67" s="180">
        <f>G67*(1+L67/100)</f>
        <v>0</v>
      </c>
      <c r="N67" s="178">
        <v>0</v>
      </c>
      <c r="O67" s="178">
        <f>ROUND(E67*N67,2)</f>
        <v>0</v>
      </c>
      <c r="P67" s="178">
        <v>0</v>
      </c>
      <c r="Q67" s="178">
        <f>ROUND(E67*P67,2)</f>
        <v>0</v>
      </c>
      <c r="R67" s="180" t="s">
        <v>1317</v>
      </c>
      <c r="S67" s="180" t="s">
        <v>371</v>
      </c>
      <c r="T67" s="181" t="s">
        <v>2386</v>
      </c>
      <c r="U67" s="163">
        <v>1.19</v>
      </c>
      <c r="V67" s="163">
        <f>ROUND(E67*U67,2)</f>
        <v>17.850000000000001</v>
      </c>
      <c r="W67" s="163"/>
      <c r="X67" s="163" t="s">
        <v>431</v>
      </c>
      <c r="Y67" s="152"/>
      <c r="Z67" s="152"/>
      <c r="AA67" s="152"/>
      <c r="AB67" s="152"/>
      <c r="AC67" s="152"/>
      <c r="AD67" s="152"/>
      <c r="AE67" s="152"/>
      <c r="AF67" s="152"/>
      <c r="AG67" s="152" t="s">
        <v>2387</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c r="A68" s="159"/>
      <c r="B68" s="160"/>
      <c r="C68" s="203" t="s">
        <v>4390</v>
      </c>
      <c r="D68" s="199"/>
      <c r="E68" s="200">
        <v>1</v>
      </c>
      <c r="F68" s="163"/>
      <c r="G68" s="163"/>
      <c r="H68" s="163"/>
      <c r="I68" s="163"/>
      <c r="J68" s="163"/>
      <c r="K68" s="163"/>
      <c r="L68" s="163"/>
      <c r="M68" s="163"/>
      <c r="N68" s="162"/>
      <c r="O68" s="162"/>
      <c r="P68" s="162"/>
      <c r="Q68" s="162"/>
      <c r="R68" s="163"/>
      <c r="S68" s="163"/>
      <c r="T68" s="163"/>
      <c r="U68" s="163"/>
      <c r="V68" s="163"/>
      <c r="W68" s="163"/>
      <c r="X68" s="163"/>
      <c r="Y68" s="152"/>
      <c r="Z68" s="152"/>
      <c r="AA68" s="152"/>
      <c r="AB68" s="152"/>
      <c r="AC68" s="152"/>
      <c r="AD68" s="152"/>
      <c r="AE68" s="152"/>
      <c r="AF68" s="152"/>
      <c r="AG68" s="152" t="s">
        <v>2390</v>
      </c>
      <c r="AH68" s="152">
        <v>5</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c r="A69" s="159"/>
      <c r="B69" s="160"/>
      <c r="C69" s="203" t="s">
        <v>4391</v>
      </c>
      <c r="D69" s="199"/>
      <c r="E69" s="200">
        <v>1</v>
      </c>
      <c r="F69" s="163"/>
      <c r="G69" s="163"/>
      <c r="H69" s="163"/>
      <c r="I69" s="163"/>
      <c r="J69" s="163"/>
      <c r="K69" s="163"/>
      <c r="L69" s="163"/>
      <c r="M69" s="163"/>
      <c r="N69" s="162"/>
      <c r="O69" s="162"/>
      <c r="P69" s="162"/>
      <c r="Q69" s="162"/>
      <c r="R69" s="163"/>
      <c r="S69" s="163"/>
      <c r="T69" s="163"/>
      <c r="U69" s="163"/>
      <c r="V69" s="163"/>
      <c r="W69" s="163"/>
      <c r="X69" s="163"/>
      <c r="Y69" s="152"/>
      <c r="Z69" s="152"/>
      <c r="AA69" s="152"/>
      <c r="AB69" s="152"/>
      <c r="AC69" s="152"/>
      <c r="AD69" s="152"/>
      <c r="AE69" s="152"/>
      <c r="AF69" s="152"/>
      <c r="AG69" s="152" t="s">
        <v>2390</v>
      </c>
      <c r="AH69" s="152">
        <v>5</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c r="A70" s="159"/>
      <c r="B70" s="160"/>
      <c r="C70" s="203" t="s">
        <v>4392</v>
      </c>
      <c r="D70" s="199"/>
      <c r="E70" s="200">
        <v>2</v>
      </c>
      <c r="F70" s="163"/>
      <c r="G70" s="163"/>
      <c r="H70" s="163"/>
      <c r="I70" s="163"/>
      <c r="J70" s="163"/>
      <c r="K70" s="163"/>
      <c r="L70" s="163"/>
      <c r="M70" s="163"/>
      <c r="N70" s="162"/>
      <c r="O70" s="162"/>
      <c r="P70" s="162"/>
      <c r="Q70" s="162"/>
      <c r="R70" s="163"/>
      <c r="S70" s="163"/>
      <c r="T70" s="163"/>
      <c r="U70" s="163"/>
      <c r="V70" s="163"/>
      <c r="W70" s="163"/>
      <c r="X70" s="163"/>
      <c r="Y70" s="152"/>
      <c r="Z70" s="152"/>
      <c r="AA70" s="152"/>
      <c r="AB70" s="152"/>
      <c r="AC70" s="152"/>
      <c r="AD70" s="152"/>
      <c r="AE70" s="152"/>
      <c r="AF70" s="152"/>
      <c r="AG70" s="152" t="s">
        <v>2390</v>
      </c>
      <c r="AH70" s="152">
        <v>5</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c r="A71" s="159"/>
      <c r="B71" s="160"/>
      <c r="C71" s="203" t="s">
        <v>4393</v>
      </c>
      <c r="D71" s="199"/>
      <c r="E71" s="200">
        <v>4</v>
      </c>
      <c r="F71" s="163"/>
      <c r="G71" s="163"/>
      <c r="H71" s="163"/>
      <c r="I71" s="163"/>
      <c r="J71" s="163"/>
      <c r="K71" s="163"/>
      <c r="L71" s="163"/>
      <c r="M71" s="163"/>
      <c r="N71" s="162"/>
      <c r="O71" s="162"/>
      <c r="P71" s="162"/>
      <c r="Q71" s="162"/>
      <c r="R71" s="163"/>
      <c r="S71" s="163"/>
      <c r="T71" s="163"/>
      <c r="U71" s="163"/>
      <c r="V71" s="163"/>
      <c r="W71" s="163"/>
      <c r="X71" s="163"/>
      <c r="Y71" s="152"/>
      <c r="Z71" s="152"/>
      <c r="AA71" s="152"/>
      <c r="AB71" s="152"/>
      <c r="AC71" s="152"/>
      <c r="AD71" s="152"/>
      <c r="AE71" s="152"/>
      <c r="AF71" s="152"/>
      <c r="AG71" s="152" t="s">
        <v>2390</v>
      </c>
      <c r="AH71" s="152">
        <v>5</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c r="A72" s="159"/>
      <c r="B72" s="160"/>
      <c r="C72" s="203" t="s">
        <v>4394</v>
      </c>
      <c r="D72" s="199"/>
      <c r="E72" s="200">
        <v>2</v>
      </c>
      <c r="F72" s="163"/>
      <c r="G72" s="163"/>
      <c r="H72" s="163"/>
      <c r="I72" s="163"/>
      <c r="J72" s="163"/>
      <c r="K72" s="163"/>
      <c r="L72" s="163"/>
      <c r="M72" s="163"/>
      <c r="N72" s="162"/>
      <c r="O72" s="162"/>
      <c r="P72" s="162"/>
      <c r="Q72" s="162"/>
      <c r="R72" s="163"/>
      <c r="S72" s="163"/>
      <c r="T72" s="163"/>
      <c r="U72" s="163"/>
      <c r="V72" s="163"/>
      <c r="W72" s="163"/>
      <c r="X72" s="163"/>
      <c r="Y72" s="152"/>
      <c r="Z72" s="152"/>
      <c r="AA72" s="152"/>
      <c r="AB72" s="152"/>
      <c r="AC72" s="152"/>
      <c r="AD72" s="152"/>
      <c r="AE72" s="152"/>
      <c r="AF72" s="152"/>
      <c r="AG72" s="152" t="s">
        <v>2390</v>
      </c>
      <c r="AH72" s="152">
        <v>5</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c r="A73" s="159"/>
      <c r="B73" s="160"/>
      <c r="C73" s="203" t="s">
        <v>4395</v>
      </c>
      <c r="D73" s="199"/>
      <c r="E73" s="200">
        <v>1</v>
      </c>
      <c r="F73" s="163"/>
      <c r="G73" s="163"/>
      <c r="H73" s="163"/>
      <c r="I73" s="163"/>
      <c r="J73" s="163"/>
      <c r="K73" s="163"/>
      <c r="L73" s="163"/>
      <c r="M73" s="163"/>
      <c r="N73" s="162"/>
      <c r="O73" s="162"/>
      <c r="P73" s="162"/>
      <c r="Q73" s="162"/>
      <c r="R73" s="163"/>
      <c r="S73" s="163"/>
      <c r="T73" s="163"/>
      <c r="U73" s="163"/>
      <c r="V73" s="163"/>
      <c r="W73" s="163"/>
      <c r="X73" s="163"/>
      <c r="Y73" s="152"/>
      <c r="Z73" s="152"/>
      <c r="AA73" s="152"/>
      <c r="AB73" s="152"/>
      <c r="AC73" s="152"/>
      <c r="AD73" s="152"/>
      <c r="AE73" s="152"/>
      <c r="AF73" s="152"/>
      <c r="AG73" s="152" t="s">
        <v>2390</v>
      </c>
      <c r="AH73" s="152">
        <v>5</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c r="A74" s="159"/>
      <c r="B74" s="160"/>
      <c r="C74" s="203" t="s">
        <v>4396</v>
      </c>
      <c r="D74" s="199"/>
      <c r="E74" s="200">
        <v>2</v>
      </c>
      <c r="F74" s="163"/>
      <c r="G74" s="163"/>
      <c r="H74" s="163"/>
      <c r="I74" s="163"/>
      <c r="J74" s="163"/>
      <c r="K74" s="163"/>
      <c r="L74" s="163"/>
      <c r="M74" s="163"/>
      <c r="N74" s="162"/>
      <c r="O74" s="162"/>
      <c r="P74" s="162"/>
      <c r="Q74" s="162"/>
      <c r="R74" s="163"/>
      <c r="S74" s="163"/>
      <c r="T74" s="163"/>
      <c r="U74" s="163"/>
      <c r="V74" s="163"/>
      <c r="W74" s="163"/>
      <c r="X74" s="163"/>
      <c r="Y74" s="152"/>
      <c r="Z74" s="152"/>
      <c r="AA74" s="152"/>
      <c r="AB74" s="152"/>
      <c r="AC74" s="152"/>
      <c r="AD74" s="152"/>
      <c r="AE74" s="152"/>
      <c r="AF74" s="152"/>
      <c r="AG74" s="152" t="s">
        <v>2390</v>
      </c>
      <c r="AH74" s="152">
        <v>5</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c r="A75" s="159"/>
      <c r="B75" s="160"/>
      <c r="C75" s="203" t="s">
        <v>4397</v>
      </c>
      <c r="D75" s="199"/>
      <c r="E75" s="200">
        <v>1</v>
      </c>
      <c r="F75" s="163"/>
      <c r="G75" s="163"/>
      <c r="H75" s="163"/>
      <c r="I75" s="163"/>
      <c r="J75" s="163"/>
      <c r="K75" s="163"/>
      <c r="L75" s="163"/>
      <c r="M75" s="163"/>
      <c r="N75" s="162"/>
      <c r="O75" s="162"/>
      <c r="P75" s="162"/>
      <c r="Q75" s="162"/>
      <c r="R75" s="163"/>
      <c r="S75" s="163"/>
      <c r="T75" s="163"/>
      <c r="U75" s="163"/>
      <c r="V75" s="163"/>
      <c r="W75" s="163"/>
      <c r="X75" s="163"/>
      <c r="Y75" s="152"/>
      <c r="Z75" s="152"/>
      <c r="AA75" s="152"/>
      <c r="AB75" s="152"/>
      <c r="AC75" s="152"/>
      <c r="AD75" s="152"/>
      <c r="AE75" s="152"/>
      <c r="AF75" s="152"/>
      <c r="AG75" s="152" t="s">
        <v>2390</v>
      </c>
      <c r="AH75" s="152">
        <v>5</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c r="A76" s="159"/>
      <c r="B76" s="160"/>
      <c r="C76" s="203" t="s">
        <v>4398</v>
      </c>
      <c r="D76" s="199"/>
      <c r="E76" s="200">
        <v>1</v>
      </c>
      <c r="F76" s="163"/>
      <c r="G76" s="163"/>
      <c r="H76" s="163"/>
      <c r="I76" s="163"/>
      <c r="J76" s="163"/>
      <c r="K76" s="163"/>
      <c r="L76" s="163"/>
      <c r="M76" s="163"/>
      <c r="N76" s="162"/>
      <c r="O76" s="162"/>
      <c r="P76" s="162"/>
      <c r="Q76" s="162"/>
      <c r="R76" s="163"/>
      <c r="S76" s="163"/>
      <c r="T76" s="163"/>
      <c r="U76" s="163"/>
      <c r="V76" s="163"/>
      <c r="W76" s="163"/>
      <c r="X76" s="163"/>
      <c r="Y76" s="152"/>
      <c r="Z76" s="152"/>
      <c r="AA76" s="152"/>
      <c r="AB76" s="152"/>
      <c r="AC76" s="152"/>
      <c r="AD76" s="152"/>
      <c r="AE76" s="152"/>
      <c r="AF76" s="152"/>
      <c r="AG76" s="152" t="s">
        <v>2390</v>
      </c>
      <c r="AH76" s="152">
        <v>5</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ht="22.5" outlineLevel="1">
      <c r="A77" s="175">
        <v>26</v>
      </c>
      <c r="B77" s="176" t="s">
        <v>4399</v>
      </c>
      <c r="C77" s="185" t="s">
        <v>4400</v>
      </c>
      <c r="D77" s="177" t="s">
        <v>508</v>
      </c>
      <c r="E77" s="178">
        <v>6</v>
      </c>
      <c r="F77" s="179"/>
      <c r="G77" s="180">
        <f>ROUND(E77*F77,2)</f>
        <v>0</v>
      </c>
      <c r="H77" s="179"/>
      <c r="I77" s="180">
        <f>ROUND(E77*H77,2)</f>
        <v>0</v>
      </c>
      <c r="J77" s="179"/>
      <c r="K77" s="180">
        <f>ROUND(E77*J77,2)</f>
        <v>0</v>
      </c>
      <c r="L77" s="180">
        <v>21</v>
      </c>
      <c r="M77" s="180">
        <f>G77*(1+L77/100)</f>
        <v>0</v>
      </c>
      <c r="N77" s="178">
        <v>0</v>
      </c>
      <c r="O77" s="178">
        <f>ROUND(E77*N77,2)</f>
        <v>0</v>
      </c>
      <c r="P77" s="178">
        <v>0</v>
      </c>
      <c r="Q77" s="178">
        <f>ROUND(E77*P77,2)</f>
        <v>0</v>
      </c>
      <c r="R77" s="180" t="s">
        <v>1317</v>
      </c>
      <c r="S77" s="180" t="s">
        <v>371</v>
      </c>
      <c r="T77" s="181" t="s">
        <v>2386</v>
      </c>
      <c r="U77" s="163">
        <v>0.41</v>
      </c>
      <c r="V77" s="163">
        <f>ROUND(E77*U77,2)</f>
        <v>2.46</v>
      </c>
      <c r="W77" s="163"/>
      <c r="X77" s="163" t="s">
        <v>431</v>
      </c>
      <c r="Y77" s="152"/>
      <c r="Z77" s="152"/>
      <c r="AA77" s="152"/>
      <c r="AB77" s="152"/>
      <c r="AC77" s="152"/>
      <c r="AD77" s="152"/>
      <c r="AE77" s="152"/>
      <c r="AF77" s="152"/>
      <c r="AG77" s="152" t="s">
        <v>2387</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c r="A78" s="159"/>
      <c r="B78" s="160"/>
      <c r="C78" s="203" t="s">
        <v>4401</v>
      </c>
      <c r="D78" s="199"/>
      <c r="E78" s="200">
        <v>4</v>
      </c>
      <c r="F78" s="163"/>
      <c r="G78" s="163"/>
      <c r="H78" s="163"/>
      <c r="I78" s="163"/>
      <c r="J78" s="163"/>
      <c r="K78" s="163"/>
      <c r="L78" s="163"/>
      <c r="M78" s="163"/>
      <c r="N78" s="162"/>
      <c r="O78" s="162"/>
      <c r="P78" s="162"/>
      <c r="Q78" s="162"/>
      <c r="R78" s="163"/>
      <c r="S78" s="163"/>
      <c r="T78" s="163"/>
      <c r="U78" s="163"/>
      <c r="V78" s="163"/>
      <c r="W78" s="163"/>
      <c r="X78" s="163"/>
      <c r="Y78" s="152"/>
      <c r="Z78" s="152"/>
      <c r="AA78" s="152"/>
      <c r="AB78" s="152"/>
      <c r="AC78" s="152"/>
      <c r="AD78" s="152"/>
      <c r="AE78" s="152"/>
      <c r="AF78" s="152"/>
      <c r="AG78" s="152" t="s">
        <v>2390</v>
      </c>
      <c r="AH78" s="152">
        <v>5</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c r="A79" s="159"/>
      <c r="B79" s="160"/>
      <c r="C79" s="203" t="s">
        <v>4402</v>
      </c>
      <c r="D79" s="199"/>
      <c r="E79" s="200">
        <v>1</v>
      </c>
      <c r="F79" s="163"/>
      <c r="G79" s="163"/>
      <c r="H79" s="163"/>
      <c r="I79" s="163"/>
      <c r="J79" s="163"/>
      <c r="K79" s="163"/>
      <c r="L79" s="163"/>
      <c r="M79" s="163"/>
      <c r="N79" s="162"/>
      <c r="O79" s="162"/>
      <c r="P79" s="162"/>
      <c r="Q79" s="162"/>
      <c r="R79" s="163"/>
      <c r="S79" s="163"/>
      <c r="T79" s="163"/>
      <c r="U79" s="163"/>
      <c r="V79" s="163"/>
      <c r="W79" s="163"/>
      <c r="X79" s="163"/>
      <c r="Y79" s="152"/>
      <c r="Z79" s="152"/>
      <c r="AA79" s="152"/>
      <c r="AB79" s="152"/>
      <c r="AC79" s="152"/>
      <c r="AD79" s="152"/>
      <c r="AE79" s="152"/>
      <c r="AF79" s="152"/>
      <c r="AG79" s="152" t="s">
        <v>2390</v>
      </c>
      <c r="AH79" s="152">
        <v>5</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c r="A80" s="159"/>
      <c r="B80" s="160"/>
      <c r="C80" s="203" t="s">
        <v>4403</v>
      </c>
      <c r="D80" s="199"/>
      <c r="E80" s="200">
        <v>1</v>
      </c>
      <c r="F80" s="163"/>
      <c r="G80" s="163"/>
      <c r="H80" s="163"/>
      <c r="I80" s="163"/>
      <c r="J80" s="163"/>
      <c r="K80" s="163"/>
      <c r="L80" s="163"/>
      <c r="M80" s="163"/>
      <c r="N80" s="162"/>
      <c r="O80" s="162"/>
      <c r="P80" s="162"/>
      <c r="Q80" s="162"/>
      <c r="R80" s="163"/>
      <c r="S80" s="163"/>
      <c r="T80" s="163"/>
      <c r="U80" s="163"/>
      <c r="V80" s="163"/>
      <c r="W80" s="163"/>
      <c r="X80" s="163"/>
      <c r="Y80" s="152"/>
      <c r="Z80" s="152"/>
      <c r="AA80" s="152"/>
      <c r="AB80" s="152"/>
      <c r="AC80" s="152"/>
      <c r="AD80" s="152"/>
      <c r="AE80" s="152"/>
      <c r="AF80" s="152"/>
      <c r="AG80" s="152" t="s">
        <v>2390</v>
      </c>
      <c r="AH80" s="152">
        <v>5</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ht="22.5" outlineLevel="1">
      <c r="A81" s="175">
        <v>27</v>
      </c>
      <c r="B81" s="176" t="s">
        <v>4404</v>
      </c>
      <c r="C81" s="185" t="s">
        <v>4405</v>
      </c>
      <c r="D81" s="177" t="s">
        <v>508</v>
      </c>
      <c r="E81" s="178">
        <v>3</v>
      </c>
      <c r="F81" s="179"/>
      <c r="G81" s="180">
        <f>ROUND(E81*F81,2)</f>
        <v>0</v>
      </c>
      <c r="H81" s="179"/>
      <c r="I81" s="180">
        <f>ROUND(E81*H81,2)</f>
        <v>0</v>
      </c>
      <c r="J81" s="179"/>
      <c r="K81" s="180">
        <f>ROUND(E81*J81,2)</f>
        <v>0</v>
      </c>
      <c r="L81" s="180">
        <v>21</v>
      </c>
      <c r="M81" s="180">
        <f>G81*(1+L81/100)</f>
        <v>0</v>
      </c>
      <c r="N81" s="178">
        <v>0</v>
      </c>
      <c r="O81" s="178">
        <f>ROUND(E81*N81,2)</f>
        <v>0</v>
      </c>
      <c r="P81" s="178">
        <v>0</v>
      </c>
      <c r="Q81" s="178">
        <f>ROUND(E81*P81,2)</f>
        <v>0</v>
      </c>
      <c r="R81" s="180" t="s">
        <v>1317</v>
      </c>
      <c r="S81" s="180" t="s">
        <v>371</v>
      </c>
      <c r="T81" s="181" t="s">
        <v>2386</v>
      </c>
      <c r="U81" s="163">
        <v>0.63</v>
      </c>
      <c r="V81" s="163">
        <f>ROUND(E81*U81,2)</f>
        <v>1.89</v>
      </c>
      <c r="W81" s="163"/>
      <c r="X81" s="163" t="s">
        <v>431</v>
      </c>
      <c r="Y81" s="152"/>
      <c r="Z81" s="152"/>
      <c r="AA81" s="152"/>
      <c r="AB81" s="152"/>
      <c r="AC81" s="152"/>
      <c r="AD81" s="152"/>
      <c r="AE81" s="152"/>
      <c r="AF81" s="152"/>
      <c r="AG81" s="152" t="s">
        <v>2387</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c r="A82" s="159"/>
      <c r="B82" s="160"/>
      <c r="C82" s="203" t="s">
        <v>4406</v>
      </c>
      <c r="D82" s="199"/>
      <c r="E82" s="200">
        <v>1</v>
      </c>
      <c r="F82" s="163"/>
      <c r="G82" s="163"/>
      <c r="H82" s="163"/>
      <c r="I82" s="163"/>
      <c r="J82" s="163"/>
      <c r="K82" s="163"/>
      <c r="L82" s="163"/>
      <c r="M82" s="163"/>
      <c r="N82" s="162"/>
      <c r="O82" s="162"/>
      <c r="P82" s="162"/>
      <c r="Q82" s="162"/>
      <c r="R82" s="163"/>
      <c r="S82" s="163"/>
      <c r="T82" s="163"/>
      <c r="U82" s="163"/>
      <c r="V82" s="163"/>
      <c r="W82" s="163"/>
      <c r="X82" s="163"/>
      <c r="Y82" s="152"/>
      <c r="Z82" s="152"/>
      <c r="AA82" s="152"/>
      <c r="AB82" s="152"/>
      <c r="AC82" s="152"/>
      <c r="AD82" s="152"/>
      <c r="AE82" s="152"/>
      <c r="AF82" s="152"/>
      <c r="AG82" s="152" t="s">
        <v>2390</v>
      </c>
      <c r="AH82" s="152">
        <v>5</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c r="A83" s="159"/>
      <c r="B83" s="160"/>
      <c r="C83" s="203" t="s">
        <v>4407</v>
      </c>
      <c r="D83" s="199"/>
      <c r="E83" s="200">
        <v>2</v>
      </c>
      <c r="F83" s="163"/>
      <c r="G83" s="163"/>
      <c r="H83" s="163"/>
      <c r="I83" s="163"/>
      <c r="J83" s="163"/>
      <c r="K83" s="163"/>
      <c r="L83" s="163"/>
      <c r="M83" s="163"/>
      <c r="N83" s="162"/>
      <c r="O83" s="162"/>
      <c r="P83" s="162"/>
      <c r="Q83" s="162"/>
      <c r="R83" s="163"/>
      <c r="S83" s="163"/>
      <c r="T83" s="163"/>
      <c r="U83" s="163"/>
      <c r="V83" s="163"/>
      <c r="W83" s="163"/>
      <c r="X83" s="163"/>
      <c r="Y83" s="152"/>
      <c r="Z83" s="152"/>
      <c r="AA83" s="152"/>
      <c r="AB83" s="152"/>
      <c r="AC83" s="152"/>
      <c r="AD83" s="152"/>
      <c r="AE83" s="152"/>
      <c r="AF83" s="152"/>
      <c r="AG83" s="152" t="s">
        <v>2390</v>
      </c>
      <c r="AH83" s="152">
        <v>5</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ht="22.5" outlineLevel="1">
      <c r="A84" s="175">
        <v>28</v>
      </c>
      <c r="B84" s="176" t="s">
        <v>4408</v>
      </c>
      <c r="C84" s="185" t="s">
        <v>4409</v>
      </c>
      <c r="D84" s="177" t="s">
        <v>508</v>
      </c>
      <c r="E84" s="178">
        <v>3</v>
      </c>
      <c r="F84" s="179"/>
      <c r="G84" s="180">
        <f>ROUND(E84*F84,2)</f>
        <v>0</v>
      </c>
      <c r="H84" s="179"/>
      <c r="I84" s="180">
        <f>ROUND(E84*H84,2)</f>
        <v>0</v>
      </c>
      <c r="J84" s="179"/>
      <c r="K84" s="180">
        <f>ROUND(E84*J84,2)</f>
        <v>0</v>
      </c>
      <c r="L84" s="180">
        <v>21</v>
      </c>
      <c r="M84" s="180">
        <f>G84*(1+L84/100)</f>
        <v>0</v>
      </c>
      <c r="N84" s="178">
        <v>0</v>
      </c>
      <c r="O84" s="178">
        <f>ROUND(E84*N84,2)</f>
        <v>0</v>
      </c>
      <c r="P84" s="178">
        <v>0</v>
      </c>
      <c r="Q84" s="178">
        <f>ROUND(E84*P84,2)</f>
        <v>0</v>
      </c>
      <c r="R84" s="180" t="s">
        <v>1317</v>
      </c>
      <c r="S84" s="180" t="s">
        <v>371</v>
      </c>
      <c r="T84" s="181" t="s">
        <v>2386</v>
      </c>
      <c r="U84" s="163">
        <v>0.77</v>
      </c>
      <c r="V84" s="163">
        <f>ROUND(E84*U84,2)</f>
        <v>2.31</v>
      </c>
      <c r="W84" s="163"/>
      <c r="X84" s="163" t="s">
        <v>431</v>
      </c>
      <c r="Y84" s="152"/>
      <c r="Z84" s="152"/>
      <c r="AA84" s="152"/>
      <c r="AB84" s="152"/>
      <c r="AC84" s="152"/>
      <c r="AD84" s="152"/>
      <c r="AE84" s="152"/>
      <c r="AF84" s="152"/>
      <c r="AG84" s="152" t="s">
        <v>2387</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c r="A85" s="159"/>
      <c r="B85" s="160"/>
      <c r="C85" s="203" t="s">
        <v>4410</v>
      </c>
      <c r="D85" s="199"/>
      <c r="E85" s="200">
        <v>3</v>
      </c>
      <c r="F85" s="163"/>
      <c r="G85" s="163"/>
      <c r="H85" s="163"/>
      <c r="I85" s="163"/>
      <c r="J85" s="163"/>
      <c r="K85" s="163"/>
      <c r="L85" s="163"/>
      <c r="M85" s="163"/>
      <c r="N85" s="162"/>
      <c r="O85" s="162"/>
      <c r="P85" s="162"/>
      <c r="Q85" s="162"/>
      <c r="R85" s="163"/>
      <c r="S85" s="163"/>
      <c r="T85" s="163"/>
      <c r="U85" s="163"/>
      <c r="V85" s="163"/>
      <c r="W85" s="163"/>
      <c r="X85" s="163"/>
      <c r="Y85" s="152"/>
      <c r="Z85" s="152"/>
      <c r="AA85" s="152"/>
      <c r="AB85" s="152"/>
      <c r="AC85" s="152"/>
      <c r="AD85" s="152"/>
      <c r="AE85" s="152"/>
      <c r="AF85" s="152"/>
      <c r="AG85" s="152" t="s">
        <v>2390</v>
      </c>
      <c r="AH85" s="152">
        <v>5</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ht="22.5" outlineLevel="1">
      <c r="A86" s="175">
        <v>29</v>
      </c>
      <c r="B86" s="176" t="s">
        <v>4411</v>
      </c>
      <c r="C86" s="185" t="s">
        <v>4412</v>
      </c>
      <c r="D86" s="177" t="s">
        <v>508</v>
      </c>
      <c r="E86" s="178">
        <v>1</v>
      </c>
      <c r="F86" s="179"/>
      <c r="G86" s="180">
        <f>ROUND(E86*F86,2)</f>
        <v>0</v>
      </c>
      <c r="H86" s="179"/>
      <c r="I86" s="180">
        <f>ROUND(E86*H86,2)</f>
        <v>0</v>
      </c>
      <c r="J86" s="179"/>
      <c r="K86" s="180">
        <f>ROUND(E86*J86,2)</f>
        <v>0</v>
      </c>
      <c r="L86" s="180">
        <v>21</v>
      </c>
      <c r="M86" s="180">
        <f>G86*(1+L86/100)</f>
        <v>0</v>
      </c>
      <c r="N86" s="178">
        <v>0</v>
      </c>
      <c r="O86" s="178">
        <f>ROUND(E86*N86,2)</f>
        <v>0</v>
      </c>
      <c r="P86" s="178">
        <v>0</v>
      </c>
      <c r="Q86" s="178">
        <f>ROUND(E86*P86,2)</f>
        <v>0</v>
      </c>
      <c r="R86" s="180" t="s">
        <v>1317</v>
      </c>
      <c r="S86" s="180" t="s">
        <v>371</v>
      </c>
      <c r="T86" s="181" t="s">
        <v>2386</v>
      </c>
      <c r="U86" s="163">
        <v>1.05</v>
      </c>
      <c r="V86" s="163">
        <f>ROUND(E86*U86,2)</f>
        <v>1.05</v>
      </c>
      <c r="W86" s="163"/>
      <c r="X86" s="163" t="s">
        <v>431</v>
      </c>
      <c r="Y86" s="152"/>
      <c r="Z86" s="152"/>
      <c r="AA86" s="152"/>
      <c r="AB86" s="152"/>
      <c r="AC86" s="152"/>
      <c r="AD86" s="152"/>
      <c r="AE86" s="152"/>
      <c r="AF86" s="152"/>
      <c r="AG86" s="152" t="s">
        <v>2387</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c r="A87" s="159"/>
      <c r="B87" s="160"/>
      <c r="C87" s="203" t="s">
        <v>4413</v>
      </c>
      <c r="D87" s="199"/>
      <c r="E87" s="200">
        <v>1</v>
      </c>
      <c r="F87" s="163"/>
      <c r="G87" s="163"/>
      <c r="H87" s="163"/>
      <c r="I87" s="163"/>
      <c r="J87" s="163"/>
      <c r="K87" s="163"/>
      <c r="L87" s="163"/>
      <c r="M87" s="163"/>
      <c r="N87" s="162"/>
      <c r="O87" s="162"/>
      <c r="P87" s="162"/>
      <c r="Q87" s="162"/>
      <c r="R87" s="163"/>
      <c r="S87" s="163"/>
      <c r="T87" s="163"/>
      <c r="U87" s="163"/>
      <c r="V87" s="163"/>
      <c r="W87" s="163"/>
      <c r="X87" s="163"/>
      <c r="Y87" s="152"/>
      <c r="Z87" s="152"/>
      <c r="AA87" s="152"/>
      <c r="AB87" s="152"/>
      <c r="AC87" s="152"/>
      <c r="AD87" s="152"/>
      <c r="AE87" s="152"/>
      <c r="AF87" s="152"/>
      <c r="AG87" s="152" t="s">
        <v>2390</v>
      </c>
      <c r="AH87" s="152">
        <v>5</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22.5" outlineLevel="1">
      <c r="A88" s="175">
        <v>30</v>
      </c>
      <c r="B88" s="176" t="s">
        <v>4414</v>
      </c>
      <c r="C88" s="185" t="s">
        <v>4415</v>
      </c>
      <c r="D88" s="177" t="s">
        <v>508</v>
      </c>
      <c r="E88" s="178">
        <v>5</v>
      </c>
      <c r="F88" s="179"/>
      <c r="G88" s="180">
        <f>ROUND(E88*F88,2)</f>
        <v>0</v>
      </c>
      <c r="H88" s="179"/>
      <c r="I88" s="180">
        <f>ROUND(E88*H88,2)</f>
        <v>0</v>
      </c>
      <c r="J88" s="179"/>
      <c r="K88" s="180">
        <f>ROUND(E88*J88,2)</f>
        <v>0</v>
      </c>
      <c r="L88" s="180">
        <v>21</v>
      </c>
      <c r="M88" s="180">
        <f>G88*(1+L88/100)</f>
        <v>0</v>
      </c>
      <c r="N88" s="178">
        <v>0</v>
      </c>
      <c r="O88" s="178">
        <f>ROUND(E88*N88,2)</f>
        <v>0</v>
      </c>
      <c r="P88" s="178">
        <v>0</v>
      </c>
      <c r="Q88" s="178">
        <f>ROUND(E88*P88,2)</f>
        <v>0</v>
      </c>
      <c r="R88" s="180" t="s">
        <v>1317</v>
      </c>
      <c r="S88" s="180" t="s">
        <v>371</v>
      </c>
      <c r="T88" s="181" t="s">
        <v>2386</v>
      </c>
      <c r="U88" s="163">
        <v>1.17</v>
      </c>
      <c r="V88" s="163">
        <f>ROUND(E88*U88,2)</f>
        <v>5.85</v>
      </c>
      <c r="W88" s="163"/>
      <c r="X88" s="163" t="s">
        <v>431</v>
      </c>
      <c r="Y88" s="152"/>
      <c r="Z88" s="152"/>
      <c r="AA88" s="152"/>
      <c r="AB88" s="152"/>
      <c r="AC88" s="152"/>
      <c r="AD88" s="152"/>
      <c r="AE88" s="152"/>
      <c r="AF88" s="152"/>
      <c r="AG88" s="152" t="s">
        <v>2387</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c r="A89" s="159"/>
      <c r="B89" s="160"/>
      <c r="C89" s="203" t="s">
        <v>4416</v>
      </c>
      <c r="D89" s="199"/>
      <c r="E89" s="200">
        <v>2</v>
      </c>
      <c r="F89" s="163"/>
      <c r="G89" s="163"/>
      <c r="H89" s="163"/>
      <c r="I89" s="163"/>
      <c r="J89" s="163"/>
      <c r="K89" s="163"/>
      <c r="L89" s="163"/>
      <c r="M89" s="163"/>
      <c r="N89" s="162"/>
      <c r="O89" s="162"/>
      <c r="P89" s="162"/>
      <c r="Q89" s="162"/>
      <c r="R89" s="163"/>
      <c r="S89" s="163"/>
      <c r="T89" s="163"/>
      <c r="U89" s="163"/>
      <c r="V89" s="163"/>
      <c r="W89" s="163"/>
      <c r="X89" s="163"/>
      <c r="Y89" s="152"/>
      <c r="Z89" s="152"/>
      <c r="AA89" s="152"/>
      <c r="AB89" s="152"/>
      <c r="AC89" s="152"/>
      <c r="AD89" s="152"/>
      <c r="AE89" s="152"/>
      <c r="AF89" s="152"/>
      <c r="AG89" s="152" t="s">
        <v>2390</v>
      </c>
      <c r="AH89" s="152">
        <v>5</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c r="A90" s="159"/>
      <c r="B90" s="160"/>
      <c r="C90" s="203" t="s">
        <v>4417</v>
      </c>
      <c r="D90" s="199"/>
      <c r="E90" s="200">
        <v>1</v>
      </c>
      <c r="F90" s="163"/>
      <c r="G90" s="163"/>
      <c r="H90" s="163"/>
      <c r="I90" s="163"/>
      <c r="J90" s="163"/>
      <c r="K90" s="163"/>
      <c r="L90" s="163"/>
      <c r="M90" s="163"/>
      <c r="N90" s="162"/>
      <c r="O90" s="162"/>
      <c r="P90" s="162"/>
      <c r="Q90" s="162"/>
      <c r="R90" s="163"/>
      <c r="S90" s="163"/>
      <c r="T90" s="163"/>
      <c r="U90" s="163"/>
      <c r="V90" s="163"/>
      <c r="W90" s="163"/>
      <c r="X90" s="163"/>
      <c r="Y90" s="152"/>
      <c r="Z90" s="152"/>
      <c r="AA90" s="152"/>
      <c r="AB90" s="152"/>
      <c r="AC90" s="152"/>
      <c r="AD90" s="152"/>
      <c r="AE90" s="152"/>
      <c r="AF90" s="152"/>
      <c r="AG90" s="152" t="s">
        <v>2390</v>
      </c>
      <c r="AH90" s="152">
        <v>5</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c r="A91" s="159"/>
      <c r="B91" s="160"/>
      <c r="C91" s="203" t="s">
        <v>4418</v>
      </c>
      <c r="D91" s="199"/>
      <c r="E91" s="200">
        <v>1</v>
      </c>
      <c r="F91" s="163"/>
      <c r="G91" s="163"/>
      <c r="H91" s="163"/>
      <c r="I91" s="163"/>
      <c r="J91" s="163"/>
      <c r="K91" s="163"/>
      <c r="L91" s="163"/>
      <c r="M91" s="163"/>
      <c r="N91" s="162"/>
      <c r="O91" s="162"/>
      <c r="P91" s="162"/>
      <c r="Q91" s="162"/>
      <c r="R91" s="163"/>
      <c r="S91" s="163"/>
      <c r="T91" s="163"/>
      <c r="U91" s="163"/>
      <c r="V91" s="163"/>
      <c r="W91" s="163"/>
      <c r="X91" s="163"/>
      <c r="Y91" s="152"/>
      <c r="Z91" s="152"/>
      <c r="AA91" s="152"/>
      <c r="AB91" s="152"/>
      <c r="AC91" s="152"/>
      <c r="AD91" s="152"/>
      <c r="AE91" s="152"/>
      <c r="AF91" s="152"/>
      <c r="AG91" s="152" t="s">
        <v>2390</v>
      </c>
      <c r="AH91" s="152">
        <v>5</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c r="A92" s="159"/>
      <c r="B92" s="160"/>
      <c r="C92" s="203" t="s">
        <v>4419</v>
      </c>
      <c r="D92" s="199"/>
      <c r="E92" s="200">
        <v>1</v>
      </c>
      <c r="F92" s="163"/>
      <c r="G92" s="163"/>
      <c r="H92" s="163"/>
      <c r="I92" s="163"/>
      <c r="J92" s="163"/>
      <c r="K92" s="163"/>
      <c r="L92" s="163"/>
      <c r="M92" s="163"/>
      <c r="N92" s="162"/>
      <c r="O92" s="162"/>
      <c r="P92" s="162"/>
      <c r="Q92" s="162"/>
      <c r="R92" s="163"/>
      <c r="S92" s="163"/>
      <c r="T92" s="163"/>
      <c r="U92" s="163"/>
      <c r="V92" s="163"/>
      <c r="W92" s="163"/>
      <c r="X92" s="163"/>
      <c r="Y92" s="152"/>
      <c r="Z92" s="152"/>
      <c r="AA92" s="152"/>
      <c r="AB92" s="152"/>
      <c r="AC92" s="152"/>
      <c r="AD92" s="152"/>
      <c r="AE92" s="152"/>
      <c r="AF92" s="152"/>
      <c r="AG92" s="152" t="s">
        <v>2390</v>
      </c>
      <c r="AH92" s="152">
        <v>5</v>
      </c>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ht="22.5" outlineLevel="1">
      <c r="A93" s="175">
        <v>31</v>
      </c>
      <c r="B93" s="176" t="s">
        <v>4420</v>
      </c>
      <c r="C93" s="185" t="s">
        <v>4421</v>
      </c>
      <c r="D93" s="177" t="s">
        <v>508</v>
      </c>
      <c r="E93" s="178">
        <v>3</v>
      </c>
      <c r="F93" s="179"/>
      <c r="G93" s="180">
        <f>ROUND(E93*F93,2)</f>
        <v>0</v>
      </c>
      <c r="H93" s="179"/>
      <c r="I93" s="180">
        <f>ROUND(E93*H93,2)</f>
        <v>0</v>
      </c>
      <c r="J93" s="179"/>
      <c r="K93" s="180">
        <f>ROUND(E93*J93,2)</f>
        <v>0</v>
      </c>
      <c r="L93" s="180">
        <v>21</v>
      </c>
      <c r="M93" s="180">
        <f>G93*(1+L93/100)</f>
        <v>0</v>
      </c>
      <c r="N93" s="178">
        <v>0</v>
      </c>
      <c r="O93" s="178">
        <f>ROUND(E93*N93,2)</f>
        <v>0</v>
      </c>
      <c r="P93" s="178">
        <v>0</v>
      </c>
      <c r="Q93" s="178">
        <f>ROUND(E93*P93,2)</f>
        <v>0</v>
      </c>
      <c r="R93" s="180" t="s">
        <v>1317</v>
      </c>
      <c r="S93" s="180" t="s">
        <v>371</v>
      </c>
      <c r="T93" s="181" t="s">
        <v>2386</v>
      </c>
      <c r="U93" s="163">
        <v>0.91</v>
      </c>
      <c r="V93" s="163">
        <f>ROUND(E93*U93,2)</f>
        <v>2.73</v>
      </c>
      <c r="W93" s="163"/>
      <c r="X93" s="163" t="s">
        <v>431</v>
      </c>
      <c r="Y93" s="152"/>
      <c r="Z93" s="152"/>
      <c r="AA93" s="152"/>
      <c r="AB93" s="152"/>
      <c r="AC93" s="152"/>
      <c r="AD93" s="152"/>
      <c r="AE93" s="152"/>
      <c r="AF93" s="152"/>
      <c r="AG93" s="152" t="s">
        <v>2387</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c r="A94" s="159"/>
      <c r="B94" s="160"/>
      <c r="C94" s="203" t="s">
        <v>4422</v>
      </c>
      <c r="D94" s="199"/>
      <c r="E94" s="200">
        <v>3</v>
      </c>
      <c r="F94" s="163"/>
      <c r="G94" s="163"/>
      <c r="H94" s="163"/>
      <c r="I94" s="163"/>
      <c r="J94" s="163"/>
      <c r="K94" s="163"/>
      <c r="L94" s="163"/>
      <c r="M94" s="163"/>
      <c r="N94" s="162"/>
      <c r="O94" s="162"/>
      <c r="P94" s="162"/>
      <c r="Q94" s="162"/>
      <c r="R94" s="163"/>
      <c r="S94" s="163"/>
      <c r="T94" s="163"/>
      <c r="U94" s="163"/>
      <c r="V94" s="163"/>
      <c r="W94" s="163"/>
      <c r="X94" s="163"/>
      <c r="Y94" s="152"/>
      <c r="Z94" s="152"/>
      <c r="AA94" s="152"/>
      <c r="AB94" s="152"/>
      <c r="AC94" s="152"/>
      <c r="AD94" s="152"/>
      <c r="AE94" s="152"/>
      <c r="AF94" s="152"/>
      <c r="AG94" s="152" t="s">
        <v>2390</v>
      </c>
      <c r="AH94" s="152">
        <v>5</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ht="22.5" outlineLevel="1">
      <c r="A95" s="175">
        <v>32</v>
      </c>
      <c r="B95" s="176" t="s">
        <v>4423</v>
      </c>
      <c r="C95" s="185" t="s">
        <v>4424</v>
      </c>
      <c r="D95" s="177" t="s">
        <v>508</v>
      </c>
      <c r="E95" s="178">
        <v>1</v>
      </c>
      <c r="F95" s="179"/>
      <c r="G95" s="180">
        <f>ROUND(E95*F95,2)</f>
        <v>0</v>
      </c>
      <c r="H95" s="179"/>
      <c r="I95" s="180">
        <f>ROUND(E95*H95,2)</f>
        <v>0</v>
      </c>
      <c r="J95" s="179"/>
      <c r="K95" s="180">
        <f>ROUND(E95*J95,2)</f>
        <v>0</v>
      </c>
      <c r="L95" s="180">
        <v>21</v>
      </c>
      <c r="M95" s="180">
        <f>G95*(1+L95/100)</f>
        <v>0</v>
      </c>
      <c r="N95" s="178">
        <v>0</v>
      </c>
      <c r="O95" s="178">
        <f>ROUND(E95*N95,2)</f>
        <v>0</v>
      </c>
      <c r="P95" s="178">
        <v>0</v>
      </c>
      <c r="Q95" s="178">
        <f>ROUND(E95*P95,2)</f>
        <v>0</v>
      </c>
      <c r="R95" s="180" t="s">
        <v>1317</v>
      </c>
      <c r="S95" s="180" t="s">
        <v>371</v>
      </c>
      <c r="T95" s="181" t="s">
        <v>2386</v>
      </c>
      <c r="U95" s="163">
        <v>1.0900000000000001</v>
      </c>
      <c r="V95" s="163">
        <f>ROUND(E95*U95,2)</f>
        <v>1.0900000000000001</v>
      </c>
      <c r="W95" s="163"/>
      <c r="X95" s="163" t="s">
        <v>431</v>
      </c>
      <c r="Y95" s="152"/>
      <c r="Z95" s="152"/>
      <c r="AA95" s="152"/>
      <c r="AB95" s="152"/>
      <c r="AC95" s="152"/>
      <c r="AD95" s="152"/>
      <c r="AE95" s="152"/>
      <c r="AF95" s="152"/>
      <c r="AG95" s="152" t="s">
        <v>2387</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c r="A96" s="159"/>
      <c r="B96" s="160"/>
      <c r="C96" s="203" t="s">
        <v>4425</v>
      </c>
      <c r="D96" s="199"/>
      <c r="E96" s="200">
        <v>1</v>
      </c>
      <c r="F96" s="163"/>
      <c r="G96" s="163"/>
      <c r="H96" s="163"/>
      <c r="I96" s="163"/>
      <c r="J96" s="163"/>
      <c r="K96" s="163"/>
      <c r="L96" s="163"/>
      <c r="M96" s="163"/>
      <c r="N96" s="162"/>
      <c r="O96" s="162"/>
      <c r="P96" s="162"/>
      <c r="Q96" s="162"/>
      <c r="R96" s="163"/>
      <c r="S96" s="163"/>
      <c r="T96" s="163"/>
      <c r="U96" s="163"/>
      <c r="V96" s="163"/>
      <c r="W96" s="163"/>
      <c r="X96" s="163"/>
      <c r="Y96" s="152"/>
      <c r="Z96" s="152"/>
      <c r="AA96" s="152"/>
      <c r="AB96" s="152"/>
      <c r="AC96" s="152"/>
      <c r="AD96" s="152"/>
      <c r="AE96" s="152"/>
      <c r="AF96" s="152"/>
      <c r="AG96" s="152" t="s">
        <v>2390</v>
      </c>
      <c r="AH96" s="152">
        <v>5</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ht="22.5" outlineLevel="1">
      <c r="A97" s="175">
        <v>33</v>
      </c>
      <c r="B97" s="176" t="s">
        <v>4426</v>
      </c>
      <c r="C97" s="185" t="s">
        <v>4427</v>
      </c>
      <c r="D97" s="177" t="s">
        <v>508</v>
      </c>
      <c r="E97" s="178">
        <v>2</v>
      </c>
      <c r="F97" s="179"/>
      <c r="G97" s="180">
        <f>ROUND(E97*F97,2)</f>
        <v>0</v>
      </c>
      <c r="H97" s="179"/>
      <c r="I97" s="180">
        <f>ROUND(E97*H97,2)</f>
        <v>0</v>
      </c>
      <c r="J97" s="179"/>
      <c r="K97" s="180">
        <f>ROUND(E97*J97,2)</f>
        <v>0</v>
      </c>
      <c r="L97" s="180">
        <v>21</v>
      </c>
      <c r="M97" s="180">
        <f>G97*(1+L97/100)</f>
        <v>0</v>
      </c>
      <c r="N97" s="178">
        <v>0</v>
      </c>
      <c r="O97" s="178">
        <f>ROUND(E97*N97,2)</f>
        <v>0</v>
      </c>
      <c r="P97" s="178">
        <v>0</v>
      </c>
      <c r="Q97" s="178">
        <f>ROUND(E97*P97,2)</f>
        <v>0</v>
      </c>
      <c r="R97" s="180" t="s">
        <v>1317</v>
      </c>
      <c r="S97" s="180" t="s">
        <v>371</v>
      </c>
      <c r="T97" s="181" t="s">
        <v>2386</v>
      </c>
      <c r="U97" s="163">
        <v>1.36</v>
      </c>
      <c r="V97" s="163">
        <f>ROUND(E97*U97,2)</f>
        <v>2.72</v>
      </c>
      <c r="W97" s="163"/>
      <c r="X97" s="163" t="s">
        <v>431</v>
      </c>
      <c r="Y97" s="152"/>
      <c r="Z97" s="152"/>
      <c r="AA97" s="152"/>
      <c r="AB97" s="152"/>
      <c r="AC97" s="152"/>
      <c r="AD97" s="152"/>
      <c r="AE97" s="152"/>
      <c r="AF97" s="152"/>
      <c r="AG97" s="152" t="s">
        <v>2387</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c r="A98" s="159"/>
      <c r="B98" s="160"/>
      <c r="C98" s="203" t="s">
        <v>4428</v>
      </c>
      <c r="D98" s="199"/>
      <c r="E98" s="200">
        <v>1</v>
      </c>
      <c r="F98" s="163"/>
      <c r="G98" s="163"/>
      <c r="H98" s="163"/>
      <c r="I98" s="163"/>
      <c r="J98" s="163"/>
      <c r="K98" s="163"/>
      <c r="L98" s="163"/>
      <c r="M98" s="163"/>
      <c r="N98" s="162"/>
      <c r="O98" s="162"/>
      <c r="P98" s="162"/>
      <c r="Q98" s="162"/>
      <c r="R98" s="163"/>
      <c r="S98" s="163"/>
      <c r="T98" s="163"/>
      <c r="U98" s="163"/>
      <c r="V98" s="163"/>
      <c r="W98" s="163"/>
      <c r="X98" s="163"/>
      <c r="Y98" s="152"/>
      <c r="Z98" s="152"/>
      <c r="AA98" s="152"/>
      <c r="AB98" s="152"/>
      <c r="AC98" s="152"/>
      <c r="AD98" s="152"/>
      <c r="AE98" s="152"/>
      <c r="AF98" s="152"/>
      <c r="AG98" s="152" t="s">
        <v>2390</v>
      </c>
      <c r="AH98" s="152">
        <v>5</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c r="A99" s="159"/>
      <c r="B99" s="160"/>
      <c r="C99" s="203" t="s">
        <v>4429</v>
      </c>
      <c r="D99" s="199"/>
      <c r="E99" s="200">
        <v>1</v>
      </c>
      <c r="F99" s="163"/>
      <c r="G99" s="163"/>
      <c r="H99" s="163"/>
      <c r="I99" s="163"/>
      <c r="J99" s="163"/>
      <c r="K99" s="163"/>
      <c r="L99" s="163"/>
      <c r="M99" s="163"/>
      <c r="N99" s="162"/>
      <c r="O99" s="162"/>
      <c r="P99" s="162"/>
      <c r="Q99" s="162"/>
      <c r="R99" s="163"/>
      <c r="S99" s="163"/>
      <c r="T99" s="163"/>
      <c r="U99" s="163"/>
      <c r="V99" s="163"/>
      <c r="W99" s="163"/>
      <c r="X99" s="163"/>
      <c r="Y99" s="152"/>
      <c r="Z99" s="152"/>
      <c r="AA99" s="152"/>
      <c r="AB99" s="152"/>
      <c r="AC99" s="152"/>
      <c r="AD99" s="152"/>
      <c r="AE99" s="152"/>
      <c r="AF99" s="152"/>
      <c r="AG99" s="152" t="s">
        <v>2390</v>
      </c>
      <c r="AH99" s="152">
        <v>5</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ht="22.5" outlineLevel="1">
      <c r="A100" s="175">
        <v>34</v>
      </c>
      <c r="B100" s="176" t="s">
        <v>4430</v>
      </c>
      <c r="C100" s="185" t="s">
        <v>4431</v>
      </c>
      <c r="D100" s="177" t="s">
        <v>508</v>
      </c>
      <c r="E100" s="178">
        <v>2</v>
      </c>
      <c r="F100" s="179"/>
      <c r="G100" s="180">
        <f>ROUND(E100*F100,2)</f>
        <v>0</v>
      </c>
      <c r="H100" s="179"/>
      <c r="I100" s="180">
        <f>ROUND(E100*H100,2)</f>
        <v>0</v>
      </c>
      <c r="J100" s="179"/>
      <c r="K100" s="180">
        <f>ROUND(E100*J100,2)</f>
        <v>0</v>
      </c>
      <c r="L100" s="180">
        <v>21</v>
      </c>
      <c r="M100" s="180">
        <f>G100*(1+L100/100)</f>
        <v>0</v>
      </c>
      <c r="N100" s="178">
        <v>0</v>
      </c>
      <c r="O100" s="178">
        <f>ROUND(E100*N100,2)</f>
        <v>0</v>
      </c>
      <c r="P100" s="178">
        <v>0</v>
      </c>
      <c r="Q100" s="178">
        <f>ROUND(E100*P100,2)</f>
        <v>0</v>
      </c>
      <c r="R100" s="180" t="s">
        <v>1317</v>
      </c>
      <c r="S100" s="180" t="s">
        <v>371</v>
      </c>
      <c r="T100" s="181" t="s">
        <v>2386</v>
      </c>
      <c r="U100" s="163">
        <v>1.21</v>
      </c>
      <c r="V100" s="163">
        <f>ROUND(E100*U100,2)</f>
        <v>2.42</v>
      </c>
      <c r="W100" s="163"/>
      <c r="X100" s="163" t="s">
        <v>431</v>
      </c>
      <c r="Y100" s="152"/>
      <c r="Z100" s="152"/>
      <c r="AA100" s="152"/>
      <c r="AB100" s="152"/>
      <c r="AC100" s="152"/>
      <c r="AD100" s="152"/>
      <c r="AE100" s="152"/>
      <c r="AF100" s="152"/>
      <c r="AG100" s="152" t="s">
        <v>2387</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c r="A101" s="159"/>
      <c r="B101" s="160"/>
      <c r="C101" s="203" t="s">
        <v>4432</v>
      </c>
      <c r="D101" s="199"/>
      <c r="E101" s="200">
        <v>1</v>
      </c>
      <c r="F101" s="163"/>
      <c r="G101" s="163"/>
      <c r="H101" s="163"/>
      <c r="I101" s="163"/>
      <c r="J101" s="163"/>
      <c r="K101" s="163"/>
      <c r="L101" s="163"/>
      <c r="M101" s="163"/>
      <c r="N101" s="162"/>
      <c r="O101" s="162"/>
      <c r="P101" s="162"/>
      <c r="Q101" s="162"/>
      <c r="R101" s="163"/>
      <c r="S101" s="163"/>
      <c r="T101" s="163"/>
      <c r="U101" s="163"/>
      <c r="V101" s="163"/>
      <c r="W101" s="163"/>
      <c r="X101" s="163"/>
      <c r="Y101" s="152"/>
      <c r="Z101" s="152"/>
      <c r="AA101" s="152"/>
      <c r="AB101" s="152"/>
      <c r="AC101" s="152"/>
      <c r="AD101" s="152"/>
      <c r="AE101" s="152"/>
      <c r="AF101" s="152"/>
      <c r="AG101" s="152" t="s">
        <v>2390</v>
      </c>
      <c r="AH101" s="152">
        <v>5</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c r="A102" s="159"/>
      <c r="B102" s="160"/>
      <c r="C102" s="203" t="s">
        <v>4433</v>
      </c>
      <c r="D102" s="199"/>
      <c r="E102" s="200">
        <v>1</v>
      </c>
      <c r="F102" s="163"/>
      <c r="G102" s="163"/>
      <c r="H102" s="163"/>
      <c r="I102" s="163"/>
      <c r="J102" s="163"/>
      <c r="K102" s="163"/>
      <c r="L102" s="163"/>
      <c r="M102" s="163"/>
      <c r="N102" s="162"/>
      <c r="O102" s="162"/>
      <c r="P102" s="162"/>
      <c r="Q102" s="162"/>
      <c r="R102" s="163"/>
      <c r="S102" s="163"/>
      <c r="T102" s="163"/>
      <c r="U102" s="163"/>
      <c r="V102" s="163"/>
      <c r="W102" s="163"/>
      <c r="X102" s="163"/>
      <c r="Y102" s="152"/>
      <c r="Z102" s="152"/>
      <c r="AA102" s="152"/>
      <c r="AB102" s="152"/>
      <c r="AC102" s="152"/>
      <c r="AD102" s="152"/>
      <c r="AE102" s="152"/>
      <c r="AF102" s="152"/>
      <c r="AG102" s="152" t="s">
        <v>2390</v>
      </c>
      <c r="AH102" s="152">
        <v>5</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ht="22.5" outlineLevel="1">
      <c r="A103" s="175">
        <v>35</v>
      </c>
      <c r="B103" s="176" t="s">
        <v>4434</v>
      </c>
      <c r="C103" s="185" t="s">
        <v>4435</v>
      </c>
      <c r="D103" s="177" t="s">
        <v>508</v>
      </c>
      <c r="E103" s="178">
        <v>1</v>
      </c>
      <c r="F103" s="179"/>
      <c r="G103" s="180">
        <f>ROUND(E103*F103,2)</f>
        <v>0</v>
      </c>
      <c r="H103" s="179"/>
      <c r="I103" s="180">
        <f>ROUND(E103*H103,2)</f>
        <v>0</v>
      </c>
      <c r="J103" s="179"/>
      <c r="K103" s="180">
        <f>ROUND(E103*J103,2)</f>
        <v>0</v>
      </c>
      <c r="L103" s="180">
        <v>21</v>
      </c>
      <c r="M103" s="180">
        <f>G103*(1+L103/100)</f>
        <v>0</v>
      </c>
      <c r="N103" s="178">
        <v>0</v>
      </c>
      <c r="O103" s="178">
        <f>ROUND(E103*N103,2)</f>
        <v>0</v>
      </c>
      <c r="P103" s="178">
        <v>0</v>
      </c>
      <c r="Q103" s="178">
        <f>ROUND(E103*P103,2)</f>
        <v>0</v>
      </c>
      <c r="R103" s="180" t="s">
        <v>1317</v>
      </c>
      <c r="S103" s="180" t="s">
        <v>371</v>
      </c>
      <c r="T103" s="181" t="s">
        <v>2386</v>
      </c>
      <c r="U103" s="163">
        <v>0.37</v>
      </c>
      <c r="V103" s="163">
        <f>ROUND(E103*U103,2)</f>
        <v>0.37</v>
      </c>
      <c r="W103" s="163"/>
      <c r="X103" s="163" t="s">
        <v>431</v>
      </c>
      <c r="Y103" s="152"/>
      <c r="Z103" s="152"/>
      <c r="AA103" s="152"/>
      <c r="AB103" s="152"/>
      <c r="AC103" s="152"/>
      <c r="AD103" s="152"/>
      <c r="AE103" s="152"/>
      <c r="AF103" s="152"/>
      <c r="AG103" s="152" t="s">
        <v>2387</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c r="A104" s="159"/>
      <c r="B104" s="160"/>
      <c r="C104" s="203" t="s">
        <v>4436</v>
      </c>
      <c r="D104" s="199"/>
      <c r="E104" s="200">
        <v>1</v>
      </c>
      <c r="F104" s="163"/>
      <c r="G104" s="163"/>
      <c r="H104" s="163"/>
      <c r="I104" s="163"/>
      <c r="J104" s="163"/>
      <c r="K104" s="163"/>
      <c r="L104" s="163"/>
      <c r="M104" s="163"/>
      <c r="N104" s="162"/>
      <c r="O104" s="162"/>
      <c r="P104" s="162"/>
      <c r="Q104" s="162"/>
      <c r="R104" s="163"/>
      <c r="S104" s="163"/>
      <c r="T104" s="163"/>
      <c r="U104" s="163"/>
      <c r="V104" s="163"/>
      <c r="W104" s="163"/>
      <c r="X104" s="163"/>
      <c r="Y104" s="152"/>
      <c r="Z104" s="152"/>
      <c r="AA104" s="152"/>
      <c r="AB104" s="152"/>
      <c r="AC104" s="152"/>
      <c r="AD104" s="152"/>
      <c r="AE104" s="152"/>
      <c r="AF104" s="152"/>
      <c r="AG104" s="152" t="s">
        <v>2390</v>
      </c>
      <c r="AH104" s="152">
        <v>5</v>
      </c>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ht="22.5" outlineLevel="1">
      <c r="A105" s="175">
        <v>36</v>
      </c>
      <c r="B105" s="176" t="s">
        <v>4437</v>
      </c>
      <c r="C105" s="185" t="s">
        <v>4438</v>
      </c>
      <c r="D105" s="177" t="s">
        <v>508</v>
      </c>
      <c r="E105" s="178">
        <v>3</v>
      </c>
      <c r="F105" s="179"/>
      <c r="G105" s="180">
        <f>ROUND(E105*F105,2)</f>
        <v>0</v>
      </c>
      <c r="H105" s="179"/>
      <c r="I105" s="180">
        <f>ROUND(E105*H105,2)</f>
        <v>0</v>
      </c>
      <c r="J105" s="179"/>
      <c r="K105" s="180">
        <f>ROUND(E105*J105,2)</f>
        <v>0</v>
      </c>
      <c r="L105" s="180">
        <v>21</v>
      </c>
      <c r="M105" s="180">
        <f>G105*(1+L105/100)</f>
        <v>0</v>
      </c>
      <c r="N105" s="178">
        <v>0</v>
      </c>
      <c r="O105" s="178">
        <f>ROUND(E105*N105,2)</f>
        <v>0</v>
      </c>
      <c r="P105" s="178">
        <v>0</v>
      </c>
      <c r="Q105" s="178">
        <f>ROUND(E105*P105,2)</f>
        <v>0</v>
      </c>
      <c r="R105" s="180" t="s">
        <v>1317</v>
      </c>
      <c r="S105" s="180" t="s">
        <v>371</v>
      </c>
      <c r="T105" s="181" t="s">
        <v>2386</v>
      </c>
      <c r="U105" s="163">
        <v>0.51</v>
      </c>
      <c r="V105" s="163">
        <f>ROUND(E105*U105,2)</f>
        <v>1.53</v>
      </c>
      <c r="W105" s="163"/>
      <c r="X105" s="163" t="s">
        <v>431</v>
      </c>
      <c r="Y105" s="152"/>
      <c r="Z105" s="152"/>
      <c r="AA105" s="152"/>
      <c r="AB105" s="152"/>
      <c r="AC105" s="152"/>
      <c r="AD105" s="152"/>
      <c r="AE105" s="152"/>
      <c r="AF105" s="152"/>
      <c r="AG105" s="152" t="s">
        <v>2387</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c r="A106" s="159"/>
      <c r="B106" s="160"/>
      <c r="C106" s="203" t="s">
        <v>4439</v>
      </c>
      <c r="D106" s="199"/>
      <c r="E106" s="200">
        <v>2</v>
      </c>
      <c r="F106" s="163"/>
      <c r="G106" s="163"/>
      <c r="H106" s="163"/>
      <c r="I106" s="163"/>
      <c r="J106" s="163"/>
      <c r="K106" s="163"/>
      <c r="L106" s="163"/>
      <c r="M106" s="163"/>
      <c r="N106" s="162"/>
      <c r="O106" s="162"/>
      <c r="P106" s="162"/>
      <c r="Q106" s="162"/>
      <c r="R106" s="163"/>
      <c r="S106" s="163"/>
      <c r="T106" s="163"/>
      <c r="U106" s="163"/>
      <c r="V106" s="163"/>
      <c r="W106" s="163"/>
      <c r="X106" s="163"/>
      <c r="Y106" s="152"/>
      <c r="Z106" s="152"/>
      <c r="AA106" s="152"/>
      <c r="AB106" s="152"/>
      <c r="AC106" s="152"/>
      <c r="AD106" s="152"/>
      <c r="AE106" s="152"/>
      <c r="AF106" s="152"/>
      <c r="AG106" s="152" t="s">
        <v>2390</v>
      </c>
      <c r="AH106" s="152">
        <v>5</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c r="A107" s="159"/>
      <c r="B107" s="160"/>
      <c r="C107" s="203" t="s">
        <v>4440</v>
      </c>
      <c r="D107" s="199"/>
      <c r="E107" s="200">
        <v>1</v>
      </c>
      <c r="F107" s="163"/>
      <c r="G107" s="163"/>
      <c r="H107" s="163"/>
      <c r="I107" s="163"/>
      <c r="J107" s="163"/>
      <c r="K107" s="163"/>
      <c r="L107" s="163"/>
      <c r="M107" s="163"/>
      <c r="N107" s="162"/>
      <c r="O107" s="162"/>
      <c r="P107" s="162"/>
      <c r="Q107" s="162"/>
      <c r="R107" s="163"/>
      <c r="S107" s="163"/>
      <c r="T107" s="163"/>
      <c r="U107" s="163"/>
      <c r="V107" s="163"/>
      <c r="W107" s="163"/>
      <c r="X107" s="163"/>
      <c r="Y107" s="152"/>
      <c r="Z107" s="152"/>
      <c r="AA107" s="152"/>
      <c r="AB107" s="152"/>
      <c r="AC107" s="152"/>
      <c r="AD107" s="152"/>
      <c r="AE107" s="152"/>
      <c r="AF107" s="152"/>
      <c r="AG107" s="152" t="s">
        <v>2390</v>
      </c>
      <c r="AH107" s="152">
        <v>5</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ht="22.5" outlineLevel="1">
      <c r="A108" s="175">
        <v>37</v>
      </c>
      <c r="B108" s="176" t="s">
        <v>4441</v>
      </c>
      <c r="C108" s="185" t="s">
        <v>4442</v>
      </c>
      <c r="D108" s="177" t="s">
        <v>508</v>
      </c>
      <c r="E108" s="178">
        <v>2</v>
      </c>
      <c r="F108" s="179"/>
      <c r="G108" s="180">
        <f>ROUND(E108*F108,2)</f>
        <v>0</v>
      </c>
      <c r="H108" s="179"/>
      <c r="I108" s="180">
        <f>ROUND(E108*H108,2)</f>
        <v>0</v>
      </c>
      <c r="J108" s="179"/>
      <c r="K108" s="180">
        <f>ROUND(E108*J108,2)</f>
        <v>0</v>
      </c>
      <c r="L108" s="180">
        <v>21</v>
      </c>
      <c r="M108" s="180">
        <f>G108*(1+L108/100)</f>
        <v>0</v>
      </c>
      <c r="N108" s="178">
        <v>0</v>
      </c>
      <c r="O108" s="178">
        <f>ROUND(E108*N108,2)</f>
        <v>0</v>
      </c>
      <c r="P108" s="178">
        <v>0</v>
      </c>
      <c r="Q108" s="178">
        <f>ROUND(E108*P108,2)</f>
        <v>0</v>
      </c>
      <c r="R108" s="180" t="s">
        <v>1317</v>
      </c>
      <c r="S108" s="180" t="s">
        <v>371</v>
      </c>
      <c r="T108" s="181" t="s">
        <v>2386</v>
      </c>
      <c r="U108" s="163">
        <v>1.21</v>
      </c>
      <c r="V108" s="163">
        <f>ROUND(E108*U108,2)</f>
        <v>2.42</v>
      </c>
      <c r="W108" s="163"/>
      <c r="X108" s="163" t="s">
        <v>431</v>
      </c>
      <c r="Y108" s="152"/>
      <c r="Z108" s="152"/>
      <c r="AA108" s="152"/>
      <c r="AB108" s="152"/>
      <c r="AC108" s="152"/>
      <c r="AD108" s="152"/>
      <c r="AE108" s="152"/>
      <c r="AF108" s="152"/>
      <c r="AG108" s="152" t="s">
        <v>2387</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c r="A109" s="159"/>
      <c r="B109" s="160"/>
      <c r="C109" s="203" t="s">
        <v>4443</v>
      </c>
      <c r="D109" s="199"/>
      <c r="E109" s="200">
        <v>2</v>
      </c>
      <c r="F109" s="163"/>
      <c r="G109" s="163"/>
      <c r="H109" s="163"/>
      <c r="I109" s="163"/>
      <c r="J109" s="163"/>
      <c r="K109" s="163"/>
      <c r="L109" s="163"/>
      <c r="M109" s="163"/>
      <c r="N109" s="162"/>
      <c r="O109" s="162"/>
      <c r="P109" s="162"/>
      <c r="Q109" s="162"/>
      <c r="R109" s="163"/>
      <c r="S109" s="163"/>
      <c r="T109" s="163"/>
      <c r="U109" s="163"/>
      <c r="V109" s="163"/>
      <c r="W109" s="163"/>
      <c r="X109" s="163"/>
      <c r="Y109" s="152"/>
      <c r="Z109" s="152"/>
      <c r="AA109" s="152"/>
      <c r="AB109" s="152"/>
      <c r="AC109" s="152"/>
      <c r="AD109" s="152"/>
      <c r="AE109" s="152"/>
      <c r="AF109" s="152"/>
      <c r="AG109" s="152" t="s">
        <v>2390</v>
      </c>
      <c r="AH109" s="152">
        <v>5</v>
      </c>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c r="A110" s="175">
        <v>38</v>
      </c>
      <c r="B110" s="176" t="s">
        <v>4444</v>
      </c>
      <c r="C110" s="185" t="s">
        <v>4445</v>
      </c>
      <c r="D110" s="177" t="s">
        <v>508</v>
      </c>
      <c r="E110" s="178">
        <v>6</v>
      </c>
      <c r="F110" s="179"/>
      <c r="G110" s="180">
        <f>ROUND(E110*F110,2)</f>
        <v>0</v>
      </c>
      <c r="H110" s="179"/>
      <c r="I110" s="180">
        <f>ROUND(E110*H110,2)</f>
        <v>0</v>
      </c>
      <c r="J110" s="179"/>
      <c r="K110" s="180">
        <f>ROUND(E110*J110,2)</f>
        <v>0</v>
      </c>
      <c r="L110" s="180">
        <v>21</v>
      </c>
      <c r="M110" s="180">
        <f>G110*(1+L110/100)</f>
        <v>0</v>
      </c>
      <c r="N110" s="178">
        <v>0</v>
      </c>
      <c r="O110" s="178">
        <f>ROUND(E110*N110,2)</f>
        <v>0</v>
      </c>
      <c r="P110" s="178">
        <v>0</v>
      </c>
      <c r="Q110" s="178">
        <f>ROUND(E110*P110,2)</f>
        <v>0</v>
      </c>
      <c r="R110" s="180" t="s">
        <v>1317</v>
      </c>
      <c r="S110" s="180" t="s">
        <v>371</v>
      </c>
      <c r="T110" s="181" t="s">
        <v>2386</v>
      </c>
      <c r="U110" s="163">
        <v>0.28999999999999998</v>
      </c>
      <c r="V110" s="163">
        <f>ROUND(E110*U110,2)</f>
        <v>1.74</v>
      </c>
      <c r="W110" s="163"/>
      <c r="X110" s="163" t="s">
        <v>431</v>
      </c>
      <c r="Y110" s="152"/>
      <c r="Z110" s="152"/>
      <c r="AA110" s="152"/>
      <c r="AB110" s="152"/>
      <c r="AC110" s="152"/>
      <c r="AD110" s="152"/>
      <c r="AE110" s="152"/>
      <c r="AF110" s="152"/>
      <c r="AG110" s="152" t="s">
        <v>2387</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c r="A111" s="159"/>
      <c r="B111" s="160"/>
      <c r="C111" s="203" t="s">
        <v>4446</v>
      </c>
      <c r="D111" s="199"/>
      <c r="E111" s="200">
        <v>4</v>
      </c>
      <c r="F111" s="163"/>
      <c r="G111" s="163"/>
      <c r="H111" s="163"/>
      <c r="I111" s="163"/>
      <c r="J111" s="163"/>
      <c r="K111" s="163"/>
      <c r="L111" s="163"/>
      <c r="M111" s="163"/>
      <c r="N111" s="162"/>
      <c r="O111" s="162"/>
      <c r="P111" s="162"/>
      <c r="Q111" s="162"/>
      <c r="R111" s="163"/>
      <c r="S111" s="163"/>
      <c r="T111" s="163"/>
      <c r="U111" s="163"/>
      <c r="V111" s="163"/>
      <c r="W111" s="163"/>
      <c r="X111" s="163"/>
      <c r="Y111" s="152"/>
      <c r="Z111" s="152"/>
      <c r="AA111" s="152"/>
      <c r="AB111" s="152"/>
      <c r="AC111" s="152"/>
      <c r="AD111" s="152"/>
      <c r="AE111" s="152"/>
      <c r="AF111" s="152"/>
      <c r="AG111" s="152" t="s">
        <v>2390</v>
      </c>
      <c r="AH111" s="152">
        <v>5</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c r="A112" s="159"/>
      <c r="B112" s="160"/>
      <c r="C112" s="203" t="s">
        <v>4447</v>
      </c>
      <c r="D112" s="199"/>
      <c r="E112" s="200">
        <v>2</v>
      </c>
      <c r="F112" s="163"/>
      <c r="G112" s="163"/>
      <c r="H112" s="163"/>
      <c r="I112" s="163"/>
      <c r="J112" s="163"/>
      <c r="K112" s="163"/>
      <c r="L112" s="163"/>
      <c r="M112" s="163"/>
      <c r="N112" s="162"/>
      <c r="O112" s="162"/>
      <c r="P112" s="162"/>
      <c r="Q112" s="162"/>
      <c r="R112" s="163"/>
      <c r="S112" s="163"/>
      <c r="T112" s="163"/>
      <c r="U112" s="163"/>
      <c r="V112" s="163"/>
      <c r="W112" s="163"/>
      <c r="X112" s="163"/>
      <c r="Y112" s="152"/>
      <c r="Z112" s="152"/>
      <c r="AA112" s="152"/>
      <c r="AB112" s="152"/>
      <c r="AC112" s="152"/>
      <c r="AD112" s="152"/>
      <c r="AE112" s="152"/>
      <c r="AF112" s="152"/>
      <c r="AG112" s="152" t="s">
        <v>2390</v>
      </c>
      <c r="AH112" s="152">
        <v>5</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c r="A113" s="175">
        <v>39</v>
      </c>
      <c r="B113" s="176" t="s">
        <v>4448</v>
      </c>
      <c r="C113" s="185" t="s">
        <v>4449</v>
      </c>
      <c r="D113" s="177" t="s">
        <v>508</v>
      </c>
      <c r="E113" s="178">
        <v>44</v>
      </c>
      <c r="F113" s="179"/>
      <c r="G113" s="180">
        <f>ROUND(E113*F113,2)</f>
        <v>0</v>
      </c>
      <c r="H113" s="179"/>
      <c r="I113" s="180">
        <f>ROUND(E113*H113,2)</f>
        <v>0</v>
      </c>
      <c r="J113" s="179"/>
      <c r="K113" s="180">
        <f>ROUND(E113*J113,2)</f>
        <v>0</v>
      </c>
      <c r="L113" s="180">
        <v>21</v>
      </c>
      <c r="M113" s="180">
        <f>G113*(1+L113/100)</f>
        <v>0</v>
      </c>
      <c r="N113" s="178">
        <v>0</v>
      </c>
      <c r="O113" s="178">
        <f>ROUND(E113*N113,2)</f>
        <v>0</v>
      </c>
      <c r="P113" s="178">
        <v>0</v>
      </c>
      <c r="Q113" s="178">
        <f>ROUND(E113*P113,2)</f>
        <v>0</v>
      </c>
      <c r="R113" s="180" t="s">
        <v>1317</v>
      </c>
      <c r="S113" s="180" t="s">
        <v>371</v>
      </c>
      <c r="T113" s="181" t="s">
        <v>2386</v>
      </c>
      <c r="U113" s="163">
        <v>0.33</v>
      </c>
      <c r="V113" s="163">
        <f>ROUND(E113*U113,2)</f>
        <v>14.52</v>
      </c>
      <c r="W113" s="163"/>
      <c r="X113" s="163" t="s">
        <v>431</v>
      </c>
      <c r="Y113" s="152"/>
      <c r="Z113" s="152"/>
      <c r="AA113" s="152"/>
      <c r="AB113" s="152"/>
      <c r="AC113" s="152"/>
      <c r="AD113" s="152"/>
      <c r="AE113" s="152"/>
      <c r="AF113" s="152"/>
      <c r="AG113" s="152" t="s">
        <v>2387</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c r="A114" s="159"/>
      <c r="B114" s="160"/>
      <c r="C114" s="203" t="s">
        <v>4450</v>
      </c>
      <c r="D114" s="199"/>
      <c r="E114" s="200">
        <v>2</v>
      </c>
      <c r="F114" s="163"/>
      <c r="G114" s="163"/>
      <c r="H114" s="163"/>
      <c r="I114" s="163"/>
      <c r="J114" s="163"/>
      <c r="K114" s="163"/>
      <c r="L114" s="163"/>
      <c r="M114" s="163"/>
      <c r="N114" s="162"/>
      <c r="O114" s="162"/>
      <c r="P114" s="162"/>
      <c r="Q114" s="162"/>
      <c r="R114" s="163"/>
      <c r="S114" s="163"/>
      <c r="T114" s="163"/>
      <c r="U114" s="163"/>
      <c r="V114" s="163"/>
      <c r="W114" s="163"/>
      <c r="X114" s="163"/>
      <c r="Y114" s="152"/>
      <c r="Z114" s="152"/>
      <c r="AA114" s="152"/>
      <c r="AB114" s="152"/>
      <c r="AC114" s="152"/>
      <c r="AD114" s="152"/>
      <c r="AE114" s="152"/>
      <c r="AF114" s="152"/>
      <c r="AG114" s="152" t="s">
        <v>2390</v>
      </c>
      <c r="AH114" s="152">
        <v>5</v>
      </c>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c r="A115" s="159"/>
      <c r="B115" s="160"/>
      <c r="C115" s="203" t="s">
        <v>4451</v>
      </c>
      <c r="D115" s="199"/>
      <c r="E115" s="200">
        <v>13</v>
      </c>
      <c r="F115" s="163"/>
      <c r="G115" s="163"/>
      <c r="H115" s="163"/>
      <c r="I115" s="163"/>
      <c r="J115" s="163"/>
      <c r="K115" s="163"/>
      <c r="L115" s="163"/>
      <c r="M115" s="163"/>
      <c r="N115" s="162"/>
      <c r="O115" s="162"/>
      <c r="P115" s="162"/>
      <c r="Q115" s="162"/>
      <c r="R115" s="163"/>
      <c r="S115" s="163"/>
      <c r="T115" s="163"/>
      <c r="U115" s="163"/>
      <c r="V115" s="163"/>
      <c r="W115" s="163"/>
      <c r="X115" s="163"/>
      <c r="Y115" s="152"/>
      <c r="Z115" s="152"/>
      <c r="AA115" s="152"/>
      <c r="AB115" s="152"/>
      <c r="AC115" s="152"/>
      <c r="AD115" s="152"/>
      <c r="AE115" s="152"/>
      <c r="AF115" s="152"/>
      <c r="AG115" s="152" t="s">
        <v>2390</v>
      </c>
      <c r="AH115" s="152">
        <v>5</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c r="A116" s="159"/>
      <c r="B116" s="160"/>
      <c r="C116" s="203" t="s">
        <v>4452</v>
      </c>
      <c r="D116" s="199"/>
      <c r="E116" s="200">
        <v>25</v>
      </c>
      <c r="F116" s="163"/>
      <c r="G116" s="163"/>
      <c r="H116" s="163"/>
      <c r="I116" s="163"/>
      <c r="J116" s="163"/>
      <c r="K116" s="163"/>
      <c r="L116" s="163"/>
      <c r="M116" s="163"/>
      <c r="N116" s="162"/>
      <c r="O116" s="162"/>
      <c r="P116" s="162"/>
      <c r="Q116" s="162"/>
      <c r="R116" s="163"/>
      <c r="S116" s="163"/>
      <c r="T116" s="163"/>
      <c r="U116" s="163"/>
      <c r="V116" s="163"/>
      <c r="W116" s="163"/>
      <c r="X116" s="163"/>
      <c r="Y116" s="152"/>
      <c r="Z116" s="152"/>
      <c r="AA116" s="152"/>
      <c r="AB116" s="152"/>
      <c r="AC116" s="152"/>
      <c r="AD116" s="152"/>
      <c r="AE116" s="152"/>
      <c r="AF116" s="152"/>
      <c r="AG116" s="152" t="s">
        <v>2390</v>
      </c>
      <c r="AH116" s="152">
        <v>5</v>
      </c>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c r="A117" s="159"/>
      <c r="B117" s="160"/>
      <c r="C117" s="203" t="s">
        <v>4453</v>
      </c>
      <c r="D117" s="199"/>
      <c r="E117" s="200">
        <v>4</v>
      </c>
      <c r="F117" s="163"/>
      <c r="G117" s="163"/>
      <c r="H117" s="163"/>
      <c r="I117" s="163"/>
      <c r="J117" s="163"/>
      <c r="K117" s="163"/>
      <c r="L117" s="163"/>
      <c r="M117" s="163"/>
      <c r="N117" s="162"/>
      <c r="O117" s="162"/>
      <c r="P117" s="162"/>
      <c r="Q117" s="162"/>
      <c r="R117" s="163"/>
      <c r="S117" s="163"/>
      <c r="T117" s="163"/>
      <c r="U117" s="163"/>
      <c r="V117" s="163"/>
      <c r="W117" s="163"/>
      <c r="X117" s="163"/>
      <c r="Y117" s="152"/>
      <c r="Z117" s="152"/>
      <c r="AA117" s="152"/>
      <c r="AB117" s="152"/>
      <c r="AC117" s="152"/>
      <c r="AD117" s="152"/>
      <c r="AE117" s="152"/>
      <c r="AF117" s="152"/>
      <c r="AG117" s="152" t="s">
        <v>2390</v>
      </c>
      <c r="AH117" s="152">
        <v>5</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c r="A118" s="175">
        <v>40</v>
      </c>
      <c r="B118" s="176" t="s">
        <v>4448</v>
      </c>
      <c r="C118" s="185" t="s">
        <v>4449</v>
      </c>
      <c r="D118" s="177" t="s">
        <v>508</v>
      </c>
      <c r="E118" s="178">
        <v>22</v>
      </c>
      <c r="F118" s="179"/>
      <c r="G118" s="180">
        <f>ROUND(E118*F118,2)</f>
        <v>0</v>
      </c>
      <c r="H118" s="179"/>
      <c r="I118" s="180">
        <f>ROUND(E118*H118,2)</f>
        <v>0</v>
      </c>
      <c r="J118" s="179"/>
      <c r="K118" s="180">
        <f>ROUND(E118*J118,2)</f>
        <v>0</v>
      </c>
      <c r="L118" s="180">
        <v>21</v>
      </c>
      <c r="M118" s="180">
        <f>G118*(1+L118/100)</f>
        <v>0</v>
      </c>
      <c r="N118" s="178">
        <v>0</v>
      </c>
      <c r="O118" s="178">
        <f>ROUND(E118*N118,2)</f>
        <v>0</v>
      </c>
      <c r="P118" s="178">
        <v>0</v>
      </c>
      <c r="Q118" s="178">
        <f>ROUND(E118*P118,2)</f>
        <v>0</v>
      </c>
      <c r="R118" s="180" t="s">
        <v>1317</v>
      </c>
      <c r="S118" s="180" t="s">
        <v>371</v>
      </c>
      <c r="T118" s="181" t="s">
        <v>2386</v>
      </c>
      <c r="U118" s="163">
        <v>0.33</v>
      </c>
      <c r="V118" s="163">
        <f>ROUND(E118*U118,2)</f>
        <v>7.26</v>
      </c>
      <c r="W118" s="163"/>
      <c r="X118" s="163" t="s">
        <v>431</v>
      </c>
      <c r="Y118" s="152"/>
      <c r="Z118" s="152"/>
      <c r="AA118" s="152"/>
      <c r="AB118" s="152"/>
      <c r="AC118" s="152"/>
      <c r="AD118" s="152"/>
      <c r="AE118" s="152"/>
      <c r="AF118" s="152"/>
      <c r="AG118" s="152" t="s">
        <v>2387</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c r="A119" s="159"/>
      <c r="B119" s="160"/>
      <c r="C119" s="203" t="s">
        <v>4454</v>
      </c>
      <c r="D119" s="199"/>
      <c r="E119" s="200">
        <v>1</v>
      </c>
      <c r="F119" s="163"/>
      <c r="G119" s="163"/>
      <c r="H119" s="163"/>
      <c r="I119" s="163"/>
      <c r="J119" s="163"/>
      <c r="K119" s="163"/>
      <c r="L119" s="163"/>
      <c r="M119" s="163"/>
      <c r="N119" s="162"/>
      <c r="O119" s="162"/>
      <c r="P119" s="162"/>
      <c r="Q119" s="162"/>
      <c r="R119" s="163"/>
      <c r="S119" s="163"/>
      <c r="T119" s="163"/>
      <c r="U119" s="163"/>
      <c r="V119" s="163"/>
      <c r="W119" s="163"/>
      <c r="X119" s="163"/>
      <c r="Y119" s="152"/>
      <c r="Z119" s="152"/>
      <c r="AA119" s="152"/>
      <c r="AB119" s="152"/>
      <c r="AC119" s="152"/>
      <c r="AD119" s="152"/>
      <c r="AE119" s="152"/>
      <c r="AF119" s="152"/>
      <c r="AG119" s="152" t="s">
        <v>2390</v>
      </c>
      <c r="AH119" s="152">
        <v>5</v>
      </c>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c r="A120" s="159"/>
      <c r="B120" s="160"/>
      <c r="C120" s="203" t="s">
        <v>4455</v>
      </c>
      <c r="D120" s="199"/>
      <c r="E120" s="200">
        <v>20</v>
      </c>
      <c r="F120" s="163"/>
      <c r="G120" s="163"/>
      <c r="H120" s="163"/>
      <c r="I120" s="163"/>
      <c r="J120" s="163"/>
      <c r="K120" s="163"/>
      <c r="L120" s="163"/>
      <c r="M120" s="163"/>
      <c r="N120" s="162"/>
      <c r="O120" s="162"/>
      <c r="P120" s="162"/>
      <c r="Q120" s="162"/>
      <c r="R120" s="163"/>
      <c r="S120" s="163"/>
      <c r="T120" s="163"/>
      <c r="U120" s="163"/>
      <c r="V120" s="163"/>
      <c r="W120" s="163"/>
      <c r="X120" s="163"/>
      <c r="Y120" s="152"/>
      <c r="Z120" s="152"/>
      <c r="AA120" s="152"/>
      <c r="AB120" s="152"/>
      <c r="AC120" s="152"/>
      <c r="AD120" s="152"/>
      <c r="AE120" s="152"/>
      <c r="AF120" s="152"/>
      <c r="AG120" s="152" t="s">
        <v>2390</v>
      </c>
      <c r="AH120" s="152">
        <v>5</v>
      </c>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c r="A121" s="159"/>
      <c r="B121" s="160"/>
      <c r="C121" s="203" t="s">
        <v>4456</v>
      </c>
      <c r="D121" s="199"/>
      <c r="E121" s="200">
        <v>1</v>
      </c>
      <c r="F121" s="163"/>
      <c r="G121" s="163"/>
      <c r="H121" s="163"/>
      <c r="I121" s="163"/>
      <c r="J121" s="163"/>
      <c r="K121" s="163"/>
      <c r="L121" s="163"/>
      <c r="M121" s="163"/>
      <c r="N121" s="162"/>
      <c r="O121" s="162"/>
      <c r="P121" s="162"/>
      <c r="Q121" s="162"/>
      <c r="R121" s="163"/>
      <c r="S121" s="163"/>
      <c r="T121" s="163"/>
      <c r="U121" s="163"/>
      <c r="V121" s="163"/>
      <c r="W121" s="163"/>
      <c r="X121" s="163"/>
      <c r="Y121" s="152"/>
      <c r="Z121" s="152"/>
      <c r="AA121" s="152"/>
      <c r="AB121" s="152"/>
      <c r="AC121" s="152"/>
      <c r="AD121" s="152"/>
      <c r="AE121" s="152"/>
      <c r="AF121" s="152"/>
      <c r="AG121" s="152" t="s">
        <v>2390</v>
      </c>
      <c r="AH121" s="152">
        <v>5</v>
      </c>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c r="A122" s="175">
        <v>41</v>
      </c>
      <c r="B122" s="176" t="s">
        <v>4457</v>
      </c>
      <c r="C122" s="185" t="s">
        <v>4458</v>
      </c>
      <c r="D122" s="177" t="s">
        <v>508</v>
      </c>
      <c r="E122" s="178">
        <v>9</v>
      </c>
      <c r="F122" s="179"/>
      <c r="G122" s="180">
        <f>ROUND(E122*F122,2)</f>
        <v>0</v>
      </c>
      <c r="H122" s="179"/>
      <c r="I122" s="180">
        <f>ROUND(E122*H122,2)</f>
        <v>0</v>
      </c>
      <c r="J122" s="179"/>
      <c r="K122" s="180">
        <f>ROUND(E122*J122,2)</f>
        <v>0</v>
      </c>
      <c r="L122" s="180">
        <v>21</v>
      </c>
      <c r="M122" s="180">
        <f>G122*(1+L122/100)</f>
        <v>0</v>
      </c>
      <c r="N122" s="178">
        <v>0</v>
      </c>
      <c r="O122" s="178">
        <f>ROUND(E122*N122,2)</f>
        <v>0</v>
      </c>
      <c r="P122" s="178">
        <v>0</v>
      </c>
      <c r="Q122" s="178">
        <f>ROUND(E122*P122,2)</f>
        <v>0</v>
      </c>
      <c r="R122" s="180" t="s">
        <v>1317</v>
      </c>
      <c r="S122" s="180" t="s">
        <v>371</v>
      </c>
      <c r="T122" s="181" t="s">
        <v>2386</v>
      </c>
      <c r="U122" s="163">
        <v>0.45</v>
      </c>
      <c r="V122" s="163">
        <f>ROUND(E122*U122,2)</f>
        <v>4.05</v>
      </c>
      <c r="W122" s="163"/>
      <c r="X122" s="163" t="s">
        <v>431</v>
      </c>
      <c r="Y122" s="152"/>
      <c r="Z122" s="152"/>
      <c r="AA122" s="152"/>
      <c r="AB122" s="152"/>
      <c r="AC122" s="152"/>
      <c r="AD122" s="152"/>
      <c r="AE122" s="152"/>
      <c r="AF122" s="152"/>
      <c r="AG122" s="152" t="s">
        <v>2387</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c r="A123" s="159"/>
      <c r="B123" s="160"/>
      <c r="C123" s="203" t="s">
        <v>4459</v>
      </c>
      <c r="D123" s="199"/>
      <c r="E123" s="200">
        <v>8</v>
      </c>
      <c r="F123" s="163"/>
      <c r="G123" s="163"/>
      <c r="H123" s="163"/>
      <c r="I123" s="163"/>
      <c r="J123" s="163"/>
      <c r="K123" s="163"/>
      <c r="L123" s="163"/>
      <c r="M123" s="163"/>
      <c r="N123" s="162"/>
      <c r="O123" s="162"/>
      <c r="P123" s="162"/>
      <c r="Q123" s="162"/>
      <c r="R123" s="163"/>
      <c r="S123" s="163"/>
      <c r="T123" s="163"/>
      <c r="U123" s="163"/>
      <c r="V123" s="163"/>
      <c r="W123" s="163"/>
      <c r="X123" s="163"/>
      <c r="Y123" s="152"/>
      <c r="Z123" s="152"/>
      <c r="AA123" s="152"/>
      <c r="AB123" s="152"/>
      <c r="AC123" s="152"/>
      <c r="AD123" s="152"/>
      <c r="AE123" s="152"/>
      <c r="AF123" s="152"/>
      <c r="AG123" s="152" t="s">
        <v>2390</v>
      </c>
      <c r="AH123" s="152">
        <v>5</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c r="A124" s="159"/>
      <c r="B124" s="160"/>
      <c r="C124" s="203" t="s">
        <v>4460</v>
      </c>
      <c r="D124" s="199"/>
      <c r="E124" s="200">
        <v>1</v>
      </c>
      <c r="F124" s="163"/>
      <c r="G124" s="163"/>
      <c r="H124" s="163"/>
      <c r="I124" s="163"/>
      <c r="J124" s="163"/>
      <c r="K124" s="163"/>
      <c r="L124" s="163"/>
      <c r="M124" s="163"/>
      <c r="N124" s="162"/>
      <c r="O124" s="162"/>
      <c r="P124" s="162"/>
      <c r="Q124" s="162"/>
      <c r="R124" s="163"/>
      <c r="S124" s="163"/>
      <c r="T124" s="163"/>
      <c r="U124" s="163"/>
      <c r="V124" s="163"/>
      <c r="W124" s="163"/>
      <c r="X124" s="163"/>
      <c r="Y124" s="152"/>
      <c r="Z124" s="152"/>
      <c r="AA124" s="152"/>
      <c r="AB124" s="152"/>
      <c r="AC124" s="152"/>
      <c r="AD124" s="152"/>
      <c r="AE124" s="152"/>
      <c r="AF124" s="152"/>
      <c r="AG124" s="152" t="s">
        <v>2390</v>
      </c>
      <c r="AH124" s="152">
        <v>5</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c r="A125" s="175">
        <v>42</v>
      </c>
      <c r="B125" s="176" t="s">
        <v>4457</v>
      </c>
      <c r="C125" s="185" t="s">
        <v>4458</v>
      </c>
      <c r="D125" s="177" t="s">
        <v>508</v>
      </c>
      <c r="E125" s="178">
        <v>29</v>
      </c>
      <c r="F125" s="179"/>
      <c r="G125" s="180">
        <f>ROUND(E125*F125,2)</f>
        <v>0</v>
      </c>
      <c r="H125" s="179"/>
      <c r="I125" s="180">
        <f>ROUND(E125*H125,2)</f>
        <v>0</v>
      </c>
      <c r="J125" s="179"/>
      <c r="K125" s="180">
        <f>ROUND(E125*J125,2)</f>
        <v>0</v>
      </c>
      <c r="L125" s="180">
        <v>21</v>
      </c>
      <c r="M125" s="180">
        <f>G125*(1+L125/100)</f>
        <v>0</v>
      </c>
      <c r="N125" s="178">
        <v>0</v>
      </c>
      <c r="O125" s="178">
        <f>ROUND(E125*N125,2)</f>
        <v>0</v>
      </c>
      <c r="P125" s="178">
        <v>0</v>
      </c>
      <c r="Q125" s="178">
        <f>ROUND(E125*P125,2)</f>
        <v>0</v>
      </c>
      <c r="R125" s="180" t="s">
        <v>1317</v>
      </c>
      <c r="S125" s="180" t="s">
        <v>371</v>
      </c>
      <c r="T125" s="181" t="s">
        <v>2386</v>
      </c>
      <c r="U125" s="163">
        <v>0.45</v>
      </c>
      <c r="V125" s="163">
        <f>ROUND(E125*U125,2)</f>
        <v>13.05</v>
      </c>
      <c r="W125" s="163"/>
      <c r="X125" s="163" t="s">
        <v>431</v>
      </c>
      <c r="Y125" s="152"/>
      <c r="Z125" s="152"/>
      <c r="AA125" s="152"/>
      <c r="AB125" s="152"/>
      <c r="AC125" s="152"/>
      <c r="AD125" s="152"/>
      <c r="AE125" s="152"/>
      <c r="AF125" s="152"/>
      <c r="AG125" s="152" t="s">
        <v>2387</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c r="A126" s="159"/>
      <c r="B126" s="160"/>
      <c r="C126" s="203" t="s">
        <v>4461</v>
      </c>
      <c r="D126" s="199"/>
      <c r="E126" s="200">
        <v>25</v>
      </c>
      <c r="F126" s="163"/>
      <c r="G126" s="163"/>
      <c r="H126" s="163"/>
      <c r="I126" s="163"/>
      <c r="J126" s="163"/>
      <c r="K126" s="163"/>
      <c r="L126" s="163"/>
      <c r="M126" s="163"/>
      <c r="N126" s="162"/>
      <c r="O126" s="162"/>
      <c r="P126" s="162"/>
      <c r="Q126" s="162"/>
      <c r="R126" s="163"/>
      <c r="S126" s="163"/>
      <c r="T126" s="163"/>
      <c r="U126" s="163"/>
      <c r="V126" s="163"/>
      <c r="W126" s="163"/>
      <c r="X126" s="163"/>
      <c r="Y126" s="152"/>
      <c r="Z126" s="152"/>
      <c r="AA126" s="152"/>
      <c r="AB126" s="152"/>
      <c r="AC126" s="152"/>
      <c r="AD126" s="152"/>
      <c r="AE126" s="152"/>
      <c r="AF126" s="152"/>
      <c r="AG126" s="152" t="s">
        <v>2390</v>
      </c>
      <c r="AH126" s="152">
        <v>5</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c r="A127" s="159"/>
      <c r="B127" s="160"/>
      <c r="C127" s="203" t="s">
        <v>4462</v>
      </c>
      <c r="D127" s="199"/>
      <c r="E127" s="200">
        <v>4</v>
      </c>
      <c r="F127" s="163"/>
      <c r="G127" s="163"/>
      <c r="H127" s="163"/>
      <c r="I127" s="163"/>
      <c r="J127" s="163"/>
      <c r="K127" s="163"/>
      <c r="L127" s="163"/>
      <c r="M127" s="163"/>
      <c r="N127" s="162"/>
      <c r="O127" s="162"/>
      <c r="P127" s="162"/>
      <c r="Q127" s="162"/>
      <c r="R127" s="163"/>
      <c r="S127" s="163"/>
      <c r="T127" s="163"/>
      <c r="U127" s="163"/>
      <c r="V127" s="163"/>
      <c r="W127" s="163"/>
      <c r="X127" s="163"/>
      <c r="Y127" s="152"/>
      <c r="Z127" s="152"/>
      <c r="AA127" s="152"/>
      <c r="AB127" s="152"/>
      <c r="AC127" s="152"/>
      <c r="AD127" s="152"/>
      <c r="AE127" s="152"/>
      <c r="AF127" s="152"/>
      <c r="AG127" s="152" t="s">
        <v>2390</v>
      </c>
      <c r="AH127" s="152">
        <v>5</v>
      </c>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c r="A128" s="175">
        <v>43</v>
      </c>
      <c r="B128" s="176" t="s">
        <v>4463</v>
      </c>
      <c r="C128" s="185" t="s">
        <v>4464</v>
      </c>
      <c r="D128" s="177" t="s">
        <v>508</v>
      </c>
      <c r="E128" s="178">
        <v>10</v>
      </c>
      <c r="F128" s="179"/>
      <c r="G128" s="180">
        <f>ROUND(E128*F128,2)</f>
        <v>0</v>
      </c>
      <c r="H128" s="179"/>
      <c r="I128" s="180">
        <f>ROUND(E128*H128,2)</f>
        <v>0</v>
      </c>
      <c r="J128" s="179"/>
      <c r="K128" s="180">
        <f>ROUND(E128*J128,2)</f>
        <v>0</v>
      </c>
      <c r="L128" s="180">
        <v>21</v>
      </c>
      <c r="M128" s="180">
        <f>G128*(1+L128/100)</f>
        <v>0</v>
      </c>
      <c r="N128" s="178">
        <v>0</v>
      </c>
      <c r="O128" s="178">
        <f>ROUND(E128*N128,2)</f>
        <v>0</v>
      </c>
      <c r="P128" s="178">
        <v>0</v>
      </c>
      <c r="Q128" s="178">
        <f>ROUND(E128*P128,2)</f>
        <v>0</v>
      </c>
      <c r="R128" s="180" t="s">
        <v>1317</v>
      </c>
      <c r="S128" s="180" t="s">
        <v>371</v>
      </c>
      <c r="T128" s="181" t="s">
        <v>2386</v>
      </c>
      <c r="U128" s="163">
        <v>0.67</v>
      </c>
      <c r="V128" s="163">
        <f>ROUND(E128*U128,2)</f>
        <v>6.7</v>
      </c>
      <c r="W128" s="163"/>
      <c r="X128" s="163" t="s">
        <v>431</v>
      </c>
      <c r="Y128" s="152"/>
      <c r="Z128" s="152"/>
      <c r="AA128" s="152"/>
      <c r="AB128" s="152"/>
      <c r="AC128" s="152"/>
      <c r="AD128" s="152"/>
      <c r="AE128" s="152"/>
      <c r="AF128" s="152"/>
      <c r="AG128" s="152" t="s">
        <v>2387</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c r="A129" s="159"/>
      <c r="B129" s="160"/>
      <c r="C129" s="203" t="s">
        <v>4465</v>
      </c>
      <c r="D129" s="199"/>
      <c r="E129" s="200">
        <v>9</v>
      </c>
      <c r="F129" s="163"/>
      <c r="G129" s="163"/>
      <c r="H129" s="163"/>
      <c r="I129" s="163"/>
      <c r="J129" s="163"/>
      <c r="K129" s="163"/>
      <c r="L129" s="163"/>
      <c r="M129" s="163"/>
      <c r="N129" s="162"/>
      <c r="O129" s="162"/>
      <c r="P129" s="162"/>
      <c r="Q129" s="162"/>
      <c r="R129" s="163"/>
      <c r="S129" s="163"/>
      <c r="T129" s="163"/>
      <c r="U129" s="163"/>
      <c r="V129" s="163"/>
      <c r="W129" s="163"/>
      <c r="X129" s="163"/>
      <c r="Y129" s="152"/>
      <c r="Z129" s="152"/>
      <c r="AA129" s="152"/>
      <c r="AB129" s="152"/>
      <c r="AC129" s="152"/>
      <c r="AD129" s="152"/>
      <c r="AE129" s="152"/>
      <c r="AF129" s="152"/>
      <c r="AG129" s="152" t="s">
        <v>2390</v>
      </c>
      <c r="AH129" s="152">
        <v>5</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c r="A130" s="159"/>
      <c r="B130" s="160"/>
      <c r="C130" s="203" t="s">
        <v>4466</v>
      </c>
      <c r="D130" s="199"/>
      <c r="E130" s="200">
        <v>1</v>
      </c>
      <c r="F130" s="163"/>
      <c r="G130" s="163"/>
      <c r="H130" s="163"/>
      <c r="I130" s="163"/>
      <c r="J130" s="163"/>
      <c r="K130" s="163"/>
      <c r="L130" s="163"/>
      <c r="M130" s="163"/>
      <c r="N130" s="162"/>
      <c r="O130" s="162"/>
      <c r="P130" s="162"/>
      <c r="Q130" s="162"/>
      <c r="R130" s="163"/>
      <c r="S130" s="163"/>
      <c r="T130" s="163"/>
      <c r="U130" s="163"/>
      <c r="V130" s="163"/>
      <c r="W130" s="163"/>
      <c r="X130" s="163"/>
      <c r="Y130" s="152"/>
      <c r="Z130" s="152"/>
      <c r="AA130" s="152"/>
      <c r="AB130" s="152"/>
      <c r="AC130" s="152"/>
      <c r="AD130" s="152"/>
      <c r="AE130" s="152"/>
      <c r="AF130" s="152"/>
      <c r="AG130" s="152" t="s">
        <v>2390</v>
      </c>
      <c r="AH130" s="152">
        <v>5</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c r="A131" s="175">
        <v>44</v>
      </c>
      <c r="B131" s="176" t="s">
        <v>4463</v>
      </c>
      <c r="C131" s="185" t="s">
        <v>4464</v>
      </c>
      <c r="D131" s="177" t="s">
        <v>508</v>
      </c>
      <c r="E131" s="178">
        <v>15</v>
      </c>
      <c r="F131" s="179"/>
      <c r="G131" s="180">
        <f>ROUND(E131*F131,2)</f>
        <v>0</v>
      </c>
      <c r="H131" s="179"/>
      <c r="I131" s="180">
        <f>ROUND(E131*H131,2)</f>
        <v>0</v>
      </c>
      <c r="J131" s="179"/>
      <c r="K131" s="180">
        <f>ROUND(E131*J131,2)</f>
        <v>0</v>
      </c>
      <c r="L131" s="180">
        <v>21</v>
      </c>
      <c r="M131" s="180">
        <f>G131*(1+L131/100)</f>
        <v>0</v>
      </c>
      <c r="N131" s="178">
        <v>0</v>
      </c>
      <c r="O131" s="178">
        <f>ROUND(E131*N131,2)</f>
        <v>0</v>
      </c>
      <c r="P131" s="178">
        <v>0</v>
      </c>
      <c r="Q131" s="178">
        <f>ROUND(E131*P131,2)</f>
        <v>0</v>
      </c>
      <c r="R131" s="180" t="s">
        <v>1317</v>
      </c>
      <c r="S131" s="180" t="s">
        <v>371</v>
      </c>
      <c r="T131" s="181" t="s">
        <v>2386</v>
      </c>
      <c r="U131" s="163">
        <v>0.67</v>
      </c>
      <c r="V131" s="163">
        <f>ROUND(E131*U131,2)</f>
        <v>10.050000000000001</v>
      </c>
      <c r="W131" s="163"/>
      <c r="X131" s="163" t="s">
        <v>431</v>
      </c>
      <c r="Y131" s="152"/>
      <c r="Z131" s="152"/>
      <c r="AA131" s="152"/>
      <c r="AB131" s="152"/>
      <c r="AC131" s="152"/>
      <c r="AD131" s="152"/>
      <c r="AE131" s="152"/>
      <c r="AF131" s="152"/>
      <c r="AG131" s="152" t="s">
        <v>2387</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c r="A132" s="159"/>
      <c r="B132" s="160"/>
      <c r="C132" s="203" t="s">
        <v>4467</v>
      </c>
      <c r="D132" s="199"/>
      <c r="E132" s="200">
        <v>14</v>
      </c>
      <c r="F132" s="163"/>
      <c r="G132" s="163"/>
      <c r="H132" s="163"/>
      <c r="I132" s="163"/>
      <c r="J132" s="163"/>
      <c r="K132" s="163"/>
      <c r="L132" s="163"/>
      <c r="M132" s="163"/>
      <c r="N132" s="162"/>
      <c r="O132" s="162"/>
      <c r="P132" s="162"/>
      <c r="Q132" s="162"/>
      <c r="R132" s="163"/>
      <c r="S132" s="163"/>
      <c r="T132" s="163"/>
      <c r="U132" s="163"/>
      <c r="V132" s="163"/>
      <c r="W132" s="163"/>
      <c r="X132" s="163"/>
      <c r="Y132" s="152"/>
      <c r="Z132" s="152"/>
      <c r="AA132" s="152"/>
      <c r="AB132" s="152"/>
      <c r="AC132" s="152"/>
      <c r="AD132" s="152"/>
      <c r="AE132" s="152"/>
      <c r="AF132" s="152"/>
      <c r="AG132" s="152" t="s">
        <v>2390</v>
      </c>
      <c r="AH132" s="152">
        <v>5</v>
      </c>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c r="A133" s="159"/>
      <c r="B133" s="160"/>
      <c r="C133" s="203" t="s">
        <v>4468</v>
      </c>
      <c r="D133" s="199"/>
      <c r="E133" s="200">
        <v>1</v>
      </c>
      <c r="F133" s="163"/>
      <c r="G133" s="163"/>
      <c r="H133" s="163"/>
      <c r="I133" s="163"/>
      <c r="J133" s="163"/>
      <c r="K133" s="163"/>
      <c r="L133" s="163"/>
      <c r="M133" s="163"/>
      <c r="N133" s="162"/>
      <c r="O133" s="162"/>
      <c r="P133" s="162"/>
      <c r="Q133" s="162"/>
      <c r="R133" s="163"/>
      <c r="S133" s="163"/>
      <c r="T133" s="163"/>
      <c r="U133" s="163"/>
      <c r="V133" s="163"/>
      <c r="W133" s="163"/>
      <c r="X133" s="163"/>
      <c r="Y133" s="152"/>
      <c r="Z133" s="152"/>
      <c r="AA133" s="152"/>
      <c r="AB133" s="152"/>
      <c r="AC133" s="152"/>
      <c r="AD133" s="152"/>
      <c r="AE133" s="152"/>
      <c r="AF133" s="152"/>
      <c r="AG133" s="152" t="s">
        <v>2390</v>
      </c>
      <c r="AH133" s="152">
        <v>5</v>
      </c>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ht="22.5" outlineLevel="1">
      <c r="A134" s="175">
        <v>45</v>
      </c>
      <c r="B134" s="176" t="s">
        <v>4469</v>
      </c>
      <c r="C134" s="185" t="s">
        <v>4470</v>
      </c>
      <c r="D134" s="177" t="s">
        <v>508</v>
      </c>
      <c r="E134" s="178">
        <v>24</v>
      </c>
      <c r="F134" s="179"/>
      <c r="G134" s="180">
        <f>ROUND(E134*F134,2)</f>
        <v>0</v>
      </c>
      <c r="H134" s="179"/>
      <c r="I134" s="180">
        <f>ROUND(E134*H134,2)</f>
        <v>0</v>
      </c>
      <c r="J134" s="179"/>
      <c r="K134" s="180">
        <f>ROUND(E134*J134,2)</f>
        <v>0</v>
      </c>
      <c r="L134" s="180">
        <v>21</v>
      </c>
      <c r="M134" s="180">
        <f>G134*(1+L134/100)</f>
        <v>0</v>
      </c>
      <c r="N134" s="178">
        <v>0</v>
      </c>
      <c r="O134" s="178">
        <f>ROUND(E134*N134,2)</f>
        <v>0</v>
      </c>
      <c r="P134" s="178">
        <v>0</v>
      </c>
      <c r="Q134" s="178">
        <f>ROUND(E134*P134,2)</f>
        <v>0</v>
      </c>
      <c r="R134" s="180" t="s">
        <v>1317</v>
      </c>
      <c r="S134" s="180" t="s">
        <v>371</v>
      </c>
      <c r="T134" s="181" t="s">
        <v>2386</v>
      </c>
      <c r="U134" s="163">
        <v>0.27</v>
      </c>
      <c r="V134" s="163">
        <f>ROUND(E134*U134,2)</f>
        <v>6.48</v>
      </c>
      <c r="W134" s="163"/>
      <c r="X134" s="163" t="s">
        <v>431</v>
      </c>
      <c r="Y134" s="152"/>
      <c r="Z134" s="152"/>
      <c r="AA134" s="152"/>
      <c r="AB134" s="152"/>
      <c r="AC134" s="152"/>
      <c r="AD134" s="152"/>
      <c r="AE134" s="152"/>
      <c r="AF134" s="152"/>
      <c r="AG134" s="152" t="s">
        <v>2387</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c r="A135" s="159"/>
      <c r="B135" s="160"/>
      <c r="C135" s="203" t="s">
        <v>4454</v>
      </c>
      <c r="D135" s="199"/>
      <c r="E135" s="200">
        <v>1</v>
      </c>
      <c r="F135" s="163"/>
      <c r="G135" s="163"/>
      <c r="H135" s="163"/>
      <c r="I135" s="163"/>
      <c r="J135" s="163"/>
      <c r="K135" s="163"/>
      <c r="L135" s="163"/>
      <c r="M135" s="163"/>
      <c r="N135" s="162"/>
      <c r="O135" s="162"/>
      <c r="P135" s="162"/>
      <c r="Q135" s="162"/>
      <c r="R135" s="163"/>
      <c r="S135" s="163"/>
      <c r="T135" s="163"/>
      <c r="U135" s="163"/>
      <c r="V135" s="163"/>
      <c r="W135" s="163"/>
      <c r="X135" s="163"/>
      <c r="Y135" s="152"/>
      <c r="Z135" s="152"/>
      <c r="AA135" s="152"/>
      <c r="AB135" s="152"/>
      <c r="AC135" s="152"/>
      <c r="AD135" s="152"/>
      <c r="AE135" s="152"/>
      <c r="AF135" s="152"/>
      <c r="AG135" s="152" t="s">
        <v>2390</v>
      </c>
      <c r="AH135" s="152">
        <v>5</v>
      </c>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c r="A136" s="159"/>
      <c r="B136" s="160"/>
      <c r="C136" s="203" t="s">
        <v>4455</v>
      </c>
      <c r="D136" s="199"/>
      <c r="E136" s="200">
        <v>20</v>
      </c>
      <c r="F136" s="163"/>
      <c r="G136" s="163"/>
      <c r="H136" s="163"/>
      <c r="I136" s="163"/>
      <c r="J136" s="163"/>
      <c r="K136" s="163"/>
      <c r="L136" s="163"/>
      <c r="M136" s="163"/>
      <c r="N136" s="162"/>
      <c r="O136" s="162"/>
      <c r="P136" s="162"/>
      <c r="Q136" s="162"/>
      <c r="R136" s="163"/>
      <c r="S136" s="163"/>
      <c r="T136" s="163"/>
      <c r="U136" s="163"/>
      <c r="V136" s="163"/>
      <c r="W136" s="163"/>
      <c r="X136" s="163"/>
      <c r="Y136" s="152"/>
      <c r="Z136" s="152"/>
      <c r="AA136" s="152"/>
      <c r="AB136" s="152"/>
      <c r="AC136" s="152"/>
      <c r="AD136" s="152"/>
      <c r="AE136" s="152"/>
      <c r="AF136" s="152"/>
      <c r="AG136" s="152" t="s">
        <v>2390</v>
      </c>
      <c r="AH136" s="152">
        <v>5</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c r="A137" s="159"/>
      <c r="B137" s="160"/>
      <c r="C137" s="203" t="s">
        <v>4471</v>
      </c>
      <c r="D137" s="199"/>
      <c r="E137" s="200">
        <v>2</v>
      </c>
      <c r="F137" s="163"/>
      <c r="G137" s="163"/>
      <c r="H137" s="163"/>
      <c r="I137" s="163"/>
      <c r="J137" s="163"/>
      <c r="K137" s="163"/>
      <c r="L137" s="163"/>
      <c r="M137" s="163"/>
      <c r="N137" s="162"/>
      <c r="O137" s="162"/>
      <c r="P137" s="162"/>
      <c r="Q137" s="162"/>
      <c r="R137" s="163"/>
      <c r="S137" s="163"/>
      <c r="T137" s="163"/>
      <c r="U137" s="163"/>
      <c r="V137" s="163"/>
      <c r="W137" s="163"/>
      <c r="X137" s="163"/>
      <c r="Y137" s="152"/>
      <c r="Z137" s="152"/>
      <c r="AA137" s="152"/>
      <c r="AB137" s="152"/>
      <c r="AC137" s="152"/>
      <c r="AD137" s="152"/>
      <c r="AE137" s="152"/>
      <c r="AF137" s="152"/>
      <c r="AG137" s="152" t="s">
        <v>2390</v>
      </c>
      <c r="AH137" s="152">
        <v>5</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c r="A138" s="159"/>
      <c r="B138" s="160"/>
      <c r="C138" s="203" t="s">
        <v>4456</v>
      </c>
      <c r="D138" s="199"/>
      <c r="E138" s="200">
        <v>1</v>
      </c>
      <c r="F138" s="163"/>
      <c r="G138" s="163"/>
      <c r="H138" s="163"/>
      <c r="I138" s="163"/>
      <c r="J138" s="163"/>
      <c r="K138" s="163"/>
      <c r="L138" s="163"/>
      <c r="M138" s="163"/>
      <c r="N138" s="162"/>
      <c r="O138" s="162"/>
      <c r="P138" s="162"/>
      <c r="Q138" s="162"/>
      <c r="R138" s="163"/>
      <c r="S138" s="163"/>
      <c r="T138" s="163"/>
      <c r="U138" s="163"/>
      <c r="V138" s="163"/>
      <c r="W138" s="163"/>
      <c r="X138" s="163"/>
      <c r="Y138" s="152"/>
      <c r="Z138" s="152"/>
      <c r="AA138" s="152"/>
      <c r="AB138" s="152"/>
      <c r="AC138" s="152"/>
      <c r="AD138" s="152"/>
      <c r="AE138" s="152"/>
      <c r="AF138" s="152"/>
      <c r="AG138" s="152" t="s">
        <v>2390</v>
      </c>
      <c r="AH138" s="152">
        <v>5</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ht="22.5" outlineLevel="1">
      <c r="A139" s="175">
        <v>46</v>
      </c>
      <c r="B139" s="176" t="s">
        <v>4472</v>
      </c>
      <c r="C139" s="185" t="s">
        <v>4473</v>
      </c>
      <c r="D139" s="177" t="s">
        <v>508</v>
      </c>
      <c r="E139" s="178">
        <v>9</v>
      </c>
      <c r="F139" s="179"/>
      <c r="G139" s="180">
        <f>ROUND(E139*F139,2)</f>
        <v>0</v>
      </c>
      <c r="H139" s="179"/>
      <c r="I139" s="180">
        <f>ROUND(E139*H139,2)</f>
        <v>0</v>
      </c>
      <c r="J139" s="179"/>
      <c r="K139" s="180">
        <f>ROUND(E139*J139,2)</f>
        <v>0</v>
      </c>
      <c r="L139" s="180">
        <v>21</v>
      </c>
      <c r="M139" s="180">
        <f>G139*(1+L139/100)</f>
        <v>0</v>
      </c>
      <c r="N139" s="178">
        <v>0</v>
      </c>
      <c r="O139" s="178">
        <f>ROUND(E139*N139,2)</f>
        <v>0</v>
      </c>
      <c r="P139" s="178">
        <v>0</v>
      </c>
      <c r="Q139" s="178">
        <f>ROUND(E139*P139,2)</f>
        <v>0</v>
      </c>
      <c r="R139" s="180" t="s">
        <v>1317</v>
      </c>
      <c r="S139" s="180" t="s">
        <v>371</v>
      </c>
      <c r="T139" s="181" t="s">
        <v>2386</v>
      </c>
      <c r="U139" s="163">
        <v>0.35</v>
      </c>
      <c r="V139" s="163">
        <f>ROUND(E139*U139,2)</f>
        <v>3.15</v>
      </c>
      <c r="W139" s="163"/>
      <c r="X139" s="163" t="s">
        <v>431</v>
      </c>
      <c r="Y139" s="152"/>
      <c r="Z139" s="152"/>
      <c r="AA139" s="152"/>
      <c r="AB139" s="152"/>
      <c r="AC139" s="152"/>
      <c r="AD139" s="152"/>
      <c r="AE139" s="152"/>
      <c r="AF139" s="152"/>
      <c r="AG139" s="152" t="s">
        <v>2387</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c r="A140" s="159"/>
      <c r="B140" s="160"/>
      <c r="C140" s="203" t="s">
        <v>4459</v>
      </c>
      <c r="D140" s="199"/>
      <c r="E140" s="200">
        <v>8</v>
      </c>
      <c r="F140" s="163"/>
      <c r="G140" s="163"/>
      <c r="H140" s="163"/>
      <c r="I140" s="163"/>
      <c r="J140" s="163"/>
      <c r="K140" s="163"/>
      <c r="L140" s="163"/>
      <c r="M140" s="163"/>
      <c r="N140" s="162"/>
      <c r="O140" s="162"/>
      <c r="P140" s="162"/>
      <c r="Q140" s="162"/>
      <c r="R140" s="163"/>
      <c r="S140" s="163"/>
      <c r="T140" s="163"/>
      <c r="U140" s="163"/>
      <c r="V140" s="163"/>
      <c r="W140" s="163"/>
      <c r="X140" s="163"/>
      <c r="Y140" s="152"/>
      <c r="Z140" s="152"/>
      <c r="AA140" s="152"/>
      <c r="AB140" s="152"/>
      <c r="AC140" s="152"/>
      <c r="AD140" s="152"/>
      <c r="AE140" s="152"/>
      <c r="AF140" s="152"/>
      <c r="AG140" s="152" t="s">
        <v>2390</v>
      </c>
      <c r="AH140" s="152">
        <v>5</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c r="A141" s="159"/>
      <c r="B141" s="160"/>
      <c r="C141" s="203" t="s">
        <v>4460</v>
      </c>
      <c r="D141" s="199"/>
      <c r="E141" s="200">
        <v>1</v>
      </c>
      <c r="F141" s="163"/>
      <c r="G141" s="163"/>
      <c r="H141" s="163"/>
      <c r="I141" s="163"/>
      <c r="J141" s="163"/>
      <c r="K141" s="163"/>
      <c r="L141" s="163"/>
      <c r="M141" s="163"/>
      <c r="N141" s="162"/>
      <c r="O141" s="162"/>
      <c r="P141" s="162"/>
      <c r="Q141" s="162"/>
      <c r="R141" s="163"/>
      <c r="S141" s="163"/>
      <c r="T141" s="163"/>
      <c r="U141" s="163"/>
      <c r="V141" s="163"/>
      <c r="W141" s="163"/>
      <c r="X141" s="163"/>
      <c r="Y141" s="152"/>
      <c r="Z141" s="152"/>
      <c r="AA141" s="152"/>
      <c r="AB141" s="152"/>
      <c r="AC141" s="152"/>
      <c r="AD141" s="152"/>
      <c r="AE141" s="152"/>
      <c r="AF141" s="152"/>
      <c r="AG141" s="152" t="s">
        <v>2390</v>
      </c>
      <c r="AH141" s="152">
        <v>5</v>
      </c>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ht="22.5" outlineLevel="1">
      <c r="A142" s="175">
        <v>47</v>
      </c>
      <c r="B142" s="176" t="s">
        <v>4474</v>
      </c>
      <c r="C142" s="185" t="s">
        <v>4475</v>
      </c>
      <c r="D142" s="177" t="s">
        <v>508</v>
      </c>
      <c r="E142" s="178">
        <v>15</v>
      </c>
      <c r="F142" s="179"/>
      <c r="G142" s="180">
        <f>ROUND(E142*F142,2)</f>
        <v>0</v>
      </c>
      <c r="H142" s="179"/>
      <c r="I142" s="180">
        <f>ROUND(E142*H142,2)</f>
        <v>0</v>
      </c>
      <c r="J142" s="179"/>
      <c r="K142" s="180">
        <f>ROUND(E142*J142,2)</f>
        <v>0</v>
      </c>
      <c r="L142" s="180">
        <v>21</v>
      </c>
      <c r="M142" s="180">
        <f>G142*(1+L142/100)</f>
        <v>0</v>
      </c>
      <c r="N142" s="178">
        <v>0</v>
      </c>
      <c r="O142" s="178">
        <f>ROUND(E142*N142,2)</f>
        <v>0</v>
      </c>
      <c r="P142" s="178">
        <v>0</v>
      </c>
      <c r="Q142" s="178">
        <f>ROUND(E142*P142,2)</f>
        <v>0</v>
      </c>
      <c r="R142" s="180" t="s">
        <v>1317</v>
      </c>
      <c r="S142" s="180" t="s">
        <v>371</v>
      </c>
      <c r="T142" s="181" t="s">
        <v>2386</v>
      </c>
      <c r="U142" s="163">
        <v>0.45</v>
      </c>
      <c r="V142" s="163">
        <f>ROUND(E142*U142,2)</f>
        <v>6.75</v>
      </c>
      <c r="W142" s="163"/>
      <c r="X142" s="163" t="s">
        <v>431</v>
      </c>
      <c r="Y142" s="152"/>
      <c r="Z142" s="152"/>
      <c r="AA142" s="152"/>
      <c r="AB142" s="152"/>
      <c r="AC142" s="152"/>
      <c r="AD142" s="152"/>
      <c r="AE142" s="152"/>
      <c r="AF142" s="152"/>
      <c r="AG142" s="152" t="s">
        <v>2387</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c r="A143" s="159"/>
      <c r="B143" s="160"/>
      <c r="C143" s="203" t="s">
        <v>4467</v>
      </c>
      <c r="D143" s="199"/>
      <c r="E143" s="200">
        <v>14</v>
      </c>
      <c r="F143" s="163"/>
      <c r="G143" s="163"/>
      <c r="H143" s="163"/>
      <c r="I143" s="163"/>
      <c r="J143" s="163"/>
      <c r="K143" s="163"/>
      <c r="L143" s="163"/>
      <c r="M143" s="163"/>
      <c r="N143" s="162"/>
      <c r="O143" s="162"/>
      <c r="P143" s="162"/>
      <c r="Q143" s="162"/>
      <c r="R143" s="163"/>
      <c r="S143" s="163"/>
      <c r="T143" s="163"/>
      <c r="U143" s="163"/>
      <c r="V143" s="163"/>
      <c r="W143" s="163"/>
      <c r="X143" s="163"/>
      <c r="Y143" s="152"/>
      <c r="Z143" s="152"/>
      <c r="AA143" s="152"/>
      <c r="AB143" s="152"/>
      <c r="AC143" s="152"/>
      <c r="AD143" s="152"/>
      <c r="AE143" s="152"/>
      <c r="AF143" s="152"/>
      <c r="AG143" s="152" t="s">
        <v>2390</v>
      </c>
      <c r="AH143" s="152">
        <v>5</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c r="A144" s="159"/>
      <c r="B144" s="160"/>
      <c r="C144" s="203" t="s">
        <v>4468</v>
      </c>
      <c r="D144" s="199"/>
      <c r="E144" s="200">
        <v>1</v>
      </c>
      <c r="F144" s="163"/>
      <c r="G144" s="163"/>
      <c r="H144" s="163"/>
      <c r="I144" s="163"/>
      <c r="J144" s="163"/>
      <c r="K144" s="163"/>
      <c r="L144" s="163"/>
      <c r="M144" s="163"/>
      <c r="N144" s="162"/>
      <c r="O144" s="162"/>
      <c r="P144" s="162"/>
      <c r="Q144" s="162"/>
      <c r="R144" s="163"/>
      <c r="S144" s="163"/>
      <c r="T144" s="163"/>
      <c r="U144" s="163"/>
      <c r="V144" s="163"/>
      <c r="W144" s="163"/>
      <c r="X144" s="163"/>
      <c r="Y144" s="152"/>
      <c r="Z144" s="152"/>
      <c r="AA144" s="152"/>
      <c r="AB144" s="152"/>
      <c r="AC144" s="152"/>
      <c r="AD144" s="152"/>
      <c r="AE144" s="152"/>
      <c r="AF144" s="152"/>
      <c r="AG144" s="152" t="s">
        <v>2390</v>
      </c>
      <c r="AH144" s="152">
        <v>5</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ht="22.5" outlineLevel="1">
      <c r="A145" s="175">
        <v>48</v>
      </c>
      <c r="B145" s="176" t="s">
        <v>4476</v>
      </c>
      <c r="C145" s="185" t="s">
        <v>4477</v>
      </c>
      <c r="D145" s="177" t="s">
        <v>508</v>
      </c>
      <c r="E145" s="178">
        <v>21</v>
      </c>
      <c r="F145" s="179"/>
      <c r="G145" s="180">
        <f>ROUND(E145*F145,2)</f>
        <v>0</v>
      </c>
      <c r="H145" s="179"/>
      <c r="I145" s="180">
        <f>ROUND(E145*H145,2)</f>
        <v>0</v>
      </c>
      <c r="J145" s="179"/>
      <c r="K145" s="180">
        <f>ROUND(E145*J145,2)</f>
        <v>0</v>
      </c>
      <c r="L145" s="180">
        <v>21</v>
      </c>
      <c r="M145" s="180">
        <f>G145*(1+L145/100)</f>
        <v>0</v>
      </c>
      <c r="N145" s="178">
        <v>0</v>
      </c>
      <c r="O145" s="178">
        <f>ROUND(E145*N145,2)</f>
        <v>0</v>
      </c>
      <c r="P145" s="178">
        <v>0</v>
      </c>
      <c r="Q145" s="178">
        <f>ROUND(E145*P145,2)</f>
        <v>0</v>
      </c>
      <c r="R145" s="180" t="s">
        <v>1317</v>
      </c>
      <c r="S145" s="180" t="s">
        <v>371</v>
      </c>
      <c r="T145" s="181" t="s">
        <v>2386</v>
      </c>
      <c r="U145" s="163">
        <v>0.35</v>
      </c>
      <c r="V145" s="163">
        <f>ROUND(E145*U145,2)</f>
        <v>7.35</v>
      </c>
      <c r="W145" s="163"/>
      <c r="X145" s="163" t="s">
        <v>431</v>
      </c>
      <c r="Y145" s="152"/>
      <c r="Z145" s="152"/>
      <c r="AA145" s="152"/>
      <c r="AB145" s="152"/>
      <c r="AC145" s="152"/>
      <c r="AD145" s="152"/>
      <c r="AE145" s="152"/>
      <c r="AF145" s="152"/>
      <c r="AG145" s="152" t="s">
        <v>2387</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c r="A146" s="159"/>
      <c r="B146" s="160"/>
      <c r="C146" s="203" t="s">
        <v>4478</v>
      </c>
      <c r="D146" s="199"/>
      <c r="E146" s="200">
        <v>2</v>
      </c>
      <c r="F146" s="163"/>
      <c r="G146" s="163"/>
      <c r="H146" s="163"/>
      <c r="I146" s="163"/>
      <c r="J146" s="163"/>
      <c r="K146" s="163"/>
      <c r="L146" s="163"/>
      <c r="M146" s="163"/>
      <c r="N146" s="162"/>
      <c r="O146" s="162"/>
      <c r="P146" s="162"/>
      <c r="Q146" s="162"/>
      <c r="R146" s="163"/>
      <c r="S146" s="163"/>
      <c r="T146" s="163"/>
      <c r="U146" s="163"/>
      <c r="V146" s="163"/>
      <c r="W146" s="163"/>
      <c r="X146" s="163"/>
      <c r="Y146" s="152"/>
      <c r="Z146" s="152"/>
      <c r="AA146" s="152"/>
      <c r="AB146" s="152"/>
      <c r="AC146" s="152"/>
      <c r="AD146" s="152"/>
      <c r="AE146" s="152"/>
      <c r="AF146" s="152"/>
      <c r="AG146" s="152" t="s">
        <v>2390</v>
      </c>
      <c r="AH146" s="152">
        <v>5</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c r="A147" s="159"/>
      <c r="B147" s="160"/>
      <c r="C147" s="203" t="s">
        <v>4479</v>
      </c>
      <c r="D147" s="199"/>
      <c r="E147" s="200">
        <v>5</v>
      </c>
      <c r="F147" s="163"/>
      <c r="G147" s="163"/>
      <c r="H147" s="163"/>
      <c r="I147" s="163"/>
      <c r="J147" s="163"/>
      <c r="K147" s="163"/>
      <c r="L147" s="163"/>
      <c r="M147" s="163"/>
      <c r="N147" s="162"/>
      <c r="O147" s="162"/>
      <c r="P147" s="162"/>
      <c r="Q147" s="162"/>
      <c r="R147" s="163"/>
      <c r="S147" s="163"/>
      <c r="T147" s="163"/>
      <c r="U147" s="163"/>
      <c r="V147" s="163"/>
      <c r="W147" s="163"/>
      <c r="X147" s="163"/>
      <c r="Y147" s="152"/>
      <c r="Z147" s="152"/>
      <c r="AA147" s="152"/>
      <c r="AB147" s="152"/>
      <c r="AC147" s="152"/>
      <c r="AD147" s="152"/>
      <c r="AE147" s="152"/>
      <c r="AF147" s="152"/>
      <c r="AG147" s="152" t="s">
        <v>2390</v>
      </c>
      <c r="AH147" s="152">
        <v>5</v>
      </c>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c r="A148" s="159"/>
      <c r="B148" s="160"/>
      <c r="C148" s="203" t="s">
        <v>4480</v>
      </c>
      <c r="D148" s="199"/>
      <c r="E148" s="200">
        <v>1</v>
      </c>
      <c r="F148" s="163"/>
      <c r="G148" s="163"/>
      <c r="H148" s="163"/>
      <c r="I148" s="163"/>
      <c r="J148" s="163"/>
      <c r="K148" s="163"/>
      <c r="L148" s="163"/>
      <c r="M148" s="163"/>
      <c r="N148" s="162"/>
      <c r="O148" s="162"/>
      <c r="P148" s="162"/>
      <c r="Q148" s="162"/>
      <c r="R148" s="163"/>
      <c r="S148" s="163"/>
      <c r="T148" s="163"/>
      <c r="U148" s="163"/>
      <c r="V148" s="163"/>
      <c r="W148" s="163"/>
      <c r="X148" s="163"/>
      <c r="Y148" s="152"/>
      <c r="Z148" s="152"/>
      <c r="AA148" s="152"/>
      <c r="AB148" s="152"/>
      <c r="AC148" s="152"/>
      <c r="AD148" s="152"/>
      <c r="AE148" s="152"/>
      <c r="AF148" s="152"/>
      <c r="AG148" s="152" t="s">
        <v>2390</v>
      </c>
      <c r="AH148" s="152">
        <v>5</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c r="A149" s="159"/>
      <c r="B149" s="160"/>
      <c r="C149" s="203" t="s">
        <v>4481</v>
      </c>
      <c r="D149" s="199"/>
      <c r="E149" s="200">
        <v>1</v>
      </c>
      <c r="F149" s="163"/>
      <c r="G149" s="163"/>
      <c r="H149" s="163"/>
      <c r="I149" s="163"/>
      <c r="J149" s="163"/>
      <c r="K149" s="163"/>
      <c r="L149" s="163"/>
      <c r="M149" s="163"/>
      <c r="N149" s="162"/>
      <c r="O149" s="162"/>
      <c r="P149" s="162"/>
      <c r="Q149" s="162"/>
      <c r="R149" s="163"/>
      <c r="S149" s="163"/>
      <c r="T149" s="163"/>
      <c r="U149" s="163"/>
      <c r="V149" s="163"/>
      <c r="W149" s="163"/>
      <c r="X149" s="163"/>
      <c r="Y149" s="152"/>
      <c r="Z149" s="152"/>
      <c r="AA149" s="152"/>
      <c r="AB149" s="152"/>
      <c r="AC149" s="152"/>
      <c r="AD149" s="152"/>
      <c r="AE149" s="152"/>
      <c r="AF149" s="152"/>
      <c r="AG149" s="152" t="s">
        <v>2390</v>
      </c>
      <c r="AH149" s="152">
        <v>5</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c r="A150" s="159"/>
      <c r="B150" s="160"/>
      <c r="C150" s="203" t="s">
        <v>4482</v>
      </c>
      <c r="D150" s="199"/>
      <c r="E150" s="200">
        <v>8</v>
      </c>
      <c r="F150" s="163"/>
      <c r="G150" s="163"/>
      <c r="H150" s="163"/>
      <c r="I150" s="163"/>
      <c r="J150" s="163"/>
      <c r="K150" s="163"/>
      <c r="L150" s="163"/>
      <c r="M150" s="163"/>
      <c r="N150" s="162"/>
      <c r="O150" s="162"/>
      <c r="P150" s="162"/>
      <c r="Q150" s="162"/>
      <c r="R150" s="163"/>
      <c r="S150" s="163"/>
      <c r="T150" s="163"/>
      <c r="U150" s="163"/>
      <c r="V150" s="163"/>
      <c r="W150" s="163"/>
      <c r="X150" s="163"/>
      <c r="Y150" s="152"/>
      <c r="Z150" s="152"/>
      <c r="AA150" s="152"/>
      <c r="AB150" s="152"/>
      <c r="AC150" s="152"/>
      <c r="AD150" s="152"/>
      <c r="AE150" s="152"/>
      <c r="AF150" s="152"/>
      <c r="AG150" s="152" t="s">
        <v>2390</v>
      </c>
      <c r="AH150" s="152">
        <v>5</v>
      </c>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c r="A151" s="159"/>
      <c r="B151" s="160"/>
      <c r="C151" s="203" t="s">
        <v>4483</v>
      </c>
      <c r="D151" s="199"/>
      <c r="E151" s="200">
        <v>1</v>
      </c>
      <c r="F151" s="163"/>
      <c r="G151" s="163"/>
      <c r="H151" s="163"/>
      <c r="I151" s="163"/>
      <c r="J151" s="163"/>
      <c r="K151" s="163"/>
      <c r="L151" s="163"/>
      <c r="M151" s="163"/>
      <c r="N151" s="162"/>
      <c r="O151" s="162"/>
      <c r="P151" s="162"/>
      <c r="Q151" s="162"/>
      <c r="R151" s="163"/>
      <c r="S151" s="163"/>
      <c r="T151" s="163"/>
      <c r="U151" s="163"/>
      <c r="V151" s="163"/>
      <c r="W151" s="163"/>
      <c r="X151" s="163"/>
      <c r="Y151" s="152"/>
      <c r="Z151" s="152"/>
      <c r="AA151" s="152"/>
      <c r="AB151" s="152"/>
      <c r="AC151" s="152"/>
      <c r="AD151" s="152"/>
      <c r="AE151" s="152"/>
      <c r="AF151" s="152"/>
      <c r="AG151" s="152" t="s">
        <v>2390</v>
      </c>
      <c r="AH151" s="152">
        <v>5</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c r="A152" s="159"/>
      <c r="B152" s="160"/>
      <c r="C152" s="203" t="s">
        <v>4484</v>
      </c>
      <c r="D152" s="199"/>
      <c r="E152" s="200">
        <v>3</v>
      </c>
      <c r="F152" s="163"/>
      <c r="G152" s="163"/>
      <c r="H152" s="163"/>
      <c r="I152" s="163"/>
      <c r="J152" s="163"/>
      <c r="K152" s="163"/>
      <c r="L152" s="163"/>
      <c r="M152" s="163"/>
      <c r="N152" s="162"/>
      <c r="O152" s="162"/>
      <c r="P152" s="162"/>
      <c r="Q152" s="162"/>
      <c r="R152" s="163"/>
      <c r="S152" s="163"/>
      <c r="T152" s="163"/>
      <c r="U152" s="163"/>
      <c r="V152" s="163"/>
      <c r="W152" s="163"/>
      <c r="X152" s="163"/>
      <c r="Y152" s="152"/>
      <c r="Z152" s="152"/>
      <c r="AA152" s="152"/>
      <c r="AB152" s="152"/>
      <c r="AC152" s="152"/>
      <c r="AD152" s="152"/>
      <c r="AE152" s="152"/>
      <c r="AF152" s="152"/>
      <c r="AG152" s="152" t="s">
        <v>2390</v>
      </c>
      <c r="AH152" s="152">
        <v>5</v>
      </c>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ht="22.5" outlineLevel="1">
      <c r="A153" s="175">
        <v>49</v>
      </c>
      <c r="B153" s="176" t="s">
        <v>4485</v>
      </c>
      <c r="C153" s="185" t="s">
        <v>4486</v>
      </c>
      <c r="D153" s="177" t="s">
        <v>508</v>
      </c>
      <c r="E153" s="178">
        <v>9</v>
      </c>
      <c r="F153" s="179"/>
      <c r="G153" s="180">
        <f>ROUND(E153*F153,2)</f>
        <v>0</v>
      </c>
      <c r="H153" s="179"/>
      <c r="I153" s="180">
        <f>ROUND(E153*H153,2)</f>
        <v>0</v>
      </c>
      <c r="J153" s="179"/>
      <c r="K153" s="180">
        <f>ROUND(E153*J153,2)</f>
        <v>0</v>
      </c>
      <c r="L153" s="180">
        <v>21</v>
      </c>
      <c r="M153" s="180">
        <f>G153*(1+L153/100)</f>
        <v>0</v>
      </c>
      <c r="N153" s="178">
        <v>0</v>
      </c>
      <c r="O153" s="178">
        <f>ROUND(E153*N153,2)</f>
        <v>0</v>
      </c>
      <c r="P153" s="178">
        <v>0</v>
      </c>
      <c r="Q153" s="178">
        <f>ROUND(E153*P153,2)</f>
        <v>0</v>
      </c>
      <c r="R153" s="180" t="s">
        <v>1317</v>
      </c>
      <c r="S153" s="180" t="s">
        <v>371</v>
      </c>
      <c r="T153" s="181" t="s">
        <v>2386</v>
      </c>
      <c r="U153" s="163">
        <v>0.47</v>
      </c>
      <c r="V153" s="163">
        <f>ROUND(E153*U153,2)</f>
        <v>4.2300000000000004</v>
      </c>
      <c r="W153" s="163"/>
      <c r="X153" s="163" t="s">
        <v>431</v>
      </c>
      <c r="Y153" s="152"/>
      <c r="Z153" s="152"/>
      <c r="AA153" s="152"/>
      <c r="AB153" s="152"/>
      <c r="AC153" s="152"/>
      <c r="AD153" s="152"/>
      <c r="AE153" s="152"/>
      <c r="AF153" s="152"/>
      <c r="AG153" s="152" t="s">
        <v>2387</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c r="A154" s="159"/>
      <c r="B154" s="160"/>
      <c r="C154" s="203" t="s">
        <v>4487</v>
      </c>
      <c r="D154" s="199"/>
      <c r="E154" s="200">
        <v>1</v>
      </c>
      <c r="F154" s="163"/>
      <c r="G154" s="163"/>
      <c r="H154" s="163"/>
      <c r="I154" s="163"/>
      <c r="J154" s="163"/>
      <c r="K154" s="163"/>
      <c r="L154" s="163"/>
      <c r="M154" s="163"/>
      <c r="N154" s="162"/>
      <c r="O154" s="162"/>
      <c r="P154" s="162"/>
      <c r="Q154" s="162"/>
      <c r="R154" s="163"/>
      <c r="S154" s="163"/>
      <c r="T154" s="163"/>
      <c r="U154" s="163"/>
      <c r="V154" s="163"/>
      <c r="W154" s="163"/>
      <c r="X154" s="163"/>
      <c r="Y154" s="152"/>
      <c r="Z154" s="152"/>
      <c r="AA154" s="152"/>
      <c r="AB154" s="152"/>
      <c r="AC154" s="152"/>
      <c r="AD154" s="152"/>
      <c r="AE154" s="152"/>
      <c r="AF154" s="152"/>
      <c r="AG154" s="152" t="s">
        <v>2390</v>
      </c>
      <c r="AH154" s="152">
        <v>5</v>
      </c>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c r="A155" s="159"/>
      <c r="B155" s="160"/>
      <c r="C155" s="203" t="s">
        <v>4488</v>
      </c>
      <c r="D155" s="199"/>
      <c r="E155" s="200">
        <v>3</v>
      </c>
      <c r="F155" s="163"/>
      <c r="G155" s="163"/>
      <c r="H155" s="163"/>
      <c r="I155" s="163"/>
      <c r="J155" s="163"/>
      <c r="K155" s="163"/>
      <c r="L155" s="163"/>
      <c r="M155" s="163"/>
      <c r="N155" s="162"/>
      <c r="O155" s="162"/>
      <c r="P155" s="162"/>
      <c r="Q155" s="162"/>
      <c r="R155" s="163"/>
      <c r="S155" s="163"/>
      <c r="T155" s="163"/>
      <c r="U155" s="163"/>
      <c r="V155" s="163"/>
      <c r="W155" s="163"/>
      <c r="X155" s="163"/>
      <c r="Y155" s="152"/>
      <c r="Z155" s="152"/>
      <c r="AA155" s="152"/>
      <c r="AB155" s="152"/>
      <c r="AC155" s="152"/>
      <c r="AD155" s="152"/>
      <c r="AE155" s="152"/>
      <c r="AF155" s="152"/>
      <c r="AG155" s="152" t="s">
        <v>2390</v>
      </c>
      <c r="AH155" s="152">
        <v>5</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c r="A156" s="159"/>
      <c r="B156" s="160"/>
      <c r="C156" s="203" t="s">
        <v>4489</v>
      </c>
      <c r="D156" s="199"/>
      <c r="E156" s="200">
        <v>4</v>
      </c>
      <c r="F156" s="163"/>
      <c r="G156" s="163"/>
      <c r="H156" s="163"/>
      <c r="I156" s="163"/>
      <c r="J156" s="163"/>
      <c r="K156" s="163"/>
      <c r="L156" s="163"/>
      <c r="M156" s="163"/>
      <c r="N156" s="162"/>
      <c r="O156" s="162"/>
      <c r="P156" s="162"/>
      <c r="Q156" s="162"/>
      <c r="R156" s="163"/>
      <c r="S156" s="163"/>
      <c r="T156" s="163"/>
      <c r="U156" s="163"/>
      <c r="V156" s="163"/>
      <c r="W156" s="163"/>
      <c r="X156" s="163"/>
      <c r="Y156" s="152"/>
      <c r="Z156" s="152"/>
      <c r="AA156" s="152"/>
      <c r="AB156" s="152"/>
      <c r="AC156" s="152"/>
      <c r="AD156" s="152"/>
      <c r="AE156" s="152"/>
      <c r="AF156" s="152"/>
      <c r="AG156" s="152" t="s">
        <v>2390</v>
      </c>
      <c r="AH156" s="152">
        <v>5</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c r="A157" s="159"/>
      <c r="B157" s="160"/>
      <c r="C157" s="203" t="s">
        <v>4490</v>
      </c>
      <c r="D157" s="199"/>
      <c r="E157" s="200">
        <v>1</v>
      </c>
      <c r="F157" s="163"/>
      <c r="G157" s="163"/>
      <c r="H157" s="163"/>
      <c r="I157" s="163"/>
      <c r="J157" s="163"/>
      <c r="K157" s="163"/>
      <c r="L157" s="163"/>
      <c r="M157" s="163"/>
      <c r="N157" s="162"/>
      <c r="O157" s="162"/>
      <c r="P157" s="162"/>
      <c r="Q157" s="162"/>
      <c r="R157" s="163"/>
      <c r="S157" s="163"/>
      <c r="T157" s="163"/>
      <c r="U157" s="163"/>
      <c r="V157" s="163"/>
      <c r="W157" s="163"/>
      <c r="X157" s="163"/>
      <c r="Y157" s="152"/>
      <c r="Z157" s="152"/>
      <c r="AA157" s="152"/>
      <c r="AB157" s="152"/>
      <c r="AC157" s="152"/>
      <c r="AD157" s="152"/>
      <c r="AE157" s="152"/>
      <c r="AF157" s="152"/>
      <c r="AG157" s="152" t="s">
        <v>2390</v>
      </c>
      <c r="AH157" s="152">
        <v>5</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ht="22.5" outlineLevel="1">
      <c r="A158" s="175">
        <v>50</v>
      </c>
      <c r="B158" s="176" t="s">
        <v>4491</v>
      </c>
      <c r="C158" s="185" t="s">
        <v>4492</v>
      </c>
      <c r="D158" s="177" t="s">
        <v>508</v>
      </c>
      <c r="E158" s="178">
        <v>9</v>
      </c>
      <c r="F158" s="179"/>
      <c r="G158" s="180">
        <f>ROUND(E158*F158,2)</f>
        <v>0</v>
      </c>
      <c r="H158" s="179"/>
      <c r="I158" s="180">
        <f>ROUND(E158*H158,2)</f>
        <v>0</v>
      </c>
      <c r="J158" s="179"/>
      <c r="K158" s="180">
        <f>ROUND(E158*J158,2)</f>
        <v>0</v>
      </c>
      <c r="L158" s="180">
        <v>21</v>
      </c>
      <c r="M158" s="180">
        <f>G158*(1+L158/100)</f>
        <v>0</v>
      </c>
      <c r="N158" s="178">
        <v>0</v>
      </c>
      <c r="O158" s="178">
        <f>ROUND(E158*N158,2)</f>
        <v>0</v>
      </c>
      <c r="P158" s="178">
        <v>0</v>
      </c>
      <c r="Q158" s="178">
        <f>ROUND(E158*P158,2)</f>
        <v>0</v>
      </c>
      <c r="R158" s="180" t="s">
        <v>1317</v>
      </c>
      <c r="S158" s="180" t="s">
        <v>371</v>
      </c>
      <c r="T158" s="181" t="s">
        <v>2386</v>
      </c>
      <c r="U158" s="163">
        <v>0.65</v>
      </c>
      <c r="V158" s="163">
        <f>ROUND(E158*U158,2)</f>
        <v>5.85</v>
      </c>
      <c r="W158" s="163"/>
      <c r="X158" s="163" t="s">
        <v>431</v>
      </c>
      <c r="Y158" s="152"/>
      <c r="Z158" s="152"/>
      <c r="AA158" s="152"/>
      <c r="AB158" s="152"/>
      <c r="AC158" s="152"/>
      <c r="AD158" s="152"/>
      <c r="AE158" s="152"/>
      <c r="AF158" s="152"/>
      <c r="AG158" s="152" t="s">
        <v>2387</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c r="A159" s="159"/>
      <c r="B159" s="160"/>
      <c r="C159" s="203" t="s">
        <v>4493</v>
      </c>
      <c r="D159" s="199"/>
      <c r="E159" s="200">
        <v>7</v>
      </c>
      <c r="F159" s="163"/>
      <c r="G159" s="163"/>
      <c r="H159" s="163"/>
      <c r="I159" s="163"/>
      <c r="J159" s="163"/>
      <c r="K159" s="163"/>
      <c r="L159" s="163"/>
      <c r="M159" s="163"/>
      <c r="N159" s="162"/>
      <c r="O159" s="162"/>
      <c r="P159" s="162"/>
      <c r="Q159" s="162"/>
      <c r="R159" s="163"/>
      <c r="S159" s="163"/>
      <c r="T159" s="163"/>
      <c r="U159" s="163"/>
      <c r="V159" s="163"/>
      <c r="W159" s="163"/>
      <c r="X159" s="163"/>
      <c r="Y159" s="152"/>
      <c r="Z159" s="152"/>
      <c r="AA159" s="152"/>
      <c r="AB159" s="152"/>
      <c r="AC159" s="152"/>
      <c r="AD159" s="152"/>
      <c r="AE159" s="152"/>
      <c r="AF159" s="152"/>
      <c r="AG159" s="152" t="s">
        <v>2390</v>
      </c>
      <c r="AH159" s="152">
        <v>5</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c r="A160" s="159"/>
      <c r="B160" s="160"/>
      <c r="C160" s="203" t="s">
        <v>4494</v>
      </c>
      <c r="D160" s="199"/>
      <c r="E160" s="200">
        <v>1</v>
      </c>
      <c r="F160" s="163"/>
      <c r="G160" s="163"/>
      <c r="H160" s="163"/>
      <c r="I160" s="163"/>
      <c r="J160" s="163"/>
      <c r="K160" s="163"/>
      <c r="L160" s="163"/>
      <c r="M160" s="163"/>
      <c r="N160" s="162"/>
      <c r="O160" s="162"/>
      <c r="P160" s="162"/>
      <c r="Q160" s="162"/>
      <c r="R160" s="163"/>
      <c r="S160" s="163"/>
      <c r="T160" s="163"/>
      <c r="U160" s="163"/>
      <c r="V160" s="163"/>
      <c r="W160" s="163"/>
      <c r="X160" s="163"/>
      <c r="Y160" s="152"/>
      <c r="Z160" s="152"/>
      <c r="AA160" s="152"/>
      <c r="AB160" s="152"/>
      <c r="AC160" s="152"/>
      <c r="AD160" s="152"/>
      <c r="AE160" s="152"/>
      <c r="AF160" s="152"/>
      <c r="AG160" s="152" t="s">
        <v>2390</v>
      </c>
      <c r="AH160" s="152">
        <v>5</v>
      </c>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c r="A161" s="159"/>
      <c r="B161" s="160"/>
      <c r="C161" s="203" t="s">
        <v>4495</v>
      </c>
      <c r="D161" s="199"/>
      <c r="E161" s="200">
        <v>1</v>
      </c>
      <c r="F161" s="163"/>
      <c r="G161" s="163"/>
      <c r="H161" s="163"/>
      <c r="I161" s="163"/>
      <c r="J161" s="163"/>
      <c r="K161" s="163"/>
      <c r="L161" s="163"/>
      <c r="M161" s="163"/>
      <c r="N161" s="162"/>
      <c r="O161" s="162"/>
      <c r="P161" s="162"/>
      <c r="Q161" s="162"/>
      <c r="R161" s="163"/>
      <c r="S161" s="163"/>
      <c r="T161" s="163"/>
      <c r="U161" s="163"/>
      <c r="V161" s="163"/>
      <c r="W161" s="163"/>
      <c r="X161" s="163"/>
      <c r="Y161" s="152"/>
      <c r="Z161" s="152"/>
      <c r="AA161" s="152"/>
      <c r="AB161" s="152"/>
      <c r="AC161" s="152"/>
      <c r="AD161" s="152"/>
      <c r="AE161" s="152"/>
      <c r="AF161" s="152"/>
      <c r="AG161" s="152" t="s">
        <v>2390</v>
      </c>
      <c r="AH161" s="152">
        <v>5</v>
      </c>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ht="22.5" outlineLevel="1">
      <c r="A162" s="175">
        <v>51</v>
      </c>
      <c r="B162" s="176" t="s">
        <v>4496</v>
      </c>
      <c r="C162" s="185" t="s">
        <v>4497</v>
      </c>
      <c r="D162" s="177" t="s">
        <v>508</v>
      </c>
      <c r="E162" s="178">
        <v>2</v>
      </c>
      <c r="F162" s="179"/>
      <c r="G162" s="180">
        <f>ROUND(E162*F162,2)</f>
        <v>0</v>
      </c>
      <c r="H162" s="179"/>
      <c r="I162" s="180">
        <f>ROUND(E162*H162,2)</f>
        <v>0</v>
      </c>
      <c r="J162" s="179"/>
      <c r="K162" s="180">
        <f>ROUND(E162*J162,2)</f>
        <v>0</v>
      </c>
      <c r="L162" s="180">
        <v>21</v>
      </c>
      <c r="M162" s="180">
        <f>G162*(1+L162/100)</f>
        <v>0</v>
      </c>
      <c r="N162" s="178">
        <v>0</v>
      </c>
      <c r="O162" s="178">
        <f>ROUND(E162*N162,2)</f>
        <v>0</v>
      </c>
      <c r="P162" s="178">
        <v>0</v>
      </c>
      <c r="Q162" s="178">
        <f>ROUND(E162*P162,2)</f>
        <v>0</v>
      </c>
      <c r="R162" s="180" t="s">
        <v>1317</v>
      </c>
      <c r="S162" s="180" t="s">
        <v>371</v>
      </c>
      <c r="T162" s="181" t="s">
        <v>2386</v>
      </c>
      <c r="U162" s="163">
        <v>0.31</v>
      </c>
      <c r="V162" s="163">
        <f>ROUND(E162*U162,2)</f>
        <v>0.62</v>
      </c>
      <c r="W162" s="163"/>
      <c r="X162" s="163" t="s">
        <v>431</v>
      </c>
      <c r="Y162" s="152"/>
      <c r="Z162" s="152"/>
      <c r="AA162" s="152"/>
      <c r="AB162" s="152"/>
      <c r="AC162" s="152"/>
      <c r="AD162" s="152"/>
      <c r="AE162" s="152"/>
      <c r="AF162" s="152"/>
      <c r="AG162" s="152" t="s">
        <v>2387</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c r="A163" s="159"/>
      <c r="B163" s="160"/>
      <c r="C163" s="203" t="s">
        <v>4498</v>
      </c>
      <c r="D163" s="199"/>
      <c r="E163" s="200">
        <v>2</v>
      </c>
      <c r="F163" s="163"/>
      <c r="G163" s="163"/>
      <c r="H163" s="163"/>
      <c r="I163" s="163"/>
      <c r="J163" s="163"/>
      <c r="K163" s="163"/>
      <c r="L163" s="163"/>
      <c r="M163" s="163"/>
      <c r="N163" s="162"/>
      <c r="O163" s="162"/>
      <c r="P163" s="162"/>
      <c r="Q163" s="162"/>
      <c r="R163" s="163"/>
      <c r="S163" s="163"/>
      <c r="T163" s="163"/>
      <c r="U163" s="163"/>
      <c r="V163" s="163"/>
      <c r="W163" s="163"/>
      <c r="X163" s="163"/>
      <c r="Y163" s="152"/>
      <c r="Z163" s="152"/>
      <c r="AA163" s="152"/>
      <c r="AB163" s="152"/>
      <c r="AC163" s="152"/>
      <c r="AD163" s="152"/>
      <c r="AE163" s="152"/>
      <c r="AF163" s="152"/>
      <c r="AG163" s="152" t="s">
        <v>2390</v>
      </c>
      <c r="AH163" s="152">
        <v>5</v>
      </c>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ht="22.5" outlineLevel="1">
      <c r="A164" s="175">
        <v>52</v>
      </c>
      <c r="B164" s="176" t="s">
        <v>4499</v>
      </c>
      <c r="C164" s="185" t="s">
        <v>4500</v>
      </c>
      <c r="D164" s="177" t="s">
        <v>508</v>
      </c>
      <c r="E164" s="178">
        <v>35</v>
      </c>
      <c r="F164" s="179"/>
      <c r="G164" s="180">
        <f>ROUND(E164*F164,2)</f>
        <v>0</v>
      </c>
      <c r="H164" s="179"/>
      <c r="I164" s="180">
        <f>ROUND(E164*H164,2)</f>
        <v>0</v>
      </c>
      <c r="J164" s="179"/>
      <c r="K164" s="180">
        <f>ROUND(E164*J164,2)</f>
        <v>0</v>
      </c>
      <c r="L164" s="180">
        <v>21</v>
      </c>
      <c r="M164" s="180">
        <f>G164*(1+L164/100)</f>
        <v>0</v>
      </c>
      <c r="N164" s="178">
        <v>0</v>
      </c>
      <c r="O164" s="178">
        <f>ROUND(E164*N164,2)</f>
        <v>0</v>
      </c>
      <c r="P164" s="178">
        <v>0</v>
      </c>
      <c r="Q164" s="178">
        <f>ROUND(E164*P164,2)</f>
        <v>0</v>
      </c>
      <c r="R164" s="180" t="s">
        <v>1317</v>
      </c>
      <c r="S164" s="180" t="s">
        <v>371</v>
      </c>
      <c r="T164" s="181" t="s">
        <v>2386</v>
      </c>
      <c r="U164" s="163">
        <v>0.37</v>
      </c>
      <c r="V164" s="163">
        <f>ROUND(E164*U164,2)</f>
        <v>12.95</v>
      </c>
      <c r="W164" s="163"/>
      <c r="X164" s="163" t="s">
        <v>431</v>
      </c>
      <c r="Y164" s="152"/>
      <c r="Z164" s="152"/>
      <c r="AA164" s="152"/>
      <c r="AB164" s="152"/>
      <c r="AC164" s="152"/>
      <c r="AD164" s="152"/>
      <c r="AE164" s="152"/>
      <c r="AF164" s="152"/>
      <c r="AG164" s="152" t="s">
        <v>2387</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c r="A165" s="159"/>
      <c r="B165" s="160"/>
      <c r="C165" s="203" t="s">
        <v>4051</v>
      </c>
      <c r="D165" s="199"/>
      <c r="E165" s="200">
        <v>1</v>
      </c>
      <c r="F165" s="163"/>
      <c r="G165" s="163"/>
      <c r="H165" s="163"/>
      <c r="I165" s="163"/>
      <c r="J165" s="163"/>
      <c r="K165" s="163"/>
      <c r="L165" s="163"/>
      <c r="M165" s="163"/>
      <c r="N165" s="162"/>
      <c r="O165" s="162"/>
      <c r="P165" s="162"/>
      <c r="Q165" s="162"/>
      <c r="R165" s="163"/>
      <c r="S165" s="163"/>
      <c r="T165" s="163"/>
      <c r="U165" s="163"/>
      <c r="V165" s="163"/>
      <c r="W165" s="163"/>
      <c r="X165" s="163"/>
      <c r="Y165" s="152"/>
      <c r="Z165" s="152"/>
      <c r="AA165" s="152"/>
      <c r="AB165" s="152"/>
      <c r="AC165" s="152"/>
      <c r="AD165" s="152"/>
      <c r="AE165" s="152"/>
      <c r="AF165" s="152"/>
      <c r="AG165" s="152" t="s">
        <v>2390</v>
      </c>
      <c r="AH165" s="152">
        <v>5</v>
      </c>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c r="A166" s="159"/>
      <c r="B166" s="160"/>
      <c r="C166" s="203" t="s">
        <v>4501</v>
      </c>
      <c r="D166" s="199"/>
      <c r="E166" s="200">
        <v>1</v>
      </c>
      <c r="F166" s="163"/>
      <c r="G166" s="163"/>
      <c r="H166" s="163"/>
      <c r="I166" s="163"/>
      <c r="J166" s="163"/>
      <c r="K166" s="163"/>
      <c r="L166" s="163"/>
      <c r="M166" s="163"/>
      <c r="N166" s="162"/>
      <c r="O166" s="162"/>
      <c r="P166" s="162"/>
      <c r="Q166" s="162"/>
      <c r="R166" s="163"/>
      <c r="S166" s="163"/>
      <c r="T166" s="163"/>
      <c r="U166" s="163"/>
      <c r="V166" s="163"/>
      <c r="W166" s="163"/>
      <c r="X166" s="163"/>
      <c r="Y166" s="152"/>
      <c r="Z166" s="152"/>
      <c r="AA166" s="152"/>
      <c r="AB166" s="152"/>
      <c r="AC166" s="152"/>
      <c r="AD166" s="152"/>
      <c r="AE166" s="152"/>
      <c r="AF166" s="152"/>
      <c r="AG166" s="152" t="s">
        <v>2390</v>
      </c>
      <c r="AH166" s="152">
        <v>5</v>
      </c>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c r="A167" s="159"/>
      <c r="B167" s="160"/>
      <c r="C167" s="203" t="s">
        <v>4502</v>
      </c>
      <c r="D167" s="199"/>
      <c r="E167" s="200">
        <v>1</v>
      </c>
      <c r="F167" s="163"/>
      <c r="G167" s="163"/>
      <c r="H167" s="163"/>
      <c r="I167" s="163"/>
      <c r="J167" s="163"/>
      <c r="K167" s="163"/>
      <c r="L167" s="163"/>
      <c r="M167" s="163"/>
      <c r="N167" s="162"/>
      <c r="O167" s="162"/>
      <c r="P167" s="162"/>
      <c r="Q167" s="162"/>
      <c r="R167" s="163"/>
      <c r="S167" s="163"/>
      <c r="T167" s="163"/>
      <c r="U167" s="163"/>
      <c r="V167" s="163"/>
      <c r="W167" s="163"/>
      <c r="X167" s="163"/>
      <c r="Y167" s="152"/>
      <c r="Z167" s="152"/>
      <c r="AA167" s="152"/>
      <c r="AB167" s="152"/>
      <c r="AC167" s="152"/>
      <c r="AD167" s="152"/>
      <c r="AE167" s="152"/>
      <c r="AF167" s="152"/>
      <c r="AG167" s="152" t="s">
        <v>2390</v>
      </c>
      <c r="AH167" s="152">
        <v>5</v>
      </c>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c r="A168" s="159"/>
      <c r="B168" s="160"/>
      <c r="C168" s="203" t="s">
        <v>4503</v>
      </c>
      <c r="D168" s="199"/>
      <c r="E168" s="200">
        <v>3</v>
      </c>
      <c r="F168" s="163"/>
      <c r="G168" s="163"/>
      <c r="H168" s="163"/>
      <c r="I168" s="163"/>
      <c r="J168" s="163"/>
      <c r="K168" s="163"/>
      <c r="L168" s="163"/>
      <c r="M168" s="163"/>
      <c r="N168" s="162"/>
      <c r="O168" s="162"/>
      <c r="P168" s="162"/>
      <c r="Q168" s="162"/>
      <c r="R168" s="163"/>
      <c r="S168" s="163"/>
      <c r="T168" s="163"/>
      <c r="U168" s="163"/>
      <c r="V168" s="163"/>
      <c r="W168" s="163"/>
      <c r="X168" s="163"/>
      <c r="Y168" s="152"/>
      <c r="Z168" s="152"/>
      <c r="AA168" s="152"/>
      <c r="AB168" s="152"/>
      <c r="AC168" s="152"/>
      <c r="AD168" s="152"/>
      <c r="AE168" s="152"/>
      <c r="AF168" s="152"/>
      <c r="AG168" s="152" t="s">
        <v>2390</v>
      </c>
      <c r="AH168" s="152">
        <v>5</v>
      </c>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c r="A169" s="159"/>
      <c r="B169" s="160"/>
      <c r="C169" s="203" t="s">
        <v>4504</v>
      </c>
      <c r="D169" s="199"/>
      <c r="E169" s="200">
        <v>14</v>
      </c>
      <c r="F169" s="163"/>
      <c r="G169" s="163"/>
      <c r="H169" s="163"/>
      <c r="I169" s="163"/>
      <c r="J169" s="163"/>
      <c r="K169" s="163"/>
      <c r="L169" s="163"/>
      <c r="M169" s="163"/>
      <c r="N169" s="162"/>
      <c r="O169" s="162"/>
      <c r="P169" s="162"/>
      <c r="Q169" s="162"/>
      <c r="R169" s="163"/>
      <c r="S169" s="163"/>
      <c r="T169" s="163"/>
      <c r="U169" s="163"/>
      <c r="V169" s="163"/>
      <c r="W169" s="163"/>
      <c r="X169" s="163"/>
      <c r="Y169" s="152"/>
      <c r="Z169" s="152"/>
      <c r="AA169" s="152"/>
      <c r="AB169" s="152"/>
      <c r="AC169" s="152"/>
      <c r="AD169" s="152"/>
      <c r="AE169" s="152"/>
      <c r="AF169" s="152"/>
      <c r="AG169" s="152" t="s">
        <v>2390</v>
      </c>
      <c r="AH169" s="152">
        <v>5</v>
      </c>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c r="A170" s="159"/>
      <c r="B170" s="160"/>
      <c r="C170" s="203" t="s">
        <v>4505</v>
      </c>
      <c r="D170" s="199"/>
      <c r="E170" s="200">
        <v>10</v>
      </c>
      <c r="F170" s="163"/>
      <c r="G170" s="163"/>
      <c r="H170" s="163"/>
      <c r="I170" s="163"/>
      <c r="J170" s="163"/>
      <c r="K170" s="163"/>
      <c r="L170" s="163"/>
      <c r="M170" s="163"/>
      <c r="N170" s="162"/>
      <c r="O170" s="162"/>
      <c r="P170" s="162"/>
      <c r="Q170" s="162"/>
      <c r="R170" s="163"/>
      <c r="S170" s="163"/>
      <c r="T170" s="163"/>
      <c r="U170" s="163"/>
      <c r="V170" s="163"/>
      <c r="W170" s="163"/>
      <c r="X170" s="163"/>
      <c r="Y170" s="152"/>
      <c r="Z170" s="152"/>
      <c r="AA170" s="152"/>
      <c r="AB170" s="152"/>
      <c r="AC170" s="152"/>
      <c r="AD170" s="152"/>
      <c r="AE170" s="152"/>
      <c r="AF170" s="152"/>
      <c r="AG170" s="152" t="s">
        <v>2390</v>
      </c>
      <c r="AH170" s="152">
        <v>5</v>
      </c>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c r="A171" s="159"/>
      <c r="B171" s="160"/>
      <c r="C171" s="203" t="s">
        <v>4506</v>
      </c>
      <c r="D171" s="199"/>
      <c r="E171" s="200">
        <v>5</v>
      </c>
      <c r="F171" s="163"/>
      <c r="G171" s="163"/>
      <c r="H171" s="163"/>
      <c r="I171" s="163"/>
      <c r="J171" s="163"/>
      <c r="K171" s="163"/>
      <c r="L171" s="163"/>
      <c r="M171" s="163"/>
      <c r="N171" s="162"/>
      <c r="O171" s="162"/>
      <c r="P171" s="162"/>
      <c r="Q171" s="162"/>
      <c r="R171" s="163"/>
      <c r="S171" s="163"/>
      <c r="T171" s="163"/>
      <c r="U171" s="163"/>
      <c r="V171" s="163"/>
      <c r="W171" s="163"/>
      <c r="X171" s="163"/>
      <c r="Y171" s="152"/>
      <c r="Z171" s="152"/>
      <c r="AA171" s="152"/>
      <c r="AB171" s="152"/>
      <c r="AC171" s="152"/>
      <c r="AD171" s="152"/>
      <c r="AE171" s="152"/>
      <c r="AF171" s="152"/>
      <c r="AG171" s="152" t="s">
        <v>2390</v>
      </c>
      <c r="AH171" s="152">
        <v>5</v>
      </c>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ht="22.5" outlineLevel="1">
      <c r="A172" s="175">
        <v>53</v>
      </c>
      <c r="B172" s="176" t="s">
        <v>4507</v>
      </c>
      <c r="C172" s="185" t="s">
        <v>4508</v>
      </c>
      <c r="D172" s="177" t="s">
        <v>508</v>
      </c>
      <c r="E172" s="178">
        <v>15</v>
      </c>
      <c r="F172" s="179"/>
      <c r="G172" s="180">
        <f>ROUND(E172*F172,2)</f>
        <v>0</v>
      </c>
      <c r="H172" s="179"/>
      <c r="I172" s="180">
        <f>ROUND(E172*H172,2)</f>
        <v>0</v>
      </c>
      <c r="J172" s="179"/>
      <c r="K172" s="180">
        <f>ROUND(E172*J172,2)</f>
        <v>0</v>
      </c>
      <c r="L172" s="180">
        <v>21</v>
      </c>
      <c r="M172" s="180">
        <f>G172*(1+L172/100)</f>
        <v>0</v>
      </c>
      <c r="N172" s="178">
        <v>0</v>
      </c>
      <c r="O172" s="178">
        <f>ROUND(E172*N172,2)</f>
        <v>0</v>
      </c>
      <c r="P172" s="178">
        <v>0</v>
      </c>
      <c r="Q172" s="178">
        <f>ROUND(E172*P172,2)</f>
        <v>0</v>
      </c>
      <c r="R172" s="180" t="s">
        <v>1317</v>
      </c>
      <c r="S172" s="180" t="s">
        <v>371</v>
      </c>
      <c r="T172" s="181" t="s">
        <v>2386</v>
      </c>
      <c r="U172" s="163">
        <v>0.51</v>
      </c>
      <c r="V172" s="163">
        <f>ROUND(E172*U172,2)</f>
        <v>7.65</v>
      </c>
      <c r="W172" s="163"/>
      <c r="X172" s="163" t="s">
        <v>431</v>
      </c>
      <c r="Y172" s="152"/>
      <c r="Z172" s="152"/>
      <c r="AA172" s="152"/>
      <c r="AB172" s="152"/>
      <c r="AC172" s="152"/>
      <c r="AD172" s="152"/>
      <c r="AE172" s="152"/>
      <c r="AF172" s="152"/>
      <c r="AG172" s="152" t="s">
        <v>2387</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c r="A173" s="159"/>
      <c r="B173" s="160"/>
      <c r="C173" s="203" t="s">
        <v>4509</v>
      </c>
      <c r="D173" s="199"/>
      <c r="E173" s="200">
        <v>15</v>
      </c>
      <c r="F173" s="163"/>
      <c r="G173" s="163"/>
      <c r="H173" s="163"/>
      <c r="I173" s="163"/>
      <c r="J173" s="163"/>
      <c r="K173" s="163"/>
      <c r="L173" s="163"/>
      <c r="M173" s="163"/>
      <c r="N173" s="162"/>
      <c r="O173" s="162"/>
      <c r="P173" s="162"/>
      <c r="Q173" s="162"/>
      <c r="R173" s="163"/>
      <c r="S173" s="163"/>
      <c r="T173" s="163"/>
      <c r="U173" s="163"/>
      <c r="V173" s="163"/>
      <c r="W173" s="163"/>
      <c r="X173" s="163"/>
      <c r="Y173" s="152"/>
      <c r="Z173" s="152"/>
      <c r="AA173" s="152"/>
      <c r="AB173" s="152"/>
      <c r="AC173" s="152"/>
      <c r="AD173" s="152"/>
      <c r="AE173" s="152"/>
      <c r="AF173" s="152"/>
      <c r="AG173" s="152" t="s">
        <v>2390</v>
      </c>
      <c r="AH173" s="152">
        <v>5</v>
      </c>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ht="22.5" outlineLevel="1">
      <c r="A174" s="175">
        <v>54</v>
      </c>
      <c r="B174" s="176" t="s">
        <v>4510</v>
      </c>
      <c r="C174" s="185" t="s">
        <v>4511</v>
      </c>
      <c r="D174" s="177" t="s">
        <v>508</v>
      </c>
      <c r="E174" s="178">
        <v>3</v>
      </c>
      <c r="F174" s="179"/>
      <c r="G174" s="180">
        <f>ROUND(E174*F174,2)</f>
        <v>0</v>
      </c>
      <c r="H174" s="179"/>
      <c r="I174" s="180">
        <f>ROUND(E174*H174,2)</f>
        <v>0</v>
      </c>
      <c r="J174" s="179"/>
      <c r="K174" s="180">
        <f>ROUND(E174*J174,2)</f>
        <v>0</v>
      </c>
      <c r="L174" s="180">
        <v>21</v>
      </c>
      <c r="M174" s="180">
        <f>G174*(1+L174/100)</f>
        <v>0</v>
      </c>
      <c r="N174" s="178">
        <v>0</v>
      </c>
      <c r="O174" s="178">
        <f>ROUND(E174*N174,2)</f>
        <v>0</v>
      </c>
      <c r="P174" s="178">
        <v>0</v>
      </c>
      <c r="Q174" s="178">
        <f>ROUND(E174*P174,2)</f>
        <v>0</v>
      </c>
      <c r="R174" s="180" t="s">
        <v>1317</v>
      </c>
      <c r="S174" s="180" t="s">
        <v>371</v>
      </c>
      <c r="T174" s="181" t="s">
        <v>2386</v>
      </c>
      <c r="U174" s="163">
        <v>0.59</v>
      </c>
      <c r="V174" s="163">
        <f>ROUND(E174*U174,2)</f>
        <v>1.77</v>
      </c>
      <c r="W174" s="163"/>
      <c r="X174" s="163" t="s">
        <v>431</v>
      </c>
      <c r="Y174" s="152"/>
      <c r="Z174" s="152"/>
      <c r="AA174" s="152"/>
      <c r="AB174" s="152"/>
      <c r="AC174" s="152"/>
      <c r="AD174" s="152"/>
      <c r="AE174" s="152"/>
      <c r="AF174" s="152"/>
      <c r="AG174" s="152" t="s">
        <v>2387</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c r="A175" s="159"/>
      <c r="B175" s="160"/>
      <c r="C175" s="203" t="s">
        <v>4512</v>
      </c>
      <c r="D175" s="199"/>
      <c r="E175" s="200">
        <v>3</v>
      </c>
      <c r="F175" s="163"/>
      <c r="G175" s="163"/>
      <c r="H175" s="163"/>
      <c r="I175" s="163"/>
      <c r="J175" s="163"/>
      <c r="K175" s="163"/>
      <c r="L175" s="163"/>
      <c r="M175" s="163"/>
      <c r="N175" s="162"/>
      <c r="O175" s="162"/>
      <c r="P175" s="162"/>
      <c r="Q175" s="162"/>
      <c r="R175" s="163"/>
      <c r="S175" s="163"/>
      <c r="T175" s="163"/>
      <c r="U175" s="163"/>
      <c r="V175" s="163"/>
      <c r="W175" s="163"/>
      <c r="X175" s="163"/>
      <c r="Y175" s="152"/>
      <c r="Z175" s="152"/>
      <c r="AA175" s="152"/>
      <c r="AB175" s="152"/>
      <c r="AC175" s="152"/>
      <c r="AD175" s="152"/>
      <c r="AE175" s="152"/>
      <c r="AF175" s="152"/>
      <c r="AG175" s="152" t="s">
        <v>2390</v>
      </c>
      <c r="AH175" s="152">
        <v>5</v>
      </c>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c r="A176" s="175">
        <v>55</v>
      </c>
      <c r="B176" s="176" t="s">
        <v>4513</v>
      </c>
      <c r="C176" s="185" t="s">
        <v>4514</v>
      </c>
      <c r="D176" s="177" t="s">
        <v>508</v>
      </c>
      <c r="E176" s="178">
        <v>4</v>
      </c>
      <c r="F176" s="179"/>
      <c r="G176" s="180">
        <f>ROUND(E176*F176,2)</f>
        <v>0</v>
      </c>
      <c r="H176" s="179"/>
      <c r="I176" s="180">
        <f>ROUND(E176*H176,2)</f>
        <v>0</v>
      </c>
      <c r="J176" s="179"/>
      <c r="K176" s="180">
        <f>ROUND(E176*J176,2)</f>
        <v>0</v>
      </c>
      <c r="L176" s="180">
        <v>21</v>
      </c>
      <c r="M176" s="180">
        <f>G176*(1+L176/100)</f>
        <v>0</v>
      </c>
      <c r="N176" s="178">
        <v>0</v>
      </c>
      <c r="O176" s="178">
        <f>ROUND(E176*N176,2)</f>
        <v>0</v>
      </c>
      <c r="P176" s="178">
        <v>0</v>
      </c>
      <c r="Q176" s="178">
        <f>ROUND(E176*P176,2)</f>
        <v>0</v>
      </c>
      <c r="R176" s="180" t="s">
        <v>1317</v>
      </c>
      <c r="S176" s="180" t="s">
        <v>371</v>
      </c>
      <c r="T176" s="181" t="s">
        <v>2386</v>
      </c>
      <c r="U176" s="163">
        <v>1.61</v>
      </c>
      <c r="V176" s="163">
        <f>ROUND(E176*U176,2)</f>
        <v>6.44</v>
      </c>
      <c r="W176" s="163"/>
      <c r="X176" s="163" t="s">
        <v>431</v>
      </c>
      <c r="Y176" s="152"/>
      <c r="Z176" s="152"/>
      <c r="AA176" s="152"/>
      <c r="AB176" s="152"/>
      <c r="AC176" s="152"/>
      <c r="AD176" s="152"/>
      <c r="AE176" s="152"/>
      <c r="AF176" s="152"/>
      <c r="AG176" s="152" t="s">
        <v>2387</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c r="A177" s="159"/>
      <c r="B177" s="160"/>
      <c r="C177" s="203" t="s">
        <v>4515</v>
      </c>
      <c r="D177" s="199"/>
      <c r="E177" s="200">
        <v>4</v>
      </c>
      <c r="F177" s="163"/>
      <c r="G177" s="163"/>
      <c r="H177" s="163"/>
      <c r="I177" s="163"/>
      <c r="J177" s="163"/>
      <c r="K177" s="163"/>
      <c r="L177" s="163"/>
      <c r="M177" s="163"/>
      <c r="N177" s="162"/>
      <c r="O177" s="162"/>
      <c r="P177" s="162"/>
      <c r="Q177" s="162"/>
      <c r="R177" s="163"/>
      <c r="S177" s="163"/>
      <c r="T177" s="163"/>
      <c r="U177" s="163"/>
      <c r="V177" s="163"/>
      <c r="W177" s="163"/>
      <c r="X177" s="163"/>
      <c r="Y177" s="152"/>
      <c r="Z177" s="152"/>
      <c r="AA177" s="152"/>
      <c r="AB177" s="152"/>
      <c r="AC177" s="152"/>
      <c r="AD177" s="152"/>
      <c r="AE177" s="152"/>
      <c r="AF177" s="152"/>
      <c r="AG177" s="152" t="s">
        <v>2390</v>
      </c>
      <c r="AH177" s="152">
        <v>5</v>
      </c>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c r="A178" s="175">
        <v>56</v>
      </c>
      <c r="B178" s="176" t="s">
        <v>4516</v>
      </c>
      <c r="C178" s="185" t="s">
        <v>4517</v>
      </c>
      <c r="D178" s="177" t="s">
        <v>508</v>
      </c>
      <c r="E178" s="178">
        <v>1</v>
      </c>
      <c r="F178" s="179"/>
      <c r="G178" s="180">
        <f>ROUND(E178*F178,2)</f>
        <v>0</v>
      </c>
      <c r="H178" s="179"/>
      <c r="I178" s="180">
        <f>ROUND(E178*H178,2)</f>
        <v>0</v>
      </c>
      <c r="J178" s="179"/>
      <c r="K178" s="180">
        <f>ROUND(E178*J178,2)</f>
        <v>0</v>
      </c>
      <c r="L178" s="180">
        <v>21</v>
      </c>
      <c r="M178" s="180">
        <f>G178*(1+L178/100)</f>
        <v>0</v>
      </c>
      <c r="N178" s="178">
        <v>0</v>
      </c>
      <c r="O178" s="178">
        <f>ROUND(E178*N178,2)</f>
        <v>0</v>
      </c>
      <c r="P178" s="178">
        <v>0</v>
      </c>
      <c r="Q178" s="178">
        <f>ROUND(E178*P178,2)</f>
        <v>0</v>
      </c>
      <c r="R178" s="180" t="s">
        <v>1317</v>
      </c>
      <c r="S178" s="180" t="s">
        <v>371</v>
      </c>
      <c r="T178" s="181" t="s">
        <v>2386</v>
      </c>
      <c r="U178" s="163">
        <v>4.41</v>
      </c>
      <c r="V178" s="163">
        <f>ROUND(E178*U178,2)</f>
        <v>4.41</v>
      </c>
      <c r="W178" s="163"/>
      <c r="X178" s="163" t="s">
        <v>431</v>
      </c>
      <c r="Y178" s="152"/>
      <c r="Z178" s="152"/>
      <c r="AA178" s="152"/>
      <c r="AB178" s="152"/>
      <c r="AC178" s="152"/>
      <c r="AD178" s="152"/>
      <c r="AE178" s="152"/>
      <c r="AF178" s="152"/>
      <c r="AG178" s="152" t="s">
        <v>2387</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c r="A179" s="159"/>
      <c r="B179" s="160"/>
      <c r="C179" s="203" t="s">
        <v>4049</v>
      </c>
      <c r="D179" s="199"/>
      <c r="E179" s="200">
        <v>1</v>
      </c>
      <c r="F179" s="163"/>
      <c r="G179" s="163"/>
      <c r="H179" s="163"/>
      <c r="I179" s="163"/>
      <c r="J179" s="163"/>
      <c r="K179" s="163"/>
      <c r="L179" s="163"/>
      <c r="M179" s="163"/>
      <c r="N179" s="162"/>
      <c r="O179" s="162"/>
      <c r="P179" s="162"/>
      <c r="Q179" s="162"/>
      <c r="R179" s="163"/>
      <c r="S179" s="163"/>
      <c r="T179" s="163"/>
      <c r="U179" s="163"/>
      <c r="V179" s="163"/>
      <c r="W179" s="163"/>
      <c r="X179" s="163"/>
      <c r="Y179" s="152"/>
      <c r="Z179" s="152"/>
      <c r="AA179" s="152"/>
      <c r="AB179" s="152"/>
      <c r="AC179" s="152"/>
      <c r="AD179" s="152"/>
      <c r="AE179" s="152"/>
      <c r="AF179" s="152"/>
      <c r="AG179" s="152" t="s">
        <v>2390</v>
      </c>
      <c r="AH179" s="152">
        <v>5</v>
      </c>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c r="A180" s="175">
        <v>57</v>
      </c>
      <c r="B180" s="176" t="s">
        <v>4518</v>
      </c>
      <c r="C180" s="185" t="s">
        <v>4519</v>
      </c>
      <c r="D180" s="177" t="s">
        <v>508</v>
      </c>
      <c r="E180" s="178">
        <v>9</v>
      </c>
      <c r="F180" s="179"/>
      <c r="G180" s="180">
        <f>ROUND(E180*F180,2)</f>
        <v>0</v>
      </c>
      <c r="H180" s="179"/>
      <c r="I180" s="180">
        <f>ROUND(E180*H180,2)</f>
        <v>0</v>
      </c>
      <c r="J180" s="179"/>
      <c r="K180" s="180">
        <f>ROUND(E180*J180,2)</f>
        <v>0</v>
      </c>
      <c r="L180" s="180">
        <v>21</v>
      </c>
      <c r="M180" s="180">
        <f>G180*(1+L180/100)</f>
        <v>0</v>
      </c>
      <c r="N180" s="178">
        <v>0</v>
      </c>
      <c r="O180" s="178">
        <f>ROUND(E180*N180,2)</f>
        <v>0</v>
      </c>
      <c r="P180" s="178">
        <v>0</v>
      </c>
      <c r="Q180" s="178">
        <f>ROUND(E180*P180,2)</f>
        <v>0</v>
      </c>
      <c r="R180" s="180" t="s">
        <v>1317</v>
      </c>
      <c r="S180" s="180" t="s">
        <v>371</v>
      </c>
      <c r="T180" s="181" t="s">
        <v>2386</v>
      </c>
      <c r="U180" s="163">
        <v>1.1100000000000001</v>
      </c>
      <c r="V180" s="163">
        <f>ROUND(E180*U180,2)</f>
        <v>9.99</v>
      </c>
      <c r="W180" s="163"/>
      <c r="X180" s="163" t="s">
        <v>431</v>
      </c>
      <c r="Y180" s="152"/>
      <c r="Z180" s="152"/>
      <c r="AA180" s="152"/>
      <c r="AB180" s="152"/>
      <c r="AC180" s="152"/>
      <c r="AD180" s="152"/>
      <c r="AE180" s="152"/>
      <c r="AF180" s="152"/>
      <c r="AG180" s="152" t="s">
        <v>2387</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1">
      <c r="A181" s="159"/>
      <c r="B181" s="160"/>
      <c r="C181" s="203" t="s">
        <v>4520</v>
      </c>
      <c r="D181" s="199"/>
      <c r="E181" s="200">
        <v>7</v>
      </c>
      <c r="F181" s="163"/>
      <c r="G181" s="163"/>
      <c r="H181" s="163"/>
      <c r="I181" s="163"/>
      <c r="J181" s="163"/>
      <c r="K181" s="163"/>
      <c r="L181" s="163"/>
      <c r="M181" s="163"/>
      <c r="N181" s="162"/>
      <c r="O181" s="162"/>
      <c r="P181" s="162"/>
      <c r="Q181" s="162"/>
      <c r="R181" s="163"/>
      <c r="S181" s="163"/>
      <c r="T181" s="163"/>
      <c r="U181" s="163"/>
      <c r="V181" s="163"/>
      <c r="W181" s="163"/>
      <c r="X181" s="163"/>
      <c r="Y181" s="152"/>
      <c r="Z181" s="152"/>
      <c r="AA181" s="152"/>
      <c r="AB181" s="152"/>
      <c r="AC181" s="152"/>
      <c r="AD181" s="152"/>
      <c r="AE181" s="152"/>
      <c r="AF181" s="152"/>
      <c r="AG181" s="152" t="s">
        <v>2390</v>
      </c>
      <c r="AH181" s="152">
        <v>5</v>
      </c>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c r="A182" s="159"/>
      <c r="B182" s="160"/>
      <c r="C182" s="203" t="s">
        <v>4521</v>
      </c>
      <c r="D182" s="199"/>
      <c r="E182" s="200">
        <v>2</v>
      </c>
      <c r="F182" s="163"/>
      <c r="G182" s="163"/>
      <c r="H182" s="163"/>
      <c r="I182" s="163"/>
      <c r="J182" s="163"/>
      <c r="K182" s="163"/>
      <c r="L182" s="163"/>
      <c r="M182" s="163"/>
      <c r="N182" s="162"/>
      <c r="O182" s="162"/>
      <c r="P182" s="162"/>
      <c r="Q182" s="162"/>
      <c r="R182" s="163"/>
      <c r="S182" s="163"/>
      <c r="T182" s="163"/>
      <c r="U182" s="163"/>
      <c r="V182" s="163"/>
      <c r="W182" s="163"/>
      <c r="X182" s="163"/>
      <c r="Y182" s="152"/>
      <c r="Z182" s="152"/>
      <c r="AA182" s="152"/>
      <c r="AB182" s="152"/>
      <c r="AC182" s="152"/>
      <c r="AD182" s="152"/>
      <c r="AE182" s="152"/>
      <c r="AF182" s="152"/>
      <c r="AG182" s="152" t="s">
        <v>2390</v>
      </c>
      <c r="AH182" s="152">
        <v>5</v>
      </c>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c r="A183" s="175">
        <v>58</v>
      </c>
      <c r="B183" s="176" t="s">
        <v>4522</v>
      </c>
      <c r="C183" s="185" t="s">
        <v>4523</v>
      </c>
      <c r="D183" s="177" t="s">
        <v>508</v>
      </c>
      <c r="E183" s="178">
        <v>6</v>
      </c>
      <c r="F183" s="179"/>
      <c r="G183" s="180">
        <f>ROUND(E183*F183,2)</f>
        <v>0</v>
      </c>
      <c r="H183" s="179"/>
      <c r="I183" s="180">
        <f>ROUND(E183*H183,2)</f>
        <v>0</v>
      </c>
      <c r="J183" s="179"/>
      <c r="K183" s="180">
        <f>ROUND(E183*J183,2)</f>
        <v>0</v>
      </c>
      <c r="L183" s="180">
        <v>21</v>
      </c>
      <c r="M183" s="180">
        <f>G183*(1+L183/100)</f>
        <v>0</v>
      </c>
      <c r="N183" s="178">
        <v>0</v>
      </c>
      <c r="O183" s="178">
        <f>ROUND(E183*N183,2)</f>
        <v>0</v>
      </c>
      <c r="P183" s="178">
        <v>0</v>
      </c>
      <c r="Q183" s="178">
        <f>ROUND(E183*P183,2)</f>
        <v>0</v>
      </c>
      <c r="R183" s="180" t="s">
        <v>1317</v>
      </c>
      <c r="S183" s="180" t="s">
        <v>371</v>
      </c>
      <c r="T183" s="181" t="s">
        <v>2386</v>
      </c>
      <c r="U183" s="163">
        <v>1.29</v>
      </c>
      <c r="V183" s="163">
        <f>ROUND(E183*U183,2)</f>
        <v>7.74</v>
      </c>
      <c r="W183" s="163"/>
      <c r="X183" s="163" t="s">
        <v>431</v>
      </c>
      <c r="Y183" s="152"/>
      <c r="Z183" s="152"/>
      <c r="AA183" s="152"/>
      <c r="AB183" s="152"/>
      <c r="AC183" s="152"/>
      <c r="AD183" s="152"/>
      <c r="AE183" s="152"/>
      <c r="AF183" s="152"/>
      <c r="AG183" s="152" t="s">
        <v>2387</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1">
      <c r="A184" s="159"/>
      <c r="B184" s="160"/>
      <c r="C184" s="203" t="s">
        <v>4524</v>
      </c>
      <c r="D184" s="199"/>
      <c r="E184" s="200">
        <v>6</v>
      </c>
      <c r="F184" s="163"/>
      <c r="G184" s="163"/>
      <c r="H184" s="163"/>
      <c r="I184" s="163"/>
      <c r="J184" s="163"/>
      <c r="K184" s="163"/>
      <c r="L184" s="163"/>
      <c r="M184" s="163"/>
      <c r="N184" s="162"/>
      <c r="O184" s="162"/>
      <c r="P184" s="162"/>
      <c r="Q184" s="162"/>
      <c r="R184" s="163"/>
      <c r="S184" s="163"/>
      <c r="T184" s="163"/>
      <c r="U184" s="163"/>
      <c r="V184" s="163"/>
      <c r="W184" s="163"/>
      <c r="X184" s="163"/>
      <c r="Y184" s="152"/>
      <c r="Z184" s="152"/>
      <c r="AA184" s="152"/>
      <c r="AB184" s="152"/>
      <c r="AC184" s="152"/>
      <c r="AD184" s="152"/>
      <c r="AE184" s="152"/>
      <c r="AF184" s="152"/>
      <c r="AG184" s="152" t="s">
        <v>2390</v>
      </c>
      <c r="AH184" s="152">
        <v>5</v>
      </c>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1">
      <c r="A185" s="175">
        <v>59</v>
      </c>
      <c r="B185" s="176" t="s">
        <v>1498</v>
      </c>
      <c r="C185" s="185" t="s">
        <v>1499</v>
      </c>
      <c r="D185" s="177" t="s">
        <v>508</v>
      </c>
      <c r="E185" s="178">
        <v>3</v>
      </c>
      <c r="F185" s="179"/>
      <c r="G185" s="180">
        <f>ROUND(E185*F185,2)</f>
        <v>0</v>
      </c>
      <c r="H185" s="179"/>
      <c r="I185" s="180">
        <f>ROUND(E185*H185,2)</f>
        <v>0</v>
      </c>
      <c r="J185" s="179"/>
      <c r="K185" s="180">
        <f>ROUND(E185*J185,2)</f>
        <v>0</v>
      </c>
      <c r="L185" s="180">
        <v>21</v>
      </c>
      <c r="M185" s="180">
        <f>G185*(1+L185/100)</f>
        <v>0</v>
      </c>
      <c r="N185" s="178">
        <v>0</v>
      </c>
      <c r="O185" s="178">
        <f>ROUND(E185*N185,2)</f>
        <v>0</v>
      </c>
      <c r="P185" s="178">
        <v>0</v>
      </c>
      <c r="Q185" s="178">
        <f>ROUND(E185*P185,2)</f>
        <v>0</v>
      </c>
      <c r="R185" s="180" t="s">
        <v>1317</v>
      </c>
      <c r="S185" s="180" t="s">
        <v>371</v>
      </c>
      <c r="T185" s="181" t="s">
        <v>2386</v>
      </c>
      <c r="U185" s="163">
        <v>0.28999999999999998</v>
      </c>
      <c r="V185" s="163">
        <f>ROUND(E185*U185,2)</f>
        <v>0.87</v>
      </c>
      <c r="W185" s="163"/>
      <c r="X185" s="163" t="s">
        <v>431</v>
      </c>
      <c r="Y185" s="152"/>
      <c r="Z185" s="152"/>
      <c r="AA185" s="152"/>
      <c r="AB185" s="152"/>
      <c r="AC185" s="152"/>
      <c r="AD185" s="152"/>
      <c r="AE185" s="152"/>
      <c r="AF185" s="152"/>
      <c r="AG185" s="152" t="s">
        <v>2387</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c r="A186" s="159"/>
      <c r="B186" s="160"/>
      <c r="C186" s="203" t="s">
        <v>4041</v>
      </c>
      <c r="D186" s="199"/>
      <c r="E186" s="200">
        <v>1</v>
      </c>
      <c r="F186" s="163"/>
      <c r="G186" s="163"/>
      <c r="H186" s="163"/>
      <c r="I186" s="163"/>
      <c r="J186" s="163"/>
      <c r="K186" s="163"/>
      <c r="L186" s="163"/>
      <c r="M186" s="163"/>
      <c r="N186" s="162"/>
      <c r="O186" s="162"/>
      <c r="P186" s="162"/>
      <c r="Q186" s="162"/>
      <c r="R186" s="163"/>
      <c r="S186" s="163"/>
      <c r="T186" s="163"/>
      <c r="U186" s="163"/>
      <c r="V186" s="163"/>
      <c r="W186" s="163"/>
      <c r="X186" s="163"/>
      <c r="Y186" s="152"/>
      <c r="Z186" s="152"/>
      <c r="AA186" s="152"/>
      <c r="AB186" s="152"/>
      <c r="AC186" s="152"/>
      <c r="AD186" s="152"/>
      <c r="AE186" s="152"/>
      <c r="AF186" s="152"/>
      <c r="AG186" s="152" t="s">
        <v>2390</v>
      </c>
      <c r="AH186" s="152">
        <v>5</v>
      </c>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c r="A187" s="159"/>
      <c r="B187" s="160"/>
      <c r="C187" s="203" t="s">
        <v>4525</v>
      </c>
      <c r="D187" s="199"/>
      <c r="E187" s="200">
        <v>2</v>
      </c>
      <c r="F187" s="163"/>
      <c r="G187" s="163"/>
      <c r="H187" s="163"/>
      <c r="I187" s="163"/>
      <c r="J187" s="163"/>
      <c r="K187" s="163"/>
      <c r="L187" s="163"/>
      <c r="M187" s="163"/>
      <c r="N187" s="162"/>
      <c r="O187" s="162"/>
      <c r="P187" s="162"/>
      <c r="Q187" s="162"/>
      <c r="R187" s="163"/>
      <c r="S187" s="163"/>
      <c r="T187" s="163"/>
      <c r="U187" s="163"/>
      <c r="V187" s="163"/>
      <c r="W187" s="163"/>
      <c r="X187" s="163"/>
      <c r="Y187" s="152"/>
      <c r="Z187" s="152"/>
      <c r="AA187" s="152"/>
      <c r="AB187" s="152"/>
      <c r="AC187" s="152"/>
      <c r="AD187" s="152"/>
      <c r="AE187" s="152"/>
      <c r="AF187" s="152"/>
      <c r="AG187" s="152" t="s">
        <v>2390</v>
      </c>
      <c r="AH187" s="152">
        <v>5</v>
      </c>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c r="A188" s="175">
        <v>60</v>
      </c>
      <c r="B188" s="176" t="s">
        <v>1500</v>
      </c>
      <c r="C188" s="185" t="s">
        <v>1501</v>
      </c>
      <c r="D188" s="177" t="s">
        <v>508</v>
      </c>
      <c r="E188" s="178">
        <v>7</v>
      </c>
      <c r="F188" s="179"/>
      <c r="G188" s="180">
        <f>ROUND(E188*F188,2)</f>
        <v>0</v>
      </c>
      <c r="H188" s="179"/>
      <c r="I188" s="180">
        <f>ROUND(E188*H188,2)</f>
        <v>0</v>
      </c>
      <c r="J188" s="179"/>
      <c r="K188" s="180">
        <f>ROUND(E188*J188,2)</f>
        <v>0</v>
      </c>
      <c r="L188" s="180">
        <v>21</v>
      </c>
      <c r="M188" s="180">
        <f>G188*(1+L188/100)</f>
        <v>0</v>
      </c>
      <c r="N188" s="178">
        <v>0</v>
      </c>
      <c r="O188" s="178">
        <f>ROUND(E188*N188,2)</f>
        <v>0</v>
      </c>
      <c r="P188" s="178">
        <v>0</v>
      </c>
      <c r="Q188" s="178">
        <f>ROUND(E188*P188,2)</f>
        <v>0</v>
      </c>
      <c r="R188" s="180" t="s">
        <v>1317</v>
      </c>
      <c r="S188" s="180" t="s">
        <v>371</v>
      </c>
      <c r="T188" s="181" t="s">
        <v>2386</v>
      </c>
      <c r="U188" s="163">
        <v>0.37</v>
      </c>
      <c r="V188" s="163">
        <f>ROUND(E188*U188,2)</f>
        <v>2.59</v>
      </c>
      <c r="W188" s="163"/>
      <c r="X188" s="163" t="s">
        <v>431</v>
      </c>
      <c r="Y188" s="152"/>
      <c r="Z188" s="152"/>
      <c r="AA188" s="152"/>
      <c r="AB188" s="152"/>
      <c r="AC188" s="152"/>
      <c r="AD188" s="152"/>
      <c r="AE188" s="152"/>
      <c r="AF188" s="152"/>
      <c r="AG188" s="152" t="s">
        <v>2387</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1">
      <c r="A189" s="159"/>
      <c r="B189" s="160"/>
      <c r="C189" s="203" t="s">
        <v>4526</v>
      </c>
      <c r="D189" s="199"/>
      <c r="E189" s="200">
        <v>1</v>
      </c>
      <c r="F189" s="163"/>
      <c r="G189" s="163"/>
      <c r="H189" s="163"/>
      <c r="I189" s="163"/>
      <c r="J189" s="163"/>
      <c r="K189" s="163"/>
      <c r="L189" s="163"/>
      <c r="M189" s="163"/>
      <c r="N189" s="162"/>
      <c r="O189" s="162"/>
      <c r="P189" s="162"/>
      <c r="Q189" s="162"/>
      <c r="R189" s="163"/>
      <c r="S189" s="163"/>
      <c r="T189" s="163"/>
      <c r="U189" s="163"/>
      <c r="V189" s="163"/>
      <c r="W189" s="163"/>
      <c r="X189" s="163"/>
      <c r="Y189" s="152"/>
      <c r="Z189" s="152"/>
      <c r="AA189" s="152"/>
      <c r="AB189" s="152"/>
      <c r="AC189" s="152"/>
      <c r="AD189" s="152"/>
      <c r="AE189" s="152"/>
      <c r="AF189" s="152"/>
      <c r="AG189" s="152" t="s">
        <v>2390</v>
      </c>
      <c r="AH189" s="152">
        <v>5</v>
      </c>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1">
      <c r="A190" s="159"/>
      <c r="B190" s="160"/>
      <c r="C190" s="203" t="s">
        <v>4527</v>
      </c>
      <c r="D190" s="199"/>
      <c r="E190" s="200">
        <v>6</v>
      </c>
      <c r="F190" s="163"/>
      <c r="G190" s="163"/>
      <c r="H190" s="163"/>
      <c r="I190" s="163"/>
      <c r="J190" s="163"/>
      <c r="K190" s="163"/>
      <c r="L190" s="163"/>
      <c r="M190" s="163"/>
      <c r="N190" s="162"/>
      <c r="O190" s="162"/>
      <c r="P190" s="162"/>
      <c r="Q190" s="162"/>
      <c r="R190" s="163"/>
      <c r="S190" s="163"/>
      <c r="T190" s="163"/>
      <c r="U190" s="163"/>
      <c r="V190" s="163"/>
      <c r="W190" s="163"/>
      <c r="X190" s="163"/>
      <c r="Y190" s="152"/>
      <c r="Z190" s="152"/>
      <c r="AA190" s="152"/>
      <c r="AB190" s="152"/>
      <c r="AC190" s="152"/>
      <c r="AD190" s="152"/>
      <c r="AE190" s="152"/>
      <c r="AF190" s="152"/>
      <c r="AG190" s="152" t="s">
        <v>2390</v>
      </c>
      <c r="AH190" s="152">
        <v>5</v>
      </c>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c r="A191" s="175">
        <v>61</v>
      </c>
      <c r="B191" s="176" t="s">
        <v>4528</v>
      </c>
      <c r="C191" s="185" t="s">
        <v>4529</v>
      </c>
      <c r="D191" s="177" t="s">
        <v>508</v>
      </c>
      <c r="E191" s="178">
        <v>13</v>
      </c>
      <c r="F191" s="179"/>
      <c r="G191" s="180">
        <f>ROUND(E191*F191,2)</f>
        <v>0</v>
      </c>
      <c r="H191" s="179"/>
      <c r="I191" s="180">
        <f>ROUND(E191*H191,2)</f>
        <v>0</v>
      </c>
      <c r="J191" s="179"/>
      <c r="K191" s="180">
        <f>ROUND(E191*J191,2)</f>
        <v>0</v>
      </c>
      <c r="L191" s="180">
        <v>21</v>
      </c>
      <c r="M191" s="180">
        <f>G191*(1+L191/100)</f>
        <v>0</v>
      </c>
      <c r="N191" s="178">
        <v>0</v>
      </c>
      <c r="O191" s="178">
        <f>ROUND(E191*N191,2)</f>
        <v>0</v>
      </c>
      <c r="P191" s="178">
        <v>0</v>
      </c>
      <c r="Q191" s="178">
        <f>ROUND(E191*P191,2)</f>
        <v>0</v>
      </c>
      <c r="R191" s="180" t="s">
        <v>1317</v>
      </c>
      <c r="S191" s="180" t="s">
        <v>371</v>
      </c>
      <c r="T191" s="181" t="s">
        <v>2386</v>
      </c>
      <c r="U191" s="163">
        <v>2.65</v>
      </c>
      <c r="V191" s="163">
        <f>ROUND(E191*U191,2)</f>
        <v>34.450000000000003</v>
      </c>
      <c r="W191" s="163"/>
      <c r="X191" s="163" t="s">
        <v>431</v>
      </c>
      <c r="Y191" s="152"/>
      <c r="Z191" s="152"/>
      <c r="AA191" s="152"/>
      <c r="AB191" s="152"/>
      <c r="AC191" s="152"/>
      <c r="AD191" s="152"/>
      <c r="AE191" s="152"/>
      <c r="AF191" s="152"/>
      <c r="AG191" s="152" t="s">
        <v>2387</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c r="A192" s="159"/>
      <c r="B192" s="160"/>
      <c r="C192" s="203" t="s">
        <v>4530</v>
      </c>
      <c r="D192" s="199"/>
      <c r="E192" s="200">
        <v>8</v>
      </c>
      <c r="F192" s="163"/>
      <c r="G192" s="163"/>
      <c r="H192" s="163"/>
      <c r="I192" s="163"/>
      <c r="J192" s="163"/>
      <c r="K192" s="163"/>
      <c r="L192" s="163"/>
      <c r="M192" s="163"/>
      <c r="N192" s="162"/>
      <c r="O192" s="162"/>
      <c r="P192" s="162"/>
      <c r="Q192" s="162"/>
      <c r="R192" s="163"/>
      <c r="S192" s="163"/>
      <c r="T192" s="163"/>
      <c r="U192" s="163"/>
      <c r="V192" s="163"/>
      <c r="W192" s="163"/>
      <c r="X192" s="163"/>
      <c r="Y192" s="152"/>
      <c r="Z192" s="152"/>
      <c r="AA192" s="152"/>
      <c r="AB192" s="152"/>
      <c r="AC192" s="152"/>
      <c r="AD192" s="152"/>
      <c r="AE192" s="152"/>
      <c r="AF192" s="152"/>
      <c r="AG192" s="152" t="s">
        <v>2390</v>
      </c>
      <c r="AH192" s="152">
        <v>5</v>
      </c>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c r="A193" s="159"/>
      <c r="B193" s="160"/>
      <c r="C193" s="203" t="s">
        <v>4531</v>
      </c>
      <c r="D193" s="199"/>
      <c r="E193" s="200">
        <v>2</v>
      </c>
      <c r="F193" s="163"/>
      <c r="G193" s="163"/>
      <c r="H193" s="163"/>
      <c r="I193" s="163"/>
      <c r="J193" s="163"/>
      <c r="K193" s="163"/>
      <c r="L193" s="163"/>
      <c r="M193" s="163"/>
      <c r="N193" s="162"/>
      <c r="O193" s="162"/>
      <c r="P193" s="162"/>
      <c r="Q193" s="162"/>
      <c r="R193" s="163"/>
      <c r="S193" s="163"/>
      <c r="T193" s="163"/>
      <c r="U193" s="163"/>
      <c r="V193" s="163"/>
      <c r="W193" s="163"/>
      <c r="X193" s="163"/>
      <c r="Y193" s="152"/>
      <c r="Z193" s="152"/>
      <c r="AA193" s="152"/>
      <c r="AB193" s="152"/>
      <c r="AC193" s="152"/>
      <c r="AD193" s="152"/>
      <c r="AE193" s="152"/>
      <c r="AF193" s="152"/>
      <c r="AG193" s="152" t="s">
        <v>2390</v>
      </c>
      <c r="AH193" s="152">
        <v>5</v>
      </c>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c r="A194" s="159"/>
      <c r="B194" s="160"/>
      <c r="C194" s="203" t="s">
        <v>4532</v>
      </c>
      <c r="D194" s="199"/>
      <c r="E194" s="200">
        <v>1</v>
      </c>
      <c r="F194" s="163"/>
      <c r="G194" s="163"/>
      <c r="H194" s="163"/>
      <c r="I194" s="163"/>
      <c r="J194" s="163"/>
      <c r="K194" s="163"/>
      <c r="L194" s="163"/>
      <c r="M194" s="163"/>
      <c r="N194" s="162"/>
      <c r="O194" s="162"/>
      <c r="P194" s="162"/>
      <c r="Q194" s="162"/>
      <c r="R194" s="163"/>
      <c r="S194" s="163"/>
      <c r="T194" s="163"/>
      <c r="U194" s="163"/>
      <c r="V194" s="163"/>
      <c r="W194" s="163"/>
      <c r="X194" s="163"/>
      <c r="Y194" s="152"/>
      <c r="Z194" s="152"/>
      <c r="AA194" s="152"/>
      <c r="AB194" s="152"/>
      <c r="AC194" s="152"/>
      <c r="AD194" s="152"/>
      <c r="AE194" s="152"/>
      <c r="AF194" s="152"/>
      <c r="AG194" s="152" t="s">
        <v>2390</v>
      </c>
      <c r="AH194" s="152">
        <v>5</v>
      </c>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c r="A195" s="159"/>
      <c r="B195" s="160"/>
      <c r="C195" s="203" t="s">
        <v>4533</v>
      </c>
      <c r="D195" s="199"/>
      <c r="E195" s="200">
        <v>2</v>
      </c>
      <c r="F195" s="163"/>
      <c r="G195" s="163"/>
      <c r="H195" s="163"/>
      <c r="I195" s="163"/>
      <c r="J195" s="163"/>
      <c r="K195" s="163"/>
      <c r="L195" s="163"/>
      <c r="M195" s="163"/>
      <c r="N195" s="162"/>
      <c r="O195" s="162"/>
      <c r="P195" s="162"/>
      <c r="Q195" s="162"/>
      <c r="R195" s="163"/>
      <c r="S195" s="163"/>
      <c r="T195" s="163"/>
      <c r="U195" s="163"/>
      <c r="V195" s="163"/>
      <c r="W195" s="163"/>
      <c r="X195" s="163"/>
      <c r="Y195" s="152"/>
      <c r="Z195" s="152"/>
      <c r="AA195" s="152"/>
      <c r="AB195" s="152"/>
      <c r="AC195" s="152"/>
      <c r="AD195" s="152"/>
      <c r="AE195" s="152"/>
      <c r="AF195" s="152"/>
      <c r="AG195" s="152" t="s">
        <v>2390</v>
      </c>
      <c r="AH195" s="152">
        <v>5</v>
      </c>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ht="22.5" outlineLevel="1">
      <c r="A196" s="175">
        <v>62</v>
      </c>
      <c r="B196" s="176" t="s">
        <v>4534</v>
      </c>
      <c r="C196" s="185" t="s">
        <v>4535</v>
      </c>
      <c r="D196" s="177" t="s">
        <v>508</v>
      </c>
      <c r="E196" s="178">
        <v>2</v>
      </c>
      <c r="F196" s="179"/>
      <c r="G196" s="180">
        <f>ROUND(E196*F196,2)</f>
        <v>0</v>
      </c>
      <c r="H196" s="179"/>
      <c r="I196" s="180">
        <f>ROUND(E196*H196,2)</f>
        <v>0</v>
      </c>
      <c r="J196" s="179"/>
      <c r="K196" s="180">
        <f>ROUND(E196*J196,2)</f>
        <v>0</v>
      </c>
      <c r="L196" s="180">
        <v>21</v>
      </c>
      <c r="M196" s="180">
        <f>G196*(1+L196/100)</f>
        <v>0</v>
      </c>
      <c r="N196" s="178">
        <v>0</v>
      </c>
      <c r="O196" s="178">
        <f>ROUND(E196*N196,2)</f>
        <v>0</v>
      </c>
      <c r="P196" s="178">
        <v>0</v>
      </c>
      <c r="Q196" s="178">
        <f>ROUND(E196*P196,2)</f>
        <v>0</v>
      </c>
      <c r="R196" s="180" t="s">
        <v>1317</v>
      </c>
      <c r="S196" s="180" t="s">
        <v>371</v>
      </c>
      <c r="T196" s="181" t="s">
        <v>2386</v>
      </c>
      <c r="U196" s="163">
        <v>0.55000000000000004</v>
      </c>
      <c r="V196" s="163">
        <f>ROUND(E196*U196,2)</f>
        <v>1.1000000000000001</v>
      </c>
      <c r="W196" s="163"/>
      <c r="X196" s="163" t="s">
        <v>431</v>
      </c>
      <c r="Y196" s="152"/>
      <c r="Z196" s="152"/>
      <c r="AA196" s="152"/>
      <c r="AB196" s="152"/>
      <c r="AC196" s="152"/>
      <c r="AD196" s="152"/>
      <c r="AE196" s="152"/>
      <c r="AF196" s="152"/>
      <c r="AG196" s="152" t="s">
        <v>2387</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c r="A197" s="159"/>
      <c r="B197" s="160"/>
      <c r="C197" s="203" t="s">
        <v>4536</v>
      </c>
      <c r="D197" s="199"/>
      <c r="E197" s="200">
        <v>2</v>
      </c>
      <c r="F197" s="163"/>
      <c r="G197" s="163"/>
      <c r="H197" s="163"/>
      <c r="I197" s="163"/>
      <c r="J197" s="163"/>
      <c r="K197" s="163"/>
      <c r="L197" s="163"/>
      <c r="M197" s="163"/>
      <c r="N197" s="162"/>
      <c r="O197" s="162"/>
      <c r="P197" s="162"/>
      <c r="Q197" s="162"/>
      <c r="R197" s="163"/>
      <c r="S197" s="163"/>
      <c r="T197" s="163"/>
      <c r="U197" s="163"/>
      <c r="V197" s="163"/>
      <c r="W197" s="163"/>
      <c r="X197" s="163"/>
      <c r="Y197" s="152"/>
      <c r="Z197" s="152"/>
      <c r="AA197" s="152"/>
      <c r="AB197" s="152"/>
      <c r="AC197" s="152"/>
      <c r="AD197" s="152"/>
      <c r="AE197" s="152"/>
      <c r="AF197" s="152"/>
      <c r="AG197" s="152" t="s">
        <v>2390</v>
      </c>
      <c r="AH197" s="152">
        <v>5</v>
      </c>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ht="22.5" outlineLevel="1">
      <c r="A198" s="189">
        <v>63</v>
      </c>
      <c r="B198" s="190" t="s">
        <v>4537</v>
      </c>
      <c r="C198" s="197" t="s">
        <v>4538</v>
      </c>
      <c r="D198" s="191" t="s">
        <v>508</v>
      </c>
      <c r="E198" s="192">
        <v>1</v>
      </c>
      <c r="F198" s="193"/>
      <c r="G198" s="194">
        <f>ROUND(E198*F198,2)</f>
        <v>0</v>
      </c>
      <c r="H198" s="193"/>
      <c r="I198" s="194">
        <f>ROUND(E198*H198,2)</f>
        <v>0</v>
      </c>
      <c r="J198" s="193"/>
      <c r="K198" s="194">
        <f>ROUND(E198*J198,2)</f>
        <v>0</v>
      </c>
      <c r="L198" s="194">
        <v>21</v>
      </c>
      <c r="M198" s="194">
        <f>G198*(1+L198/100)</f>
        <v>0</v>
      </c>
      <c r="N198" s="192">
        <v>0</v>
      </c>
      <c r="O198" s="192">
        <f>ROUND(E198*N198,2)</f>
        <v>0</v>
      </c>
      <c r="P198" s="192">
        <v>0</v>
      </c>
      <c r="Q198" s="192">
        <f>ROUND(E198*P198,2)</f>
        <v>0</v>
      </c>
      <c r="R198" s="194" t="s">
        <v>1317</v>
      </c>
      <c r="S198" s="194" t="s">
        <v>371</v>
      </c>
      <c r="T198" s="195" t="s">
        <v>2386</v>
      </c>
      <c r="U198" s="163">
        <v>1.05</v>
      </c>
      <c r="V198" s="163">
        <f>ROUND(E198*U198,2)</f>
        <v>1.05</v>
      </c>
      <c r="W198" s="163"/>
      <c r="X198" s="163" t="s">
        <v>431</v>
      </c>
      <c r="Y198" s="152"/>
      <c r="Z198" s="152"/>
      <c r="AA198" s="152"/>
      <c r="AB198" s="152"/>
      <c r="AC198" s="152"/>
      <c r="AD198" s="152"/>
      <c r="AE198" s="152"/>
      <c r="AF198" s="152"/>
      <c r="AG198" s="152" t="s">
        <v>2387</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c r="A199" s="175">
        <v>64</v>
      </c>
      <c r="B199" s="176" t="s">
        <v>4539</v>
      </c>
      <c r="C199" s="185" t="s">
        <v>4540</v>
      </c>
      <c r="D199" s="177" t="s">
        <v>508</v>
      </c>
      <c r="E199" s="178">
        <v>2</v>
      </c>
      <c r="F199" s="179"/>
      <c r="G199" s="180">
        <f>ROUND(E199*F199,2)</f>
        <v>0</v>
      </c>
      <c r="H199" s="179"/>
      <c r="I199" s="180">
        <f>ROUND(E199*H199,2)</f>
        <v>0</v>
      </c>
      <c r="J199" s="179"/>
      <c r="K199" s="180">
        <f>ROUND(E199*J199,2)</f>
        <v>0</v>
      </c>
      <c r="L199" s="180">
        <v>21</v>
      </c>
      <c r="M199" s="180">
        <f>G199*(1+L199/100)</f>
        <v>0</v>
      </c>
      <c r="N199" s="178">
        <v>0</v>
      </c>
      <c r="O199" s="178">
        <f>ROUND(E199*N199,2)</f>
        <v>0</v>
      </c>
      <c r="P199" s="178">
        <v>0</v>
      </c>
      <c r="Q199" s="178">
        <f>ROUND(E199*P199,2)</f>
        <v>0</v>
      </c>
      <c r="R199" s="180" t="s">
        <v>1317</v>
      </c>
      <c r="S199" s="180" t="s">
        <v>371</v>
      </c>
      <c r="T199" s="181" t="s">
        <v>2386</v>
      </c>
      <c r="U199" s="163">
        <v>0.99</v>
      </c>
      <c r="V199" s="163">
        <f>ROUND(E199*U199,2)</f>
        <v>1.98</v>
      </c>
      <c r="W199" s="163"/>
      <c r="X199" s="163" t="s">
        <v>431</v>
      </c>
      <c r="Y199" s="152"/>
      <c r="Z199" s="152"/>
      <c r="AA199" s="152"/>
      <c r="AB199" s="152"/>
      <c r="AC199" s="152"/>
      <c r="AD199" s="152"/>
      <c r="AE199" s="152"/>
      <c r="AF199" s="152"/>
      <c r="AG199" s="152" t="s">
        <v>2387</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c r="A200" s="159"/>
      <c r="B200" s="160"/>
      <c r="C200" s="203" t="s">
        <v>4541</v>
      </c>
      <c r="D200" s="199"/>
      <c r="E200" s="200">
        <v>2</v>
      </c>
      <c r="F200" s="163"/>
      <c r="G200" s="163"/>
      <c r="H200" s="163"/>
      <c r="I200" s="163"/>
      <c r="J200" s="163"/>
      <c r="K200" s="163"/>
      <c r="L200" s="163"/>
      <c r="M200" s="163"/>
      <c r="N200" s="162"/>
      <c r="O200" s="162"/>
      <c r="P200" s="162"/>
      <c r="Q200" s="162"/>
      <c r="R200" s="163"/>
      <c r="S200" s="163"/>
      <c r="T200" s="163"/>
      <c r="U200" s="163"/>
      <c r="V200" s="163"/>
      <c r="W200" s="163"/>
      <c r="X200" s="163"/>
      <c r="Y200" s="152"/>
      <c r="Z200" s="152"/>
      <c r="AA200" s="152"/>
      <c r="AB200" s="152"/>
      <c r="AC200" s="152"/>
      <c r="AD200" s="152"/>
      <c r="AE200" s="152"/>
      <c r="AF200" s="152"/>
      <c r="AG200" s="152" t="s">
        <v>2390</v>
      </c>
      <c r="AH200" s="152">
        <v>5</v>
      </c>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c r="A201" s="175">
        <v>65</v>
      </c>
      <c r="B201" s="176" t="s">
        <v>4542</v>
      </c>
      <c r="C201" s="185" t="s">
        <v>4543</v>
      </c>
      <c r="D201" s="177" t="s">
        <v>508</v>
      </c>
      <c r="E201" s="178">
        <v>8</v>
      </c>
      <c r="F201" s="179"/>
      <c r="G201" s="180">
        <f>ROUND(E201*F201,2)</f>
        <v>0</v>
      </c>
      <c r="H201" s="179"/>
      <c r="I201" s="180">
        <f>ROUND(E201*H201,2)</f>
        <v>0</v>
      </c>
      <c r="J201" s="179"/>
      <c r="K201" s="180">
        <f>ROUND(E201*J201,2)</f>
        <v>0</v>
      </c>
      <c r="L201" s="180">
        <v>21</v>
      </c>
      <c r="M201" s="180">
        <f>G201*(1+L201/100)</f>
        <v>0</v>
      </c>
      <c r="N201" s="178">
        <v>0</v>
      </c>
      <c r="O201" s="178">
        <f>ROUND(E201*N201,2)</f>
        <v>0</v>
      </c>
      <c r="P201" s="178">
        <v>0</v>
      </c>
      <c r="Q201" s="178">
        <f>ROUND(E201*P201,2)</f>
        <v>0</v>
      </c>
      <c r="R201" s="180" t="s">
        <v>1317</v>
      </c>
      <c r="S201" s="180" t="s">
        <v>371</v>
      </c>
      <c r="T201" s="181" t="s">
        <v>2386</v>
      </c>
      <c r="U201" s="163">
        <v>1.17</v>
      </c>
      <c r="V201" s="163">
        <f>ROUND(E201*U201,2)</f>
        <v>9.36</v>
      </c>
      <c r="W201" s="163"/>
      <c r="X201" s="163" t="s">
        <v>431</v>
      </c>
      <c r="Y201" s="152"/>
      <c r="Z201" s="152"/>
      <c r="AA201" s="152"/>
      <c r="AB201" s="152"/>
      <c r="AC201" s="152"/>
      <c r="AD201" s="152"/>
      <c r="AE201" s="152"/>
      <c r="AF201" s="152"/>
      <c r="AG201" s="152" t="s">
        <v>2387</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c r="A202" s="159"/>
      <c r="B202" s="160"/>
      <c r="C202" s="203" t="s">
        <v>4544</v>
      </c>
      <c r="D202" s="199"/>
      <c r="E202" s="200">
        <v>1</v>
      </c>
      <c r="F202" s="163"/>
      <c r="G202" s="163"/>
      <c r="H202" s="163"/>
      <c r="I202" s="163"/>
      <c r="J202" s="163"/>
      <c r="K202" s="163"/>
      <c r="L202" s="163"/>
      <c r="M202" s="163"/>
      <c r="N202" s="162"/>
      <c r="O202" s="162"/>
      <c r="P202" s="162"/>
      <c r="Q202" s="162"/>
      <c r="R202" s="163"/>
      <c r="S202" s="163"/>
      <c r="T202" s="163"/>
      <c r="U202" s="163"/>
      <c r="V202" s="163"/>
      <c r="W202" s="163"/>
      <c r="X202" s="163"/>
      <c r="Y202" s="152"/>
      <c r="Z202" s="152"/>
      <c r="AA202" s="152"/>
      <c r="AB202" s="152"/>
      <c r="AC202" s="152"/>
      <c r="AD202" s="152"/>
      <c r="AE202" s="152"/>
      <c r="AF202" s="152"/>
      <c r="AG202" s="152" t="s">
        <v>2390</v>
      </c>
      <c r="AH202" s="152">
        <v>5</v>
      </c>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c r="A203" s="159"/>
      <c r="B203" s="160"/>
      <c r="C203" s="203" t="s">
        <v>4545</v>
      </c>
      <c r="D203" s="199"/>
      <c r="E203" s="200">
        <v>3</v>
      </c>
      <c r="F203" s="163"/>
      <c r="G203" s="163"/>
      <c r="H203" s="163"/>
      <c r="I203" s="163"/>
      <c r="J203" s="163"/>
      <c r="K203" s="163"/>
      <c r="L203" s="163"/>
      <c r="M203" s="163"/>
      <c r="N203" s="162"/>
      <c r="O203" s="162"/>
      <c r="P203" s="162"/>
      <c r="Q203" s="162"/>
      <c r="R203" s="163"/>
      <c r="S203" s="163"/>
      <c r="T203" s="163"/>
      <c r="U203" s="163"/>
      <c r="V203" s="163"/>
      <c r="W203" s="163"/>
      <c r="X203" s="163"/>
      <c r="Y203" s="152"/>
      <c r="Z203" s="152"/>
      <c r="AA203" s="152"/>
      <c r="AB203" s="152"/>
      <c r="AC203" s="152"/>
      <c r="AD203" s="152"/>
      <c r="AE203" s="152"/>
      <c r="AF203" s="152"/>
      <c r="AG203" s="152" t="s">
        <v>2390</v>
      </c>
      <c r="AH203" s="152">
        <v>5</v>
      </c>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c r="A204" s="159"/>
      <c r="B204" s="160"/>
      <c r="C204" s="203" t="s">
        <v>4546</v>
      </c>
      <c r="D204" s="199"/>
      <c r="E204" s="200">
        <v>4</v>
      </c>
      <c r="F204" s="163"/>
      <c r="G204" s="163"/>
      <c r="H204" s="163"/>
      <c r="I204" s="163"/>
      <c r="J204" s="163"/>
      <c r="K204" s="163"/>
      <c r="L204" s="163"/>
      <c r="M204" s="163"/>
      <c r="N204" s="162"/>
      <c r="O204" s="162"/>
      <c r="P204" s="162"/>
      <c r="Q204" s="162"/>
      <c r="R204" s="163"/>
      <c r="S204" s="163"/>
      <c r="T204" s="163"/>
      <c r="U204" s="163"/>
      <c r="V204" s="163"/>
      <c r="W204" s="163"/>
      <c r="X204" s="163"/>
      <c r="Y204" s="152"/>
      <c r="Z204" s="152"/>
      <c r="AA204" s="152"/>
      <c r="AB204" s="152"/>
      <c r="AC204" s="152"/>
      <c r="AD204" s="152"/>
      <c r="AE204" s="152"/>
      <c r="AF204" s="152"/>
      <c r="AG204" s="152" t="s">
        <v>2390</v>
      </c>
      <c r="AH204" s="152">
        <v>5</v>
      </c>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ht="22.5" outlineLevel="1">
      <c r="A205" s="175">
        <v>66</v>
      </c>
      <c r="B205" s="176" t="s">
        <v>1496</v>
      </c>
      <c r="C205" s="185" t="s">
        <v>1497</v>
      </c>
      <c r="D205" s="177" t="s">
        <v>508</v>
      </c>
      <c r="E205" s="178">
        <v>8</v>
      </c>
      <c r="F205" s="179"/>
      <c r="G205" s="180">
        <f>ROUND(E205*F205,2)</f>
        <v>0</v>
      </c>
      <c r="H205" s="179"/>
      <c r="I205" s="180">
        <f>ROUND(E205*H205,2)</f>
        <v>0</v>
      </c>
      <c r="J205" s="179"/>
      <c r="K205" s="180">
        <f>ROUND(E205*J205,2)</f>
        <v>0</v>
      </c>
      <c r="L205" s="180">
        <v>21</v>
      </c>
      <c r="M205" s="180">
        <f>G205*(1+L205/100)</f>
        <v>0</v>
      </c>
      <c r="N205" s="178">
        <v>0</v>
      </c>
      <c r="O205" s="178">
        <f>ROUND(E205*N205,2)</f>
        <v>0</v>
      </c>
      <c r="P205" s="178">
        <v>0</v>
      </c>
      <c r="Q205" s="178">
        <f>ROUND(E205*P205,2)</f>
        <v>0</v>
      </c>
      <c r="R205" s="180" t="s">
        <v>1317</v>
      </c>
      <c r="S205" s="180" t="s">
        <v>371</v>
      </c>
      <c r="T205" s="181" t="s">
        <v>2386</v>
      </c>
      <c r="U205" s="163">
        <v>3.7</v>
      </c>
      <c r="V205" s="163">
        <f>ROUND(E205*U205,2)</f>
        <v>29.6</v>
      </c>
      <c r="W205" s="163"/>
      <c r="X205" s="163" t="s">
        <v>431</v>
      </c>
      <c r="Y205" s="152"/>
      <c r="Z205" s="152"/>
      <c r="AA205" s="152"/>
      <c r="AB205" s="152"/>
      <c r="AC205" s="152"/>
      <c r="AD205" s="152"/>
      <c r="AE205" s="152"/>
      <c r="AF205" s="152"/>
      <c r="AG205" s="152" t="s">
        <v>2387</v>
      </c>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c r="A206" s="159"/>
      <c r="B206" s="160"/>
      <c r="C206" s="203" t="s">
        <v>4547</v>
      </c>
      <c r="D206" s="199"/>
      <c r="E206" s="200">
        <v>2</v>
      </c>
      <c r="F206" s="163"/>
      <c r="G206" s="163"/>
      <c r="H206" s="163"/>
      <c r="I206" s="163"/>
      <c r="J206" s="163"/>
      <c r="K206" s="163"/>
      <c r="L206" s="163"/>
      <c r="M206" s="163"/>
      <c r="N206" s="162"/>
      <c r="O206" s="162"/>
      <c r="P206" s="162"/>
      <c r="Q206" s="162"/>
      <c r="R206" s="163"/>
      <c r="S206" s="163"/>
      <c r="T206" s="163"/>
      <c r="U206" s="163"/>
      <c r="V206" s="163"/>
      <c r="W206" s="163"/>
      <c r="X206" s="163"/>
      <c r="Y206" s="152"/>
      <c r="Z206" s="152"/>
      <c r="AA206" s="152"/>
      <c r="AB206" s="152"/>
      <c r="AC206" s="152"/>
      <c r="AD206" s="152"/>
      <c r="AE206" s="152"/>
      <c r="AF206" s="152"/>
      <c r="AG206" s="152" t="s">
        <v>2390</v>
      </c>
      <c r="AH206" s="152">
        <v>5</v>
      </c>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c r="A207" s="159"/>
      <c r="B207" s="160"/>
      <c r="C207" s="203" t="s">
        <v>4548</v>
      </c>
      <c r="D207" s="199"/>
      <c r="E207" s="200">
        <v>6</v>
      </c>
      <c r="F207" s="163"/>
      <c r="G207" s="163"/>
      <c r="H207" s="163"/>
      <c r="I207" s="163"/>
      <c r="J207" s="163"/>
      <c r="K207" s="163"/>
      <c r="L207" s="163"/>
      <c r="M207" s="163"/>
      <c r="N207" s="162"/>
      <c r="O207" s="162"/>
      <c r="P207" s="162"/>
      <c r="Q207" s="162"/>
      <c r="R207" s="163"/>
      <c r="S207" s="163"/>
      <c r="T207" s="163"/>
      <c r="U207" s="163"/>
      <c r="V207" s="163"/>
      <c r="W207" s="163"/>
      <c r="X207" s="163"/>
      <c r="Y207" s="152"/>
      <c r="Z207" s="152"/>
      <c r="AA207" s="152"/>
      <c r="AB207" s="152"/>
      <c r="AC207" s="152"/>
      <c r="AD207" s="152"/>
      <c r="AE207" s="152"/>
      <c r="AF207" s="152"/>
      <c r="AG207" s="152" t="s">
        <v>2390</v>
      </c>
      <c r="AH207" s="152">
        <v>5</v>
      </c>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c r="A208" s="175">
        <v>67</v>
      </c>
      <c r="B208" s="176" t="s">
        <v>4549</v>
      </c>
      <c r="C208" s="185" t="s">
        <v>4550</v>
      </c>
      <c r="D208" s="177" t="s">
        <v>508</v>
      </c>
      <c r="E208" s="178">
        <v>5</v>
      </c>
      <c r="F208" s="179"/>
      <c r="G208" s="180">
        <f>ROUND(E208*F208,2)</f>
        <v>0</v>
      </c>
      <c r="H208" s="179"/>
      <c r="I208" s="180">
        <f>ROUND(E208*H208,2)</f>
        <v>0</v>
      </c>
      <c r="J208" s="179"/>
      <c r="K208" s="180">
        <f>ROUND(E208*J208,2)</f>
        <v>0</v>
      </c>
      <c r="L208" s="180">
        <v>21</v>
      </c>
      <c r="M208" s="180">
        <f>G208*(1+L208/100)</f>
        <v>0</v>
      </c>
      <c r="N208" s="178">
        <v>0</v>
      </c>
      <c r="O208" s="178">
        <f>ROUND(E208*N208,2)</f>
        <v>0</v>
      </c>
      <c r="P208" s="178">
        <v>0</v>
      </c>
      <c r="Q208" s="178">
        <f>ROUND(E208*P208,2)</f>
        <v>0</v>
      </c>
      <c r="R208" s="180"/>
      <c r="S208" s="180" t="s">
        <v>430</v>
      </c>
      <c r="T208" s="181" t="s">
        <v>372</v>
      </c>
      <c r="U208" s="163">
        <v>0</v>
      </c>
      <c r="V208" s="163">
        <f>ROUND(E208*U208,2)</f>
        <v>0</v>
      </c>
      <c r="W208" s="163"/>
      <c r="X208" s="163" t="s">
        <v>431</v>
      </c>
      <c r="Y208" s="152"/>
      <c r="Z208" s="152"/>
      <c r="AA208" s="152"/>
      <c r="AB208" s="152"/>
      <c r="AC208" s="152"/>
      <c r="AD208" s="152"/>
      <c r="AE208" s="152"/>
      <c r="AF208" s="152"/>
      <c r="AG208" s="152" t="s">
        <v>2387</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c r="A209" s="159"/>
      <c r="B209" s="160"/>
      <c r="C209" s="203" t="s">
        <v>4551</v>
      </c>
      <c r="D209" s="199"/>
      <c r="E209" s="200">
        <v>3</v>
      </c>
      <c r="F209" s="163"/>
      <c r="G209" s="163"/>
      <c r="H209" s="163"/>
      <c r="I209" s="163"/>
      <c r="J209" s="163"/>
      <c r="K209" s="163"/>
      <c r="L209" s="163"/>
      <c r="M209" s="163"/>
      <c r="N209" s="162"/>
      <c r="O209" s="162"/>
      <c r="P209" s="162"/>
      <c r="Q209" s="162"/>
      <c r="R209" s="163"/>
      <c r="S209" s="163"/>
      <c r="T209" s="163"/>
      <c r="U209" s="163"/>
      <c r="V209" s="163"/>
      <c r="W209" s="163"/>
      <c r="X209" s="163"/>
      <c r="Y209" s="152"/>
      <c r="Z209" s="152"/>
      <c r="AA209" s="152"/>
      <c r="AB209" s="152"/>
      <c r="AC209" s="152"/>
      <c r="AD209" s="152"/>
      <c r="AE209" s="152"/>
      <c r="AF209" s="152"/>
      <c r="AG209" s="152" t="s">
        <v>2390</v>
      </c>
      <c r="AH209" s="152">
        <v>0</v>
      </c>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1">
      <c r="A210" s="159"/>
      <c r="B210" s="160"/>
      <c r="C210" s="203" t="s">
        <v>4552</v>
      </c>
      <c r="D210" s="199"/>
      <c r="E210" s="200">
        <v>2</v>
      </c>
      <c r="F210" s="163"/>
      <c r="G210" s="163"/>
      <c r="H210" s="163"/>
      <c r="I210" s="163"/>
      <c r="J210" s="163"/>
      <c r="K210" s="163"/>
      <c r="L210" s="163"/>
      <c r="M210" s="163"/>
      <c r="N210" s="162"/>
      <c r="O210" s="162"/>
      <c r="P210" s="162"/>
      <c r="Q210" s="162"/>
      <c r="R210" s="163"/>
      <c r="S210" s="163"/>
      <c r="T210" s="163"/>
      <c r="U210" s="163"/>
      <c r="V210" s="163"/>
      <c r="W210" s="163"/>
      <c r="X210" s="163"/>
      <c r="Y210" s="152"/>
      <c r="Z210" s="152"/>
      <c r="AA210" s="152"/>
      <c r="AB210" s="152"/>
      <c r="AC210" s="152"/>
      <c r="AD210" s="152"/>
      <c r="AE210" s="152"/>
      <c r="AF210" s="152"/>
      <c r="AG210" s="152" t="s">
        <v>2390</v>
      </c>
      <c r="AH210" s="152">
        <v>0</v>
      </c>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1">
      <c r="A211" s="189">
        <v>68</v>
      </c>
      <c r="B211" s="190" t="s">
        <v>4553</v>
      </c>
      <c r="C211" s="197" t="s">
        <v>4554</v>
      </c>
      <c r="D211" s="191" t="s">
        <v>2761</v>
      </c>
      <c r="E211" s="192">
        <v>1</v>
      </c>
      <c r="F211" s="193"/>
      <c r="G211" s="194">
        <f>ROUND(E211*F211,2)</f>
        <v>0</v>
      </c>
      <c r="H211" s="193"/>
      <c r="I211" s="194">
        <f>ROUND(E211*H211,2)</f>
        <v>0</v>
      </c>
      <c r="J211" s="193"/>
      <c r="K211" s="194">
        <f>ROUND(E211*J211,2)</f>
        <v>0</v>
      </c>
      <c r="L211" s="194">
        <v>21</v>
      </c>
      <c r="M211" s="194">
        <f>G211*(1+L211/100)</f>
        <v>0</v>
      </c>
      <c r="N211" s="192">
        <v>0</v>
      </c>
      <c r="O211" s="192">
        <f>ROUND(E211*N211,2)</f>
        <v>0</v>
      </c>
      <c r="P211" s="192">
        <v>0</v>
      </c>
      <c r="Q211" s="192">
        <f>ROUND(E211*P211,2)</f>
        <v>0</v>
      </c>
      <c r="R211" s="194"/>
      <c r="S211" s="194" t="s">
        <v>430</v>
      </c>
      <c r="T211" s="195" t="s">
        <v>372</v>
      </c>
      <c r="U211" s="163">
        <v>0</v>
      </c>
      <c r="V211" s="163">
        <f>ROUND(E211*U211,2)</f>
        <v>0</v>
      </c>
      <c r="W211" s="163"/>
      <c r="X211" s="163" t="s">
        <v>431</v>
      </c>
      <c r="Y211" s="152"/>
      <c r="Z211" s="152"/>
      <c r="AA211" s="152"/>
      <c r="AB211" s="152"/>
      <c r="AC211" s="152"/>
      <c r="AD211" s="152"/>
      <c r="AE211" s="152"/>
      <c r="AF211" s="152"/>
      <c r="AG211" s="152" t="s">
        <v>2387</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c r="A212" s="175">
        <v>69</v>
      </c>
      <c r="B212" s="176" t="s">
        <v>4555</v>
      </c>
      <c r="C212" s="185" t="s">
        <v>4556</v>
      </c>
      <c r="D212" s="177" t="s">
        <v>508</v>
      </c>
      <c r="E212" s="178">
        <v>1</v>
      </c>
      <c r="F212" s="179"/>
      <c r="G212" s="180">
        <f>ROUND(E212*F212,2)</f>
        <v>0</v>
      </c>
      <c r="H212" s="179"/>
      <c r="I212" s="180">
        <f>ROUND(E212*H212,2)</f>
        <v>0</v>
      </c>
      <c r="J212" s="179"/>
      <c r="K212" s="180">
        <f>ROUND(E212*J212,2)</f>
        <v>0</v>
      </c>
      <c r="L212" s="180">
        <v>21</v>
      </c>
      <c r="M212" s="180">
        <f>G212*(1+L212/100)</f>
        <v>0</v>
      </c>
      <c r="N212" s="178">
        <v>5.8000000000000003E-2</v>
      </c>
      <c r="O212" s="178">
        <f>ROUND(E212*N212,2)</f>
        <v>0.06</v>
      </c>
      <c r="P212" s="178">
        <v>0</v>
      </c>
      <c r="Q212" s="178">
        <f>ROUND(E212*P212,2)</f>
        <v>0</v>
      </c>
      <c r="R212" s="180"/>
      <c r="S212" s="180" t="s">
        <v>430</v>
      </c>
      <c r="T212" s="181" t="s">
        <v>372</v>
      </c>
      <c r="U212" s="163">
        <v>0</v>
      </c>
      <c r="V212" s="163">
        <f>ROUND(E212*U212,2)</f>
        <v>0</v>
      </c>
      <c r="W212" s="163"/>
      <c r="X212" s="163" t="s">
        <v>431</v>
      </c>
      <c r="Y212" s="152"/>
      <c r="Z212" s="152"/>
      <c r="AA212" s="152"/>
      <c r="AB212" s="152"/>
      <c r="AC212" s="152"/>
      <c r="AD212" s="152"/>
      <c r="AE212" s="152"/>
      <c r="AF212" s="152"/>
      <c r="AG212" s="152" t="s">
        <v>2387</v>
      </c>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1">
      <c r="A213" s="159"/>
      <c r="B213" s="160"/>
      <c r="C213" s="262" t="s">
        <v>4557</v>
      </c>
      <c r="D213" s="263"/>
      <c r="E213" s="263"/>
      <c r="F213" s="263"/>
      <c r="G213" s="263"/>
      <c r="H213" s="163"/>
      <c r="I213" s="163"/>
      <c r="J213" s="163"/>
      <c r="K213" s="163"/>
      <c r="L213" s="163"/>
      <c r="M213" s="163"/>
      <c r="N213" s="162"/>
      <c r="O213" s="162"/>
      <c r="P213" s="162"/>
      <c r="Q213" s="162"/>
      <c r="R213" s="163"/>
      <c r="S213" s="163"/>
      <c r="T213" s="163"/>
      <c r="U213" s="163"/>
      <c r="V213" s="163"/>
      <c r="W213" s="163"/>
      <c r="X213" s="163"/>
      <c r="Y213" s="152"/>
      <c r="Z213" s="152"/>
      <c r="AA213" s="152"/>
      <c r="AB213" s="152"/>
      <c r="AC213" s="152"/>
      <c r="AD213" s="152"/>
      <c r="AE213" s="152"/>
      <c r="AF213" s="152"/>
      <c r="AG213" s="152" t="s">
        <v>375</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82" t="str">
        <f>C213</f>
        <v>Provedení podstropení, protiproudý rekuperační výměník, filtr M5 na přívodu a odtahu, dodávka jednotky v celku.</v>
      </c>
      <c r="BB213" s="152"/>
      <c r="BC213" s="152"/>
      <c r="BD213" s="152"/>
      <c r="BE213" s="152"/>
      <c r="BF213" s="152"/>
      <c r="BG213" s="152"/>
      <c r="BH213" s="152"/>
    </row>
    <row r="214" spans="1:60" ht="22.5" outlineLevel="1">
      <c r="A214" s="159"/>
      <c r="B214" s="160"/>
      <c r="C214" s="271" t="s">
        <v>4558</v>
      </c>
      <c r="D214" s="272"/>
      <c r="E214" s="272"/>
      <c r="F214" s="272"/>
      <c r="G214" s="272"/>
      <c r="H214" s="163"/>
      <c r="I214" s="163"/>
      <c r="J214" s="163"/>
      <c r="K214" s="163"/>
      <c r="L214" s="163"/>
      <c r="M214" s="163"/>
      <c r="N214" s="162"/>
      <c r="O214" s="162"/>
      <c r="P214" s="162"/>
      <c r="Q214" s="162"/>
      <c r="R214" s="163"/>
      <c r="S214" s="163"/>
      <c r="T214" s="163"/>
      <c r="U214" s="163"/>
      <c r="V214" s="163"/>
      <c r="W214" s="163"/>
      <c r="X214" s="163"/>
      <c r="Y214" s="152"/>
      <c r="Z214" s="152"/>
      <c r="AA214" s="152"/>
      <c r="AB214" s="152"/>
      <c r="AC214" s="152"/>
      <c r="AD214" s="152"/>
      <c r="AE214" s="152"/>
      <c r="AF214" s="152"/>
      <c r="AG214" s="152" t="s">
        <v>375</v>
      </c>
      <c r="AH214" s="152"/>
      <c r="AI214" s="152"/>
      <c r="AJ214" s="152"/>
      <c r="AK214" s="152"/>
      <c r="AL214" s="152"/>
      <c r="AM214" s="152"/>
      <c r="AN214" s="152"/>
      <c r="AO214" s="152"/>
      <c r="AP214" s="152"/>
      <c r="AQ214" s="152"/>
      <c r="AR214" s="152"/>
      <c r="AS214" s="152"/>
      <c r="AT214" s="152"/>
      <c r="AU214" s="152"/>
      <c r="AV214" s="152"/>
      <c r="AW214" s="152"/>
      <c r="AX214" s="152"/>
      <c r="AY214" s="152"/>
      <c r="AZ214" s="152"/>
      <c r="BA214" s="182" t="str">
        <f>C214</f>
        <v>Skříň z patentovaného modulárního systému se stěnovými panely tl. 45 mm, které jsou vyrobeny z ocelového pozinkovaného plechu s vnějším lakováním v odstínu RAL9002 (šedobílá).</v>
      </c>
      <c r="BB214" s="152"/>
      <c r="BC214" s="152"/>
      <c r="BD214" s="152"/>
      <c r="BE214" s="152"/>
      <c r="BF214" s="152"/>
      <c r="BG214" s="152"/>
      <c r="BH214" s="152"/>
    </row>
    <row r="215" spans="1:60" outlineLevel="1">
      <c r="A215" s="159"/>
      <c r="B215" s="160"/>
      <c r="C215" s="271" t="s">
        <v>4559</v>
      </c>
      <c r="D215" s="272"/>
      <c r="E215" s="272"/>
      <c r="F215" s="272"/>
      <c r="G215" s="272"/>
      <c r="H215" s="163"/>
      <c r="I215" s="163"/>
      <c r="J215" s="163"/>
      <c r="K215" s="163"/>
      <c r="L215" s="163"/>
      <c r="M215" s="163"/>
      <c r="N215" s="162"/>
      <c r="O215" s="162"/>
      <c r="P215" s="162"/>
      <c r="Q215" s="162"/>
      <c r="R215" s="163"/>
      <c r="S215" s="163"/>
      <c r="T215" s="163"/>
      <c r="U215" s="163"/>
      <c r="V215" s="163"/>
      <c r="W215" s="163"/>
      <c r="X215" s="163"/>
      <c r="Y215" s="152"/>
      <c r="Z215" s="152"/>
      <c r="AA215" s="152"/>
      <c r="AB215" s="152"/>
      <c r="AC215" s="152"/>
      <c r="AD215" s="152"/>
      <c r="AE215" s="152"/>
      <c r="AF215" s="152"/>
      <c r="AG215" s="152" t="s">
        <v>375</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ht="22.5" outlineLevel="1">
      <c r="A216" s="175">
        <v>70</v>
      </c>
      <c r="B216" s="176" t="s">
        <v>4560</v>
      </c>
      <c r="C216" s="185" t="s">
        <v>4561</v>
      </c>
      <c r="D216" s="177" t="s">
        <v>2761</v>
      </c>
      <c r="E216" s="178">
        <v>1</v>
      </c>
      <c r="F216" s="179"/>
      <c r="G216" s="180">
        <f>ROUND(E216*F216,2)</f>
        <v>0</v>
      </c>
      <c r="H216" s="179"/>
      <c r="I216" s="180">
        <f>ROUND(E216*H216,2)</f>
        <v>0</v>
      </c>
      <c r="J216" s="179"/>
      <c r="K216" s="180">
        <f>ROUND(E216*J216,2)</f>
        <v>0</v>
      </c>
      <c r="L216" s="180">
        <v>21</v>
      </c>
      <c r="M216" s="180">
        <f>G216*(1+L216/100)</f>
        <v>0</v>
      </c>
      <c r="N216" s="178">
        <v>0</v>
      </c>
      <c r="O216" s="178">
        <f>ROUND(E216*N216,2)</f>
        <v>0</v>
      </c>
      <c r="P216" s="178">
        <v>0</v>
      </c>
      <c r="Q216" s="178">
        <f>ROUND(E216*P216,2)</f>
        <v>0</v>
      </c>
      <c r="R216" s="180"/>
      <c r="S216" s="180" t="s">
        <v>430</v>
      </c>
      <c r="T216" s="181" t="s">
        <v>372</v>
      </c>
      <c r="U216" s="163">
        <v>0</v>
      </c>
      <c r="V216" s="163">
        <f>ROUND(E216*U216,2)</f>
        <v>0</v>
      </c>
      <c r="W216" s="163"/>
      <c r="X216" s="163" t="s">
        <v>431</v>
      </c>
      <c r="Y216" s="152"/>
      <c r="Z216" s="152"/>
      <c r="AA216" s="152"/>
      <c r="AB216" s="152"/>
      <c r="AC216" s="152"/>
      <c r="AD216" s="152"/>
      <c r="AE216" s="152"/>
      <c r="AF216" s="152"/>
      <c r="AG216" s="152" t="s">
        <v>2387</v>
      </c>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c r="A217" s="159"/>
      <c r="B217" s="160"/>
      <c r="C217" s="262" t="s">
        <v>4562</v>
      </c>
      <c r="D217" s="263"/>
      <c r="E217" s="263"/>
      <c r="F217" s="263"/>
      <c r="G217" s="263"/>
      <c r="H217" s="163"/>
      <c r="I217" s="163"/>
      <c r="J217" s="163"/>
      <c r="K217" s="163"/>
      <c r="L217" s="163"/>
      <c r="M217" s="163"/>
      <c r="N217" s="162"/>
      <c r="O217" s="162"/>
      <c r="P217" s="162"/>
      <c r="Q217" s="162"/>
      <c r="R217" s="163"/>
      <c r="S217" s="163"/>
      <c r="T217" s="163"/>
      <c r="U217" s="163"/>
      <c r="V217" s="163"/>
      <c r="W217" s="163"/>
      <c r="X217" s="163"/>
      <c r="Y217" s="152"/>
      <c r="Z217" s="152"/>
      <c r="AA217" s="152"/>
      <c r="AB217" s="152"/>
      <c r="AC217" s="152"/>
      <c r="AD217" s="152"/>
      <c r="AE217" s="152"/>
      <c r="AF217" s="152"/>
      <c r="AG217" s="152" t="s">
        <v>375</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82" t="str">
        <f>C217</f>
        <v>Zavěšení a montáž VZT jednotky v podstropním provedení. Osazení inteligentního CO2 čidla a dotykového displaye a propojení kabeláže.</v>
      </c>
      <c r="BB217" s="152"/>
      <c r="BC217" s="152"/>
      <c r="BD217" s="152"/>
      <c r="BE217" s="152"/>
      <c r="BF217" s="152"/>
      <c r="BG217" s="152"/>
      <c r="BH217" s="152"/>
    </row>
    <row r="218" spans="1:60" outlineLevel="1">
      <c r="A218" s="159"/>
      <c r="B218" s="160"/>
      <c r="C218" s="271" t="s">
        <v>4563</v>
      </c>
      <c r="D218" s="272"/>
      <c r="E218" s="272"/>
      <c r="F218" s="272"/>
      <c r="G218" s="272"/>
      <c r="H218" s="163"/>
      <c r="I218" s="163"/>
      <c r="J218" s="163"/>
      <c r="K218" s="163"/>
      <c r="L218" s="163"/>
      <c r="M218" s="163"/>
      <c r="N218" s="162"/>
      <c r="O218" s="162"/>
      <c r="P218" s="162"/>
      <c r="Q218" s="162"/>
      <c r="R218" s="163"/>
      <c r="S218" s="163"/>
      <c r="T218" s="163"/>
      <c r="U218" s="163"/>
      <c r="V218" s="163"/>
      <c r="W218" s="163"/>
      <c r="X218" s="163"/>
      <c r="Y218" s="152"/>
      <c r="Z218" s="152"/>
      <c r="AA218" s="152"/>
      <c r="AB218" s="152"/>
      <c r="AC218" s="152"/>
      <c r="AD218" s="152"/>
      <c r="AE218" s="152"/>
      <c r="AF218" s="152"/>
      <c r="AG218" s="152" t="s">
        <v>375</v>
      </c>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1">
      <c r="A219" s="189">
        <v>71</v>
      </c>
      <c r="B219" s="190" t="s">
        <v>4564</v>
      </c>
      <c r="C219" s="197" t="s">
        <v>4565</v>
      </c>
      <c r="D219" s="191" t="s">
        <v>524</v>
      </c>
      <c r="E219" s="192">
        <v>30</v>
      </c>
      <c r="F219" s="193"/>
      <c r="G219" s="194">
        <f t="shared" ref="G219:G239" si="0">ROUND(E219*F219,2)</f>
        <v>0</v>
      </c>
      <c r="H219" s="193"/>
      <c r="I219" s="194">
        <f t="shared" ref="I219:I239" si="1">ROUND(E219*H219,2)</f>
        <v>0</v>
      </c>
      <c r="J219" s="193"/>
      <c r="K219" s="194">
        <f t="shared" ref="K219:K239" si="2">ROUND(E219*J219,2)</f>
        <v>0</v>
      </c>
      <c r="L219" s="194">
        <v>21</v>
      </c>
      <c r="M219" s="194">
        <f t="shared" ref="M219:M239" si="3">G219*(1+L219/100)</f>
        <v>0</v>
      </c>
      <c r="N219" s="192">
        <v>0</v>
      </c>
      <c r="O219" s="192">
        <f t="shared" ref="O219:O239" si="4">ROUND(E219*N219,2)</f>
        <v>0</v>
      </c>
      <c r="P219" s="192">
        <v>0</v>
      </c>
      <c r="Q219" s="192">
        <f t="shared" ref="Q219:Q239" si="5">ROUND(E219*P219,2)</f>
        <v>0</v>
      </c>
      <c r="R219" s="194"/>
      <c r="S219" s="194" t="s">
        <v>430</v>
      </c>
      <c r="T219" s="195" t="s">
        <v>372</v>
      </c>
      <c r="U219" s="163">
        <v>0.37</v>
      </c>
      <c r="V219" s="163">
        <f t="shared" ref="V219:V239" si="6">ROUND(E219*U219,2)</f>
        <v>11.1</v>
      </c>
      <c r="W219" s="163"/>
      <c r="X219" s="163" t="s">
        <v>431</v>
      </c>
      <c r="Y219" s="152"/>
      <c r="Z219" s="152"/>
      <c r="AA219" s="152"/>
      <c r="AB219" s="152"/>
      <c r="AC219" s="152"/>
      <c r="AD219" s="152"/>
      <c r="AE219" s="152"/>
      <c r="AF219" s="152"/>
      <c r="AG219" s="152" t="s">
        <v>4566</v>
      </c>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c r="A220" s="189">
        <v>72</v>
      </c>
      <c r="B220" s="190" t="s">
        <v>4567</v>
      </c>
      <c r="C220" s="197" t="s">
        <v>4568</v>
      </c>
      <c r="D220" s="191" t="s">
        <v>1775</v>
      </c>
      <c r="E220" s="192">
        <v>1812</v>
      </c>
      <c r="F220" s="193"/>
      <c r="G220" s="194">
        <f t="shared" si="0"/>
        <v>0</v>
      </c>
      <c r="H220" s="193"/>
      <c r="I220" s="194">
        <f t="shared" si="1"/>
        <v>0</v>
      </c>
      <c r="J220" s="193"/>
      <c r="K220" s="194">
        <f t="shared" si="2"/>
        <v>0</v>
      </c>
      <c r="L220" s="194">
        <v>21</v>
      </c>
      <c r="M220" s="194">
        <f t="shared" si="3"/>
        <v>0</v>
      </c>
      <c r="N220" s="192">
        <v>1E-3</v>
      </c>
      <c r="O220" s="192">
        <f t="shared" si="4"/>
        <v>1.81</v>
      </c>
      <c r="P220" s="192">
        <v>0</v>
      </c>
      <c r="Q220" s="192">
        <f t="shared" si="5"/>
        <v>0</v>
      </c>
      <c r="R220" s="194"/>
      <c r="S220" s="194" t="s">
        <v>430</v>
      </c>
      <c r="T220" s="195" t="s">
        <v>2386</v>
      </c>
      <c r="U220" s="163">
        <v>0</v>
      </c>
      <c r="V220" s="163">
        <f t="shared" si="6"/>
        <v>0</v>
      </c>
      <c r="W220" s="163"/>
      <c r="X220" s="163" t="s">
        <v>464</v>
      </c>
      <c r="Y220" s="152"/>
      <c r="Z220" s="152"/>
      <c r="AA220" s="152"/>
      <c r="AB220" s="152"/>
      <c r="AC220" s="152"/>
      <c r="AD220" s="152"/>
      <c r="AE220" s="152"/>
      <c r="AF220" s="152"/>
      <c r="AG220" s="152" t="s">
        <v>2465</v>
      </c>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ht="22.5" outlineLevel="1">
      <c r="A221" s="189">
        <v>73</v>
      </c>
      <c r="B221" s="190" t="s">
        <v>4569</v>
      </c>
      <c r="C221" s="197" t="s">
        <v>4570</v>
      </c>
      <c r="D221" s="191" t="s">
        <v>508</v>
      </c>
      <c r="E221" s="192">
        <v>6</v>
      </c>
      <c r="F221" s="193"/>
      <c r="G221" s="194">
        <f t="shared" si="0"/>
        <v>0</v>
      </c>
      <c r="H221" s="193"/>
      <c r="I221" s="194">
        <f t="shared" si="1"/>
        <v>0</v>
      </c>
      <c r="J221" s="193"/>
      <c r="K221" s="194">
        <f t="shared" si="2"/>
        <v>0</v>
      </c>
      <c r="L221" s="194">
        <v>21</v>
      </c>
      <c r="M221" s="194">
        <f t="shared" si="3"/>
        <v>0</v>
      </c>
      <c r="N221" s="192">
        <v>1.1900000000000001E-2</v>
      </c>
      <c r="O221" s="192">
        <f t="shared" si="4"/>
        <v>7.0000000000000007E-2</v>
      </c>
      <c r="P221" s="192">
        <v>0</v>
      </c>
      <c r="Q221" s="192">
        <f t="shared" si="5"/>
        <v>0</v>
      </c>
      <c r="R221" s="194"/>
      <c r="S221" s="194" t="s">
        <v>430</v>
      </c>
      <c r="T221" s="195" t="s">
        <v>372</v>
      </c>
      <c r="U221" s="163">
        <v>0</v>
      </c>
      <c r="V221" s="163">
        <f t="shared" si="6"/>
        <v>0</v>
      </c>
      <c r="W221" s="163"/>
      <c r="X221" s="163" t="s">
        <v>464</v>
      </c>
      <c r="Y221" s="152"/>
      <c r="Z221" s="152"/>
      <c r="AA221" s="152"/>
      <c r="AB221" s="152"/>
      <c r="AC221" s="152"/>
      <c r="AD221" s="152"/>
      <c r="AE221" s="152"/>
      <c r="AF221" s="152"/>
      <c r="AG221" s="152" t="s">
        <v>2465</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ht="22.5" outlineLevel="1">
      <c r="A222" s="189">
        <v>74</v>
      </c>
      <c r="B222" s="190" t="s">
        <v>4571</v>
      </c>
      <c r="C222" s="197" t="s">
        <v>4572</v>
      </c>
      <c r="D222" s="191" t="s">
        <v>508</v>
      </c>
      <c r="E222" s="192">
        <v>2</v>
      </c>
      <c r="F222" s="193"/>
      <c r="G222" s="194">
        <f t="shared" si="0"/>
        <v>0</v>
      </c>
      <c r="H222" s="193"/>
      <c r="I222" s="194">
        <f t="shared" si="1"/>
        <v>0</v>
      </c>
      <c r="J222" s="193"/>
      <c r="K222" s="194">
        <f t="shared" si="2"/>
        <v>0</v>
      </c>
      <c r="L222" s="194">
        <v>21</v>
      </c>
      <c r="M222" s="194">
        <f t="shared" si="3"/>
        <v>0</v>
      </c>
      <c r="N222" s="192">
        <v>1.1900000000000001E-2</v>
      </c>
      <c r="O222" s="192">
        <f t="shared" si="4"/>
        <v>0.02</v>
      </c>
      <c r="P222" s="192">
        <v>0</v>
      </c>
      <c r="Q222" s="192">
        <f t="shared" si="5"/>
        <v>0</v>
      </c>
      <c r="R222" s="194"/>
      <c r="S222" s="194" t="s">
        <v>430</v>
      </c>
      <c r="T222" s="195" t="s">
        <v>372</v>
      </c>
      <c r="U222" s="163">
        <v>0</v>
      </c>
      <c r="V222" s="163">
        <f t="shared" si="6"/>
        <v>0</v>
      </c>
      <c r="W222" s="163"/>
      <c r="X222" s="163" t="s">
        <v>464</v>
      </c>
      <c r="Y222" s="152"/>
      <c r="Z222" s="152"/>
      <c r="AA222" s="152"/>
      <c r="AB222" s="152"/>
      <c r="AC222" s="152"/>
      <c r="AD222" s="152"/>
      <c r="AE222" s="152"/>
      <c r="AF222" s="152"/>
      <c r="AG222" s="152" t="s">
        <v>2465</v>
      </c>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ht="22.5" outlineLevel="1">
      <c r="A223" s="189">
        <v>75</v>
      </c>
      <c r="B223" s="190" t="s">
        <v>4573</v>
      </c>
      <c r="C223" s="197" t="s">
        <v>4574</v>
      </c>
      <c r="D223" s="191" t="s">
        <v>508</v>
      </c>
      <c r="E223" s="192">
        <v>4</v>
      </c>
      <c r="F223" s="193"/>
      <c r="G223" s="194">
        <f t="shared" si="0"/>
        <v>0</v>
      </c>
      <c r="H223" s="193"/>
      <c r="I223" s="194">
        <f t="shared" si="1"/>
        <v>0</v>
      </c>
      <c r="J223" s="193"/>
      <c r="K223" s="194">
        <f t="shared" si="2"/>
        <v>0</v>
      </c>
      <c r="L223" s="194">
        <v>21</v>
      </c>
      <c r="M223" s="194">
        <f t="shared" si="3"/>
        <v>0</v>
      </c>
      <c r="N223" s="192">
        <v>0</v>
      </c>
      <c r="O223" s="192">
        <f t="shared" si="4"/>
        <v>0</v>
      </c>
      <c r="P223" s="192">
        <v>0</v>
      </c>
      <c r="Q223" s="192">
        <f t="shared" si="5"/>
        <v>0</v>
      </c>
      <c r="R223" s="194"/>
      <c r="S223" s="194" t="s">
        <v>430</v>
      </c>
      <c r="T223" s="195" t="s">
        <v>372</v>
      </c>
      <c r="U223" s="163">
        <v>0</v>
      </c>
      <c r="V223" s="163">
        <f t="shared" si="6"/>
        <v>0</v>
      </c>
      <c r="W223" s="163"/>
      <c r="X223" s="163" t="s">
        <v>464</v>
      </c>
      <c r="Y223" s="152"/>
      <c r="Z223" s="152"/>
      <c r="AA223" s="152"/>
      <c r="AB223" s="152"/>
      <c r="AC223" s="152"/>
      <c r="AD223" s="152"/>
      <c r="AE223" s="152"/>
      <c r="AF223" s="152"/>
      <c r="AG223" s="152" t="s">
        <v>4008</v>
      </c>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ht="22.5" outlineLevel="1">
      <c r="A224" s="189">
        <v>76</v>
      </c>
      <c r="B224" s="190" t="s">
        <v>4575</v>
      </c>
      <c r="C224" s="197" t="s">
        <v>4576</v>
      </c>
      <c r="D224" s="191" t="s">
        <v>508</v>
      </c>
      <c r="E224" s="192">
        <v>1</v>
      </c>
      <c r="F224" s="193"/>
      <c r="G224" s="194">
        <f t="shared" si="0"/>
        <v>0</v>
      </c>
      <c r="H224" s="193"/>
      <c r="I224" s="194">
        <f t="shared" si="1"/>
        <v>0</v>
      </c>
      <c r="J224" s="193"/>
      <c r="K224" s="194">
        <f t="shared" si="2"/>
        <v>0</v>
      </c>
      <c r="L224" s="194">
        <v>21</v>
      </c>
      <c r="M224" s="194">
        <f t="shared" si="3"/>
        <v>0</v>
      </c>
      <c r="N224" s="192">
        <v>0.76</v>
      </c>
      <c r="O224" s="192">
        <f t="shared" si="4"/>
        <v>0.76</v>
      </c>
      <c r="P224" s="192">
        <v>0</v>
      </c>
      <c r="Q224" s="192">
        <f t="shared" si="5"/>
        <v>0</v>
      </c>
      <c r="R224" s="194"/>
      <c r="S224" s="194" t="s">
        <v>430</v>
      </c>
      <c r="T224" s="195" t="s">
        <v>372</v>
      </c>
      <c r="U224" s="163">
        <v>0</v>
      </c>
      <c r="V224" s="163">
        <f t="shared" si="6"/>
        <v>0</v>
      </c>
      <c r="W224" s="163"/>
      <c r="X224" s="163" t="s">
        <v>464</v>
      </c>
      <c r="Y224" s="152"/>
      <c r="Z224" s="152"/>
      <c r="AA224" s="152"/>
      <c r="AB224" s="152"/>
      <c r="AC224" s="152"/>
      <c r="AD224" s="152"/>
      <c r="AE224" s="152"/>
      <c r="AF224" s="152"/>
      <c r="AG224" s="152" t="s">
        <v>2465</v>
      </c>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ht="22.5" outlineLevel="1">
      <c r="A225" s="189">
        <v>77</v>
      </c>
      <c r="B225" s="190" t="s">
        <v>4577</v>
      </c>
      <c r="C225" s="197" t="s">
        <v>4578</v>
      </c>
      <c r="D225" s="191" t="s">
        <v>508</v>
      </c>
      <c r="E225" s="192">
        <v>3</v>
      </c>
      <c r="F225" s="193"/>
      <c r="G225" s="194">
        <f t="shared" si="0"/>
        <v>0</v>
      </c>
      <c r="H225" s="193"/>
      <c r="I225" s="194">
        <f t="shared" si="1"/>
        <v>0</v>
      </c>
      <c r="J225" s="193"/>
      <c r="K225" s="194">
        <f t="shared" si="2"/>
        <v>0</v>
      </c>
      <c r="L225" s="194">
        <v>21</v>
      </c>
      <c r="M225" s="194">
        <f t="shared" si="3"/>
        <v>0</v>
      </c>
      <c r="N225" s="192">
        <v>0.76</v>
      </c>
      <c r="O225" s="192">
        <f t="shared" si="4"/>
        <v>2.2799999999999998</v>
      </c>
      <c r="P225" s="192">
        <v>0</v>
      </c>
      <c r="Q225" s="192">
        <f t="shared" si="5"/>
        <v>0</v>
      </c>
      <c r="R225" s="194"/>
      <c r="S225" s="194" t="s">
        <v>430</v>
      </c>
      <c r="T225" s="195" t="s">
        <v>372</v>
      </c>
      <c r="U225" s="163">
        <v>0</v>
      </c>
      <c r="V225" s="163">
        <f t="shared" si="6"/>
        <v>0</v>
      </c>
      <c r="W225" s="163"/>
      <c r="X225" s="163" t="s">
        <v>464</v>
      </c>
      <c r="Y225" s="152"/>
      <c r="Z225" s="152"/>
      <c r="AA225" s="152"/>
      <c r="AB225" s="152"/>
      <c r="AC225" s="152"/>
      <c r="AD225" s="152"/>
      <c r="AE225" s="152"/>
      <c r="AF225" s="152"/>
      <c r="AG225" s="152" t="s">
        <v>2465</v>
      </c>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c r="A226" s="189">
        <v>78</v>
      </c>
      <c r="B226" s="190" t="s">
        <v>4579</v>
      </c>
      <c r="C226" s="197" t="s">
        <v>4580</v>
      </c>
      <c r="D226" s="191" t="s">
        <v>508</v>
      </c>
      <c r="E226" s="192">
        <v>2</v>
      </c>
      <c r="F226" s="193"/>
      <c r="G226" s="194">
        <f t="shared" si="0"/>
        <v>0</v>
      </c>
      <c r="H226" s="193"/>
      <c r="I226" s="194">
        <f t="shared" si="1"/>
        <v>0</v>
      </c>
      <c r="J226" s="193"/>
      <c r="K226" s="194">
        <f t="shared" si="2"/>
        <v>0</v>
      </c>
      <c r="L226" s="194">
        <v>21</v>
      </c>
      <c r="M226" s="194">
        <f t="shared" si="3"/>
        <v>0</v>
      </c>
      <c r="N226" s="192">
        <v>0.76</v>
      </c>
      <c r="O226" s="192">
        <f t="shared" si="4"/>
        <v>1.52</v>
      </c>
      <c r="P226" s="192">
        <v>0</v>
      </c>
      <c r="Q226" s="192">
        <f t="shared" si="5"/>
        <v>0</v>
      </c>
      <c r="R226" s="194"/>
      <c r="S226" s="194" t="s">
        <v>430</v>
      </c>
      <c r="T226" s="195" t="s">
        <v>372</v>
      </c>
      <c r="U226" s="163">
        <v>0</v>
      </c>
      <c r="V226" s="163">
        <f t="shared" si="6"/>
        <v>0</v>
      </c>
      <c r="W226" s="163"/>
      <c r="X226" s="163" t="s">
        <v>464</v>
      </c>
      <c r="Y226" s="152"/>
      <c r="Z226" s="152"/>
      <c r="AA226" s="152"/>
      <c r="AB226" s="152"/>
      <c r="AC226" s="152"/>
      <c r="AD226" s="152"/>
      <c r="AE226" s="152"/>
      <c r="AF226" s="152"/>
      <c r="AG226" s="152" t="s">
        <v>2465</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1">
      <c r="A227" s="189">
        <v>79</v>
      </c>
      <c r="B227" s="190" t="s">
        <v>4581</v>
      </c>
      <c r="C227" s="197" t="s">
        <v>4582</v>
      </c>
      <c r="D227" s="191" t="s">
        <v>508</v>
      </c>
      <c r="E227" s="192">
        <v>1</v>
      </c>
      <c r="F227" s="193"/>
      <c r="G227" s="194">
        <f t="shared" si="0"/>
        <v>0</v>
      </c>
      <c r="H227" s="193"/>
      <c r="I227" s="194">
        <f t="shared" si="1"/>
        <v>0</v>
      </c>
      <c r="J227" s="193"/>
      <c r="K227" s="194">
        <f t="shared" si="2"/>
        <v>0</v>
      </c>
      <c r="L227" s="194">
        <v>21</v>
      </c>
      <c r="M227" s="194">
        <f t="shared" si="3"/>
        <v>0</v>
      </c>
      <c r="N227" s="192">
        <v>0.76</v>
      </c>
      <c r="O227" s="192">
        <f t="shared" si="4"/>
        <v>0.76</v>
      </c>
      <c r="P227" s="192">
        <v>0</v>
      </c>
      <c r="Q227" s="192">
        <f t="shared" si="5"/>
        <v>0</v>
      </c>
      <c r="R227" s="194"/>
      <c r="S227" s="194" t="s">
        <v>430</v>
      </c>
      <c r="T227" s="195" t="s">
        <v>372</v>
      </c>
      <c r="U227" s="163">
        <v>0</v>
      </c>
      <c r="V227" s="163">
        <f t="shared" si="6"/>
        <v>0</v>
      </c>
      <c r="W227" s="163"/>
      <c r="X227" s="163" t="s">
        <v>464</v>
      </c>
      <c r="Y227" s="152"/>
      <c r="Z227" s="152"/>
      <c r="AA227" s="152"/>
      <c r="AB227" s="152"/>
      <c r="AC227" s="152"/>
      <c r="AD227" s="152"/>
      <c r="AE227" s="152"/>
      <c r="AF227" s="152"/>
      <c r="AG227" s="152" t="s">
        <v>2465</v>
      </c>
      <c r="AH227" s="152"/>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1">
      <c r="A228" s="189">
        <v>80</v>
      </c>
      <c r="B228" s="190" t="s">
        <v>4583</v>
      </c>
      <c r="C228" s="197" t="s">
        <v>4584</v>
      </c>
      <c r="D228" s="191" t="s">
        <v>508</v>
      </c>
      <c r="E228" s="192">
        <v>1</v>
      </c>
      <c r="F228" s="193"/>
      <c r="G228" s="194">
        <f t="shared" si="0"/>
        <v>0</v>
      </c>
      <c r="H228" s="193"/>
      <c r="I228" s="194">
        <f t="shared" si="1"/>
        <v>0</v>
      </c>
      <c r="J228" s="193"/>
      <c r="K228" s="194">
        <f t="shared" si="2"/>
        <v>0</v>
      </c>
      <c r="L228" s="194">
        <v>21</v>
      </c>
      <c r="M228" s="194">
        <f t="shared" si="3"/>
        <v>0</v>
      </c>
      <c r="N228" s="192">
        <v>0.76</v>
      </c>
      <c r="O228" s="192">
        <f t="shared" si="4"/>
        <v>0.76</v>
      </c>
      <c r="P228" s="192">
        <v>0</v>
      </c>
      <c r="Q228" s="192">
        <f t="shared" si="5"/>
        <v>0</v>
      </c>
      <c r="R228" s="194"/>
      <c r="S228" s="194" t="s">
        <v>430</v>
      </c>
      <c r="T228" s="195" t="s">
        <v>372</v>
      </c>
      <c r="U228" s="163">
        <v>0</v>
      </c>
      <c r="V228" s="163">
        <f t="shared" si="6"/>
        <v>0</v>
      </c>
      <c r="W228" s="163"/>
      <c r="X228" s="163" t="s">
        <v>464</v>
      </c>
      <c r="Y228" s="152"/>
      <c r="Z228" s="152"/>
      <c r="AA228" s="152"/>
      <c r="AB228" s="152"/>
      <c r="AC228" s="152"/>
      <c r="AD228" s="152"/>
      <c r="AE228" s="152"/>
      <c r="AF228" s="152"/>
      <c r="AG228" s="152" t="s">
        <v>2465</v>
      </c>
      <c r="AH228" s="152"/>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ht="22.5" outlineLevel="1">
      <c r="A229" s="189">
        <v>81</v>
      </c>
      <c r="B229" s="190" t="s">
        <v>4585</v>
      </c>
      <c r="C229" s="197" t="s">
        <v>4586</v>
      </c>
      <c r="D229" s="191" t="s">
        <v>508</v>
      </c>
      <c r="E229" s="192">
        <v>1</v>
      </c>
      <c r="F229" s="193"/>
      <c r="G229" s="194">
        <f t="shared" si="0"/>
        <v>0</v>
      </c>
      <c r="H229" s="193"/>
      <c r="I229" s="194">
        <f t="shared" si="1"/>
        <v>0</v>
      </c>
      <c r="J229" s="193"/>
      <c r="K229" s="194">
        <f t="shared" si="2"/>
        <v>0</v>
      </c>
      <c r="L229" s="194">
        <v>21</v>
      </c>
      <c r="M229" s="194">
        <f t="shared" si="3"/>
        <v>0</v>
      </c>
      <c r="N229" s="192">
        <v>0.76</v>
      </c>
      <c r="O229" s="192">
        <f t="shared" si="4"/>
        <v>0.76</v>
      </c>
      <c r="P229" s="192">
        <v>0</v>
      </c>
      <c r="Q229" s="192">
        <f t="shared" si="5"/>
        <v>0</v>
      </c>
      <c r="R229" s="194"/>
      <c r="S229" s="194" t="s">
        <v>430</v>
      </c>
      <c r="T229" s="195" t="s">
        <v>372</v>
      </c>
      <c r="U229" s="163">
        <v>0</v>
      </c>
      <c r="V229" s="163">
        <f t="shared" si="6"/>
        <v>0</v>
      </c>
      <c r="W229" s="163"/>
      <c r="X229" s="163" t="s">
        <v>464</v>
      </c>
      <c r="Y229" s="152"/>
      <c r="Z229" s="152"/>
      <c r="AA229" s="152"/>
      <c r="AB229" s="152"/>
      <c r="AC229" s="152"/>
      <c r="AD229" s="152"/>
      <c r="AE229" s="152"/>
      <c r="AF229" s="152"/>
      <c r="AG229" s="152" t="s">
        <v>2465</v>
      </c>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c r="A230" s="189">
        <v>82</v>
      </c>
      <c r="B230" s="190" t="s">
        <v>4587</v>
      </c>
      <c r="C230" s="197" t="s">
        <v>4588</v>
      </c>
      <c r="D230" s="191" t="s">
        <v>508</v>
      </c>
      <c r="E230" s="192">
        <v>2</v>
      </c>
      <c r="F230" s="193"/>
      <c r="G230" s="194">
        <f t="shared" si="0"/>
        <v>0</v>
      </c>
      <c r="H230" s="193"/>
      <c r="I230" s="194">
        <f t="shared" si="1"/>
        <v>0</v>
      </c>
      <c r="J230" s="193"/>
      <c r="K230" s="194">
        <f t="shared" si="2"/>
        <v>0</v>
      </c>
      <c r="L230" s="194">
        <v>21</v>
      </c>
      <c r="M230" s="194">
        <f t="shared" si="3"/>
        <v>0</v>
      </c>
      <c r="N230" s="192">
        <v>0.76</v>
      </c>
      <c r="O230" s="192">
        <f t="shared" si="4"/>
        <v>1.52</v>
      </c>
      <c r="P230" s="192">
        <v>0</v>
      </c>
      <c r="Q230" s="192">
        <f t="shared" si="5"/>
        <v>0</v>
      </c>
      <c r="R230" s="194"/>
      <c r="S230" s="194" t="s">
        <v>430</v>
      </c>
      <c r="T230" s="195" t="s">
        <v>372</v>
      </c>
      <c r="U230" s="163">
        <v>0</v>
      </c>
      <c r="V230" s="163">
        <f t="shared" si="6"/>
        <v>0</v>
      </c>
      <c r="W230" s="163"/>
      <c r="X230" s="163" t="s">
        <v>464</v>
      </c>
      <c r="Y230" s="152"/>
      <c r="Z230" s="152"/>
      <c r="AA230" s="152"/>
      <c r="AB230" s="152"/>
      <c r="AC230" s="152"/>
      <c r="AD230" s="152"/>
      <c r="AE230" s="152"/>
      <c r="AF230" s="152"/>
      <c r="AG230" s="152" t="s">
        <v>2465</v>
      </c>
      <c r="AH230" s="152"/>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1">
      <c r="A231" s="189">
        <v>83</v>
      </c>
      <c r="B231" s="190" t="s">
        <v>4589</v>
      </c>
      <c r="C231" s="197" t="s">
        <v>4590</v>
      </c>
      <c r="D231" s="191" t="s">
        <v>3765</v>
      </c>
      <c r="E231" s="192">
        <v>8</v>
      </c>
      <c r="F231" s="193"/>
      <c r="G231" s="194">
        <f t="shared" si="0"/>
        <v>0</v>
      </c>
      <c r="H231" s="193"/>
      <c r="I231" s="194">
        <f t="shared" si="1"/>
        <v>0</v>
      </c>
      <c r="J231" s="193"/>
      <c r="K231" s="194">
        <f t="shared" si="2"/>
        <v>0</v>
      </c>
      <c r="L231" s="194">
        <v>21</v>
      </c>
      <c r="M231" s="194">
        <f t="shared" si="3"/>
        <v>0</v>
      </c>
      <c r="N231" s="192">
        <v>0.76</v>
      </c>
      <c r="O231" s="192">
        <f t="shared" si="4"/>
        <v>6.08</v>
      </c>
      <c r="P231" s="192">
        <v>0</v>
      </c>
      <c r="Q231" s="192">
        <f t="shared" si="5"/>
        <v>0</v>
      </c>
      <c r="R231" s="194"/>
      <c r="S231" s="194" t="s">
        <v>430</v>
      </c>
      <c r="T231" s="195" t="s">
        <v>372</v>
      </c>
      <c r="U231" s="163">
        <v>0</v>
      </c>
      <c r="V231" s="163">
        <f t="shared" si="6"/>
        <v>0</v>
      </c>
      <c r="W231" s="163"/>
      <c r="X231" s="163" t="s">
        <v>464</v>
      </c>
      <c r="Y231" s="152"/>
      <c r="Z231" s="152"/>
      <c r="AA231" s="152"/>
      <c r="AB231" s="152"/>
      <c r="AC231" s="152"/>
      <c r="AD231" s="152"/>
      <c r="AE231" s="152"/>
      <c r="AF231" s="152"/>
      <c r="AG231" s="152" t="s">
        <v>2465</v>
      </c>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1">
      <c r="A232" s="189">
        <v>84</v>
      </c>
      <c r="B232" s="190" t="s">
        <v>4591</v>
      </c>
      <c r="C232" s="197" t="s">
        <v>4592</v>
      </c>
      <c r="D232" s="191" t="s">
        <v>3765</v>
      </c>
      <c r="E232" s="192">
        <v>8</v>
      </c>
      <c r="F232" s="193"/>
      <c r="G232" s="194">
        <f t="shared" si="0"/>
        <v>0</v>
      </c>
      <c r="H232" s="193"/>
      <c r="I232" s="194">
        <f t="shared" si="1"/>
        <v>0</v>
      </c>
      <c r="J232" s="193"/>
      <c r="K232" s="194">
        <f t="shared" si="2"/>
        <v>0</v>
      </c>
      <c r="L232" s="194">
        <v>21</v>
      </c>
      <c r="M232" s="194">
        <f t="shared" si="3"/>
        <v>0</v>
      </c>
      <c r="N232" s="192">
        <v>0.76</v>
      </c>
      <c r="O232" s="192">
        <f t="shared" si="4"/>
        <v>6.08</v>
      </c>
      <c r="P232" s="192">
        <v>0</v>
      </c>
      <c r="Q232" s="192">
        <f t="shared" si="5"/>
        <v>0</v>
      </c>
      <c r="R232" s="194"/>
      <c r="S232" s="194" t="s">
        <v>430</v>
      </c>
      <c r="T232" s="195" t="s">
        <v>372</v>
      </c>
      <c r="U232" s="163">
        <v>0</v>
      </c>
      <c r="V232" s="163">
        <f t="shared" si="6"/>
        <v>0</v>
      </c>
      <c r="W232" s="163"/>
      <c r="X232" s="163" t="s">
        <v>464</v>
      </c>
      <c r="Y232" s="152"/>
      <c r="Z232" s="152"/>
      <c r="AA232" s="152"/>
      <c r="AB232" s="152"/>
      <c r="AC232" s="152"/>
      <c r="AD232" s="152"/>
      <c r="AE232" s="152"/>
      <c r="AF232" s="152"/>
      <c r="AG232" s="152" t="s">
        <v>2465</v>
      </c>
      <c r="AH232" s="152"/>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1">
      <c r="A233" s="189">
        <v>85</v>
      </c>
      <c r="B233" s="190" t="s">
        <v>4593</v>
      </c>
      <c r="C233" s="197" t="s">
        <v>4594</v>
      </c>
      <c r="D233" s="191" t="s">
        <v>2761</v>
      </c>
      <c r="E233" s="192">
        <v>1</v>
      </c>
      <c r="F233" s="193"/>
      <c r="G233" s="194">
        <f t="shared" si="0"/>
        <v>0</v>
      </c>
      <c r="H233" s="193"/>
      <c r="I233" s="194">
        <f t="shared" si="1"/>
        <v>0</v>
      </c>
      <c r="J233" s="193"/>
      <c r="K233" s="194">
        <f t="shared" si="2"/>
        <v>0</v>
      </c>
      <c r="L233" s="194">
        <v>21</v>
      </c>
      <c r="M233" s="194">
        <f t="shared" si="3"/>
        <v>0</v>
      </c>
      <c r="N233" s="192">
        <v>0.76</v>
      </c>
      <c r="O233" s="192">
        <f t="shared" si="4"/>
        <v>0.76</v>
      </c>
      <c r="P233" s="192">
        <v>0</v>
      </c>
      <c r="Q233" s="192">
        <f t="shared" si="5"/>
        <v>0</v>
      </c>
      <c r="R233" s="194"/>
      <c r="S233" s="194" t="s">
        <v>430</v>
      </c>
      <c r="T233" s="195" t="s">
        <v>372</v>
      </c>
      <c r="U233" s="163">
        <v>0</v>
      </c>
      <c r="V233" s="163">
        <f t="shared" si="6"/>
        <v>0</v>
      </c>
      <c r="W233" s="163"/>
      <c r="X233" s="163" t="s">
        <v>464</v>
      </c>
      <c r="Y233" s="152"/>
      <c r="Z233" s="152"/>
      <c r="AA233" s="152"/>
      <c r="AB233" s="152"/>
      <c r="AC233" s="152"/>
      <c r="AD233" s="152"/>
      <c r="AE233" s="152"/>
      <c r="AF233" s="152"/>
      <c r="AG233" s="152" t="s">
        <v>2465</v>
      </c>
      <c r="AH233" s="152"/>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1">
      <c r="A234" s="189">
        <v>86</v>
      </c>
      <c r="B234" s="190" t="s">
        <v>4595</v>
      </c>
      <c r="C234" s="197" t="s">
        <v>4596</v>
      </c>
      <c r="D234" s="191" t="s">
        <v>2761</v>
      </c>
      <c r="E234" s="192">
        <v>1</v>
      </c>
      <c r="F234" s="193"/>
      <c r="G234" s="194">
        <f t="shared" si="0"/>
        <v>0</v>
      </c>
      <c r="H234" s="193"/>
      <c r="I234" s="194">
        <f t="shared" si="1"/>
        <v>0</v>
      </c>
      <c r="J234" s="193"/>
      <c r="K234" s="194">
        <f t="shared" si="2"/>
        <v>0</v>
      </c>
      <c r="L234" s="194">
        <v>21</v>
      </c>
      <c r="M234" s="194">
        <f t="shared" si="3"/>
        <v>0</v>
      </c>
      <c r="N234" s="192">
        <v>0.76</v>
      </c>
      <c r="O234" s="192">
        <f t="shared" si="4"/>
        <v>0.76</v>
      </c>
      <c r="P234" s="192">
        <v>0</v>
      </c>
      <c r="Q234" s="192">
        <f t="shared" si="5"/>
        <v>0</v>
      </c>
      <c r="R234" s="194"/>
      <c r="S234" s="194" t="s">
        <v>430</v>
      </c>
      <c r="T234" s="195" t="s">
        <v>372</v>
      </c>
      <c r="U234" s="163">
        <v>0</v>
      </c>
      <c r="V234" s="163">
        <f t="shared" si="6"/>
        <v>0</v>
      </c>
      <c r="W234" s="163"/>
      <c r="X234" s="163" t="s">
        <v>464</v>
      </c>
      <c r="Y234" s="152"/>
      <c r="Z234" s="152"/>
      <c r="AA234" s="152"/>
      <c r="AB234" s="152"/>
      <c r="AC234" s="152"/>
      <c r="AD234" s="152"/>
      <c r="AE234" s="152"/>
      <c r="AF234" s="152"/>
      <c r="AG234" s="152" t="s">
        <v>2465</v>
      </c>
      <c r="AH234" s="152"/>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1">
      <c r="A235" s="189">
        <v>87</v>
      </c>
      <c r="B235" s="190" t="s">
        <v>4597</v>
      </c>
      <c r="C235" s="197" t="s">
        <v>4598</v>
      </c>
      <c r="D235" s="191" t="s">
        <v>508</v>
      </c>
      <c r="E235" s="192">
        <v>1</v>
      </c>
      <c r="F235" s="193"/>
      <c r="G235" s="194">
        <f t="shared" si="0"/>
        <v>0</v>
      </c>
      <c r="H235" s="193"/>
      <c r="I235" s="194">
        <f t="shared" si="1"/>
        <v>0</v>
      </c>
      <c r="J235" s="193"/>
      <c r="K235" s="194">
        <f t="shared" si="2"/>
        <v>0</v>
      </c>
      <c r="L235" s="194">
        <v>21</v>
      </c>
      <c r="M235" s="194">
        <f t="shared" si="3"/>
        <v>0</v>
      </c>
      <c r="N235" s="192">
        <v>1.41E-2</v>
      </c>
      <c r="O235" s="192">
        <f t="shared" si="4"/>
        <v>0.01</v>
      </c>
      <c r="P235" s="192">
        <v>0</v>
      </c>
      <c r="Q235" s="192">
        <f t="shared" si="5"/>
        <v>0</v>
      </c>
      <c r="R235" s="194"/>
      <c r="S235" s="194" t="s">
        <v>430</v>
      </c>
      <c r="T235" s="195" t="s">
        <v>372</v>
      </c>
      <c r="U235" s="163">
        <v>0</v>
      </c>
      <c r="V235" s="163">
        <f t="shared" si="6"/>
        <v>0</v>
      </c>
      <c r="W235" s="163"/>
      <c r="X235" s="163" t="s">
        <v>464</v>
      </c>
      <c r="Y235" s="152"/>
      <c r="Z235" s="152"/>
      <c r="AA235" s="152"/>
      <c r="AB235" s="152"/>
      <c r="AC235" s="152"/>
      <c r="AD235" s="152"/>
      <c r="AE235" s="152"/>
      <c r="AF235" s="152"/>
      <c r="AG235" s="152" t="s">
        <v>2465</v>
      </c>
      <c r="AH235" s="152"/>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ht="22.5" outlineLevel="1">
      <c r="A236" s="189">
        <v>88</v>
      </c>
      <c r="B236" s="190" t="s">
        <v>4599</v>
      </c>
      <c r="C236" s="197" t="s">
        <v>4600</v>
      </c>
      <c r="D236" s="191" t="s">
        <v>508</v>
      </c>
      <c r="E236" s="192">
        <v>2</v>
      </c>
      <c r="F236" s="193"/>
      <c r="G236" s="194">
        <f t="shared" si="0"/>
        <v>0</v>
      </c>
      <c r="H236" s="193"/>
      <c r="I236" s="194">
        <f t="shared" si="1"/>
        <v>0</v>
      </c>
      <c r="J236" s="193"/>
      <c r="K236" s="194">
        <f t="shared" si="2"/>
        <v>0</v>
      </c>
      <c r="L236" s="194">
        <v>21</v>
      </c>
      <c r="M236" s="194">
        <f t="shared" si="3"/>
        <v>0</v>
      </c>
      <c r="N236" s="192">
        <v>4.7500000000000001E-2</v>
      </c>
      <c r="O236" s="192">
        <f t="shared" si="4"/>
        <v>0.1</v>
      </c>
      <c r="P236" s="192">
        <v>0</v>
      </c>
      <c r="Q236" s="192">
        <f t="shared" si="5"/>
        <v>0</v>
      </c>
      <c r="R236" s="194"/>
      <c r="S236" s="194" t="s">
        <v>430</v>
      </c>
      <c r="T236" s="195" t="s">
        <v>372</v>
      </c>
      <c r="U236" s="163">
        <v>0</v>
      </c>
      <c r="V236" s="163">
        <f t="shared" si="6"/>
        <v>0</v>
      </c>
      <c r="W236" s="163"/>
      <c r="X236" s="163" t="s">
        <v>464</v>
      </c>
      <c r="Y236" s="152"/>
      <c r="Z236" s="152"/>
      <c r="AA236" s="152"/>
      <c r="AB236" s="152"/>
      <c r="AC236" s="152"/>
      <c r="AD236" s="152"/>
      <c r="AE236" s="152"/>
      <c r="AF236" s="152"/>
      <c r="AG236" s="152" t="s">
        <v>2465</v>
      </c>
      <c r="AH236" s="152"/>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ht="22.5" outlineLevel="1">
      <c r="A237" s="189">
        <v>89</v>
      </c>
      <c r="B237" s="190" t="s">
        <v>4601</v>
      </c>
      <c r="C237" s="197" t="s">
        <v>4602</v>
      </c>
      <c r="D237" s="191" t="s">
        <v>508</v>
      </c>
      <c r="E237" s="192">
        <v>1</v>
      </c>
      <c r="F237" s="193"/>
      <c r="G237" s="194">
        <f t="shared" si="0"/>
        <v>0</v>
      </c>
      <c r="H237" s="193"/>
      <c r="I237" s="194">
        <f t="shared" si="1"/>
        <v>0</v>
      </c>
      <c r="J237" s="193"/>
      <c r="K237" s="194">
        <f t="shared" si="2"/>
        <v>0</v>
      </c>
      <c r="L237" s="194">
        <v>21</v>
      </c>
      <c r="M237" s="194">
        <f t="shared" si="3"/>
        <v>0</v>
      </c>
      <c r="N237" s="192">
        <v>4.7500000000000001E-2</v>
      </c>
      <c r="O237" s="192">
        <f t="shared" si="4"/>
        <v>0.05</v>
      </c>
      <c r="P237" s="192">
        <v>0</v>
      </c>
      <c r="Q237" s="192">
        <f t="shared" si="5"/>
        <v>0</v>
      </c>
      <c r="R237" s="194"/>
      <c r="S237" s="194" t="s">
        <v>430</v>
      </c>
      <c r="T237" s="195" t="s">
        <v>372</v>
      </c>
      <c r="U237" s="163">
        <v>0</v>
      </c>
      <c r="V237" s="163">
        <f t="shared" si="6"/>
        <v>0</v>
      </c>
      <c r="W237" s="163"/>
      <c r="X237" s="163" t="s">
        <v>464</v>
      </c>
      <c r="Y237" s="152"/>
      <c r="Z237" s="152"/>
      <c r="AA237" s="152"/>
      <c r="AB237" s="152"/>
      <c r="AC237" s="152"/>
      <c r="AD237" s="152"/>
      <c r="AE237" s="152"/>
      <c r="AF237" s="152"/>
      <c r="AG237" s="152" t="s">
        <v>2465</v>
      </c>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1">
      <c r="A238" s="189">
        <v>90</v>
      </c>
      <c r="B238" s="190" t="s">
        <v>4603</v>
      </c>
      <c r="C238" s="197" t="s">
        <v>4604</v>
      </c>
      <c r="D238" s="191" t="s">
        <v>508</v>
      </c>
      <c r="E238" s="192">
        <v>5</v>
      </c>
      <c r="F238" s="193"/>
      <c r="G238" s="194">
        <f t="shared" si="0"/>
        <v>0</v>
      </c>
      <c r="H238" s="193"/>
      <c r="I238" s="194">
        <f t="shared" si="1"/>
        <v>0</v>
      </c>
      <c r="J238" s="193"/>
      <c r="K238" s="194">
        <f t="shared" si="2"/>
        <v>0</v>
      </c>
      <c r="L238" s="194">
        <v>21</v>
      </c>
      <c r="M238" s="194">
        <f t="shared" si="3"/>
        <v>0</v>
      </c>
      <c r="N238" s="192">
        <v>7.0000000000000001E-3</v>
      </c>
      <c r="O238" s="192">
        <f t="shared" si="4"/>
        <v>0.04</v>
      </c>
      <c r="P238" s="192">
        <v>0</v>
      </c>
      <c r="Q238" s="192">
        <f t="shared" si="5"/>
        <v>0</v>
      </c>
      <c r="R238" s="194"/>
      <c r="S238" s="194" t="s">
        <v>430</v>
      </c>
      <c r="T238" s="195" t="s">
        <v>2386</v>
      </c>
      <c r="U238" s="163">
        <v>0</v>
      </c>
      <c r="V238" s="163">
        <f t="shared" si="6"/>
        <v>0</v>
      </c>
      <c r="W238" s="163"/>
      <c r="X238" s="163" t="s">
        <v>464</v>
      </c>
      <c r="Y238" s="152"/>
      <c r="Z238" s="152"/>
      <c r="AA238" s="152"/>
      <c r="AB238" s="152"/>
      <c r="AC238" s="152"/>
      <c r="AD238" s="152"/>
      <c r="AE238" s="152"/>
      <c r="AF238" s="152"/>
      <c r="AG238" s="152" t="s">
        <v>2465</v>
      </c>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1">
      <c r="A239" s="175">
        <v>91</v>
      </c>
      <c r="B239" s="176" t="s">
        <v>4605</v>
      </c>
      <c r="C239" s="185" t="s">
        <v>4606</v>
      </c>
      <c r="D239" s="177" t="s">
        <v>508</v>
      </c>
      <c r="E239" s="178">
        <v>1</v>
      </c>
      <c r="F239" s="179"/>
      <c r="G239" s="180">
        <f t="shared" si="0"/>
        <v>0</v>
      </c>
      <c r="H239" s="179"/>
      <c r="I239" s="180">
        <f t="shared" si="1"/>
        <v>0</v>
      </c>
      <c r="J239" s="179"/>
      <c r="K239" s="180">
        <f t="shared" si="2"/>
        <v>0</v>
      </c>
      <c r="L239" s="180">
        <v>21</v>
      </c>
      <c r="M239" s="180">
        <f t="shared" si="3"/>
        <v>0</v>
      </c>
      <c r="N239" s="178">
        <v>2.1999999999999999E-2</v>
      </c>
      <c r="O239" s="178">
        <f t="shared" si="4"/>
        <v>0.02</v>
      </c>
      <c r="P239" s="178">
        <v>0</v>
      </c>
      <c r="Q239" s="178">
        <f t="shared" si="5"/>
        <v>0</v>
      </c>
      <c r="R239" s="180"/>
      <c r="S239" s="180" t="s">
        <v>430</v>
      </c>
      <c r="T239" s="181" t="s">
        <v>2386</v>
      </c>
      <c r="U239" s="163">
        <v>0</v>
      </c>
      <c r="V239" s="163">
        <f t="shared" si="6"/>
        <v>0</v>
      </c>
      <c r="W239" s="163"/>
      <c r="X239" s="163" t="s">
        <v>464</v>
      </c>
      <c r="Y239" s="152"/>
      <c r="Z239" s="152"/>
      <c r="AA239" s="152"/>
      <c r="AB239" s="152"/>
      <c r="AC239" s="152"/>
      <c r="AD239" s="152"/>
      <c r="AE239" s="152"/>
      <c r="AF239" s="152"/>
      <c r="AG239" s="152" t="s">
        <v>2465</v>
      </c>
      <c r="AH239" s="152"/>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1">
      <c r="A240" s="159"/>
      <c r="B240" s="160"/>
      <c r="C240" s="203" t="s">
        <v>4607</v>
      </c>
      <c r="D240" s="199"/>
      <c r="E240" s="200">
        <v>1</v>
      </c>
      <c r="F240" s="163"/>
      <c r="G240" s="163"/>
      <c r="H240" s="163"/>
      <c r="I240" s="163"/>
      <c r="J240" s="163"/>
      <c r="K240" s="163"/>
      <c r="L240" s="163"/>
      <c r="M240" s="163"/>
      <c r="N240" s="162"/>
      <c r="O240" s="162"/>
      <c r="P240" s="162"/>
      <c r="Q240" s="162"/>
      <c r="R240" s="163"/>
      <c r="S240" s="163"/>
      <c r="T240" s="163"/>
      <c r="U240" s="163"/>
      <c r="V240" s="163"/>
      <c r="W240" s="163"/>
      <c r="X240" s="163"/>
      <c r="Y240" s="152"/>
      <c r="Z240" s="152"/>
      <c r="AA240" s="152"/>
      <c r="AB240" s="152"/>
      <c r="AC240" s="152"/>
      <c r="AD240" s="152"/>
      <c r="AE240" s="152"/>
      <c r="AF240" s="152"/>
      <c r="AG240" s="152" t="s">
        <v>2390</v>
      </c>
      <c r="AH240" s="152">
        <v>0</v>
      </c>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1">
      <c r="A241" s="189">
        <v>92</v>
      </c>
      <c r="B241" s="190" t="s">
        <v>4608</v>
      </c>
      <c r="C241" s="197" t="s">
        <v>4609</v>
      </c>
      <c r="D241" s="191" t="s">
        <v>508</v>
      </c>
      <c r="E241" s="192">
        <v>1</v>
      </c>
      <c r="F241" s="193"/>
      <c r="G241" s="194">
        <f t="shared" ref="G241:G265" si="7">ROUND(E241*F241,2)</f>
        <v>0</v>
      </c>
      <c r="H241" s="193"/>
      <c r="I241" s="194">
        <f t="shared" ref="I241:I265" si="8">ROUND(E241*H241,2)</f>
        <v>0</v>
      </c>
      <c r="J241" s="193"/>
      <c r="K241" s="194">
        <f t="shared" ref="K241:K265" si="9">ROUND(E241*J241,2)</f>
        <v>0</v>
      </c>
      <c r="L241" s="194">
        <v>21</v>
      </c>
      <c r="M241" s="194">
        <f t="shared" ref="M241:M265" si="10">G241*(1+L241/100)</f>
        <v>0</v>
      </c>
      <c r="N241" s="192">
        <v>0.01</v>
      </c>
      <c r="O241" s="192">
        <f t="shared" ref="O241:O265" si="11">ROUND(E241*N241,2)</f>
        <v>0.01</v>
      </c>
      <c r="P241" s="192">
        <v>0</v>
      </c>
      <c r="Q241" s="192">
        <f t="shared" ref="Q241:Q265" si="12">ROUND(E241*P241,2)</f>
        <v>0</v>
      </c>
      <c r="R241" s="194"/>
      <c r="S241" s="194" t="s">
        <v>430</v>
      </c>
      <c r="T241" s="195" t="s">
        <v>372</v>
      </c>
      <c r="U241" s="163">
        <v>0</v>
      </c>
      <c r="V241" s="163">
        <f t="shared" ref="V241:V265" si="13">ROUND(E241*U241,2)</f>
        <v>0</v>
      </c>
      <c r="W241" s="163"/>
      <c r="X241" s="163" t="s">
        <v>464</v>
      </c>
      <c r="Y241" s="152"/>
      <c r="Z241" s="152"/>
      <c r="AA241" s="152"/>
      <c r="AB241" s="152"/>
      <c r="AC241" s="152"/>
      <c r="AD241" s="152"/>
      <c r="AE241" s="152"/>
      <c r="AF241" s="152"/>
      <c r="AG241" s="152" t="s">
        <v>2465</v>
      </c>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1">
      <c r="A242" s="189">
        <v>93</v>
      </c>
      <c r="B242" s="190" t="s">
        <v>4610</v>
      </c>
      <c r="C242" s="197" t="s">
        <v>4611</v>
      </c>
      <c r="D242" s="191" t="s">
        <v>508</v>
      </c>
      <c r="E242" s="192">
        <v>2</v>
      </c>
      <c r="F242" s="193"/>
      <c r="G242" s="194">
        <f t="shared" si="7"/>
        <v>0</v>
      </c>
      <c r="H242" s="193"/>
      <c r="I242" s="194">
        <f t="shared" si="8"/>
        <v>0</v>
      </c>
      <c r="J242" s="193"/>
      <c r="K242" s="194">
        <f t="shared" si="9"/>
        <v>0</v>
      </c>
      <c r="L242" s="194">
        <v>21</v>
      </c>
      <c r="M242" s="194">
        <f t="shared" si="10"/>
        <v>0</v>
      </c>
      <c r="N242" s="192">
        <v>1.4999999999999999E-2</v>
      </c>
      <c r="O242" s="192">
        <f t="shared" si="11"/>
        <v>0.03</v>
      </c>
      <c r="P242" s="192">
        <v>0</v>
      </c>
      <c r="Q242" s="192">
        <f t="shared" si="12"/>
        <v>0</v>
      </c>
      <c r="R242" s="194"/>
      <c r="S242" s="194" t="s">
        <v>430</v>
      </c>
      <c r="T242" s="195" t="s">
        <v>372</v>
      </c>
      <c r="U242" s="163">
        <v>0</v>
      </c>
      <c r="V242" s="163">
        <f t="shared" si="13"/>
        <v>0</v>
      </c>
      <c r="W242" s="163"/>
      <c r="X242" s="163" t="s">
        <v>464</v>
      </c>
      <c r="Y242" s="152"/>
      <c r="Z242" s="152"/>
      <c r="AA242" s="152"/>
      <c r="AB242" s="152"/>
      <c r="AC242" s="152"/>
      <c r="AD242" s="152"/>
      <c r="AE242" s="152"/>
      <c r="AF242" s="152"/>
      <c r="AG242" s="152" t="s">
        <v>2465</v>
      </c>
      <c r="AH242" s="152"/>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ht="33.75" outlineLevel="1">
      <c r="A243" s="189">
        <v>94</v>
      </c>
      <c r="B243" s="190" t="s">
        <v>4612</v>
      </c>
      <c r="C243" s="197" t="s">
        <v>4613</v>
      </c>
      <c r="D243" s="191" t="s">
        <v>508</v>
      </c>
      <c r="E243" s="192">
        <v>1</v>
      </c>
      <c r="F243" s="193"/>
      <c r="G243" s="194">
        <f t="shared" si="7"/>
        <v>0</v>
      </c>
      <c r="H243" s="193"/>
      <c r="I243" s="194">
        <f t="shared" si="8"/>
        <v>0</v>
      </c>
      <c r="J243" s="193"/>
      <c r="K243" s="194">
        <f t="shared" si="9"/>
        <v>0</v>
      </c>
      <c r="L243" s="194">
        <v>21</v>
      </c>
      <c r="M243" s="194">
        <f t="shared" si="10"/>
        <v>0</v>
      </c>
      <c r="N243" s="192">
        <v>4.0000000000000002E-4</v>
      </c>
      <c r="O243" s="192">
        <f t="shared" si="11"/>
        <v>0</v>
      </c>
      <c r="P243" s="192">
        <v>0</v>
      </c>
      <c r="Q243" s="192">
        <f t="shared" si="12"/>
        <v>0</v>
      </c>
      <c r="R243" s="194" t="s">
        <v>731</v>
      </c>
      <c r="S243" s="194" t="s">
        <v>371</v>
      </c>
      <c r="T243" s="195" t="s">
        <v>2386</v>
      </c>
      <c r="U243" s="163">
        <v>0</v>
      </c>
      <c r="V243" s="163">
        <f t="shared" si="13"/>
        <v>0</v>
      </c>
      <c r="W243" s="163"/>
      <c r="X243" s="163" t="s">
        <v>464</v>
      </c>
      <c r="Y243" s="152"/>
      <c r="Z243" s="152"/>
      <c r="AA243" s="152"/>
      <c r="AB243" s="152"/>
      <c r="AC243" s="152"/>
      <c r="AD243" s="152"/>
      <c r="AE243" s="152"/>
      <c r="AF243" s="152"/>
      <c r="AG243" s="152" t="s">
        <v>2465</v>
      </c>
      <c r="AH243" s="152"/>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ht="33.75" outlineLevel="1">
      <c r="A244" s="189">
        <v>95</v>
      </c>
      <c r="B244" s="190" t="s">
        <v>4614</v>
      </c>
      <c r="C244" s="197" t="s">
        <v>4615</v>
      </c>
      <c r="D244" s="191" t="s">
        <v>508</v>
      </c>
      <c r="E244" s="192">
        <v>1</v>
      </c>
      <c r="F244" s="193"/>
      <c r="G244" s="194">
        <f t="shared" si="7"/>
        <v>0</v>
      </c>
      <c r="H244" s="193"/>
      <c r="I244" s="194">
        <f t="shared" si="8"/>
        <v>0</v>
      </c>
      <c r="J244" s="193"/>
      <c r="K244" s="194">
        <f t="shared" si="9"/>
        <v>0</v>
      </c>
      <c r="L244" s="194">
        <v>21</v>
      </c>
      <c r="M244" s="194">
        <f t="shared" si="10"/>
        <v>0</v>
      </c>
      <c r="N244" s="192">
        <v>5.9999999999999995E-4</v>
      </c>
      <c r="O244" s="192">
        <f t="shared" si="11"/>
        <v>0</v>
      </c>
      <c r="P244" s="192">
        <v>0</v>
      </c>
      <c r="Q244" s="192">
        <f t="shared" si="12"/>
        <v>0</v>
      </c>
      <c r="R244" s="194" t="s">
        <v>731</v>
      </c>
      <c r="S244" s="194" t="s">
        <v>371</v>
      </c>
      <c r="T244" s="195" t="s">
        <v>2386</v>
      </c>
      <c r="U244" s="163">
        <v>0</v>
      </c>
      <c r="V244" s="163">
        <f t="shared" si="13"/>
        <v>0</v>
      </c>
      <c r="W244" s="163"/>
      <c r="X244" s="163" t="s">
        <v>464</v>
      </c>
      <c r="Y244" s="152"/>
      <c r="Z244" s="152"/>
      <c r="AA244" s="152"/>
      <c r="AB244" s="152"/>
      <c r="AC244" s="152"/>
      <c r="AD244" s="152"/>
      <c r="AE244" s="152"/>
      <c r="AF244" s="152"/>
      <c r="AG244" s="152" t="s">
        <v>2465</v>
      </c>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ht="33.75" outlineLevel="1">
      <c r="A245" s="189">
        <v>96</v>
      </c>
      <c r="B245" s="190" t="s">
        <v>4616</v>
      </c>
      <c r="C245" s="197" t="s">
        <v>4617</v>
      </c>
      <c r="D245" s="191" t="s">
        <v>508</v>
      </c>
      <c r="E245" s="192">
        <v>3</v>
      </c>
      <c r="F245" s="193"/>
      <c r="G245" s="194">
        <f t="shared" si="7"/>
        <v>0</v>
      </c>
      <c r="H245" s="193"/>
      <c r="I245" s="194">
        <f t="shared" si="8"/>
        <v>0</v>
      </c>
      <c r="J245" s="193"/>
      <c r="K245" s="194">
        <f t="shared" si="9"/>
        <v>0</v>
      </c>
      <c r="L245" s="194">
        <v>21</v>
      </c>
      <c r="M245" s="194">
        <f t="shared" si="10"/>
        <v>0</v>
      </c>
      <c r="N245" s="192">
        <v>1E-3</v>
      </c>
      <c r="O245" s="192">
        <f t="shared" si="11"/>
        <v>0</v>
      </c>
      <c r="P245" s="192">
        <v>0</v>
      </c>
      <c r="Q245" s="192">
        <f t="shared" si="12"/>
        <v>0</v>
      </c>
      <c r="R245" s="194" t="s">
        <v>731</v>
      </c>
      <c r="S245" s="194" t="s">
        <v>371</v>
      </c>
      <c r="T245" s="195" t="s">
        <v>2386</v>
      </c>
      <c r="U245" s="163">
        <v>0</v>
      </c>
      <c r="V245" s="163">
        <f t="shared" si="13"/>
        <v>0</v>
      </c>
      <c r="W245" s="163"/>
      <c r="X245" s="163" t="s">
        <v>464</v>
      </c>
      <c r="Y245" s="152"/>
      <c r="Z245" s="152"/>
      <c r="AA245" s="152"/>
      <c r="AB245" s="152"/>
      <c r="AC245" s="152"/>
      <c r="AD245" s="152"/>
      <c r="AE245" s="152"/>
      <c r="AF245" s="152"/>
      <c r="AG245" s="152" t="s">
        <v>2465</v>
      </c>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ht="33.75" outlineLevel="1">
      <c r="A246" s="189">
        <v>97</v>
      </c>
      <c r="B246" s="190" t="s">
        <v>4618</v>
      </c>
      <c r="C246" s="197" t="s">
        <v>4619</v>
      </c>
      <c r="D246" s="191" t="s">
        <v>508</v>
      </c>
      <c r="E246" s="192">
        <v>14</v>
      </c>
      <c r="F246" s="193"/>
      <c r="G246" s="194">
        <f t="shared" si="7"/>
        <v>0</v>
      </c>
      <c r="H246" s="193"/>
      <c r="I246" s="194">
        <f t="shared" si="8"/>
        <v>0</v>
      </c>
      <c r="J246" s="193"/>
      <c r="K246" s="194">
        <f t="shared" si="9"/>
        <v>0</v>
      </c>
      <c r="L246" s="194">
        <v>21</v>
      </c>
      <c r="M246" s="194">
        <f t="shared" si="10"/>
        <v>0</v>
      </c>
      <c r="N246" s="192">
        <v>1.4E-3</v>
      </c>
      <c r="O246" s="192">
        <f t="shared" si="11"/>
        <v>0.02</v>
      </c>
      <c r="P246" s="192">
        <v>0</v>
      </c>
      <c r="Q246" s="192">
        <f t="shared" si="12"/>
        <v>0</v>
      </c>
      <c r="R246" s="194" t="s">
        <v>731</v>
      </c>
      <c r="S246" s="194" t="s">
        <v>371</v>
      </c>
      <c r="T246" s="195" t="s">
        <v>2386</v>
      </c>
      <c r="U246" s="163">
        <v>0</v>
      </c>
      <c r="V246" s="163">
        <f t="shared" si="13"/>
        <v>0</v>
      </c>
      <c r="W246" s="163"/>
      <c r="X246" s="163" t="s">
        <v>464</v>
      </c>
      <c r="Y246" s="152"/>
      <c r="Z246" s="152"/>
      <c r="AA246" s="152"/>
      <c r="AB246" s="152"/>
      <c r="AC246" s="152"/>
      <c r="AD246" s="152"/>
      <c r="AE246" s="152"/>
      <c r="AF246" s="152"/>
      <c r="AG246" s="152" t="s">
        <v>2465</v>
      </c>
      <c r="AH246" s="152"/>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ht="33.75" outlineLevel="1">
      <c r="A247" s="189">
        <v>98</v>
      </c>
      <c r="B247" s="190" t="s">
        <v>4620</v>
      </c>
      <c r="C247" s="197" t="s">
        <v>4621</v>
      </c>
      <c r="D247" s="191" t="s">
        <v>508</v>
      </c>
      <c r="E247" s="192">
        <v>15</v>
      </c>
      <c r="F247" s="193"/>
      <c r="G247" s="194">
        <f t="shared" si="7"/>
        <v>0</v>
      </c>
      <c r="H247" s="193"/>
      <c r="I247" s="194">
        <f t="shared" si="8"/>
        <v>0</v>
      </c>
      <c r="J247" s="193"/>
      <c r="K247" s="194">
        <f t="shared" si="9"/>
        <v>0</v>
      </c>
      <c r="L247" s="194">
        <v>21</v>
      </c>
      <c r="M247" s="194">
        <f t="shared" si="10"/>
        <v>0</v>
      </c>
      <c r="N247" s="192">
        <v>2.0999999999999999E-3</v>
      </c>
      <c r="O247" s="192">
        <f t="shared" si="11"/>
        <v>0.03</v>
      </c>
      <c r="P247" s="192">
        <v>0</v>
      </c>
      <c r="Q247" s="192">
        <f t="shared" si="12"/>
        <v>0</v>
      </c>
      <c r="R247" s="194" t="s">
        <v>731</v>
      </c>
      <c r="S247" s="194" t="s">
        <v>371</v>
      </c>
      <c r="T247" s="195" t="s">
        <v>2386</v>
      </c>
      <c r="U247" s="163">
        <v>0</v>
      </c>
      <c r="V247" s="163">
        <f t="shared" si="13"/>
        <v>0</v>
      </c>
      <c r="W247" s="163"/>
      <c r="X247" s="163" t="s">
        <v>464</v>
      </c>
      <c r="Y247" s="152"/>
      <c r="Z247" s="152"/>
      <c r="AA247" s="152"/>
      <c r="AB247" s="152"/>
      <c r="AC247" s="152"/>
      <c r="AD247" s="152"/>
      <c r="AE247" s="152"/>
      <c r="AF247" s="152"/>
      <c r="AG247" s="152" t="s">
        <v>2465</v>
      </c>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ht="33.75" outlineLevel="1">
      <c r="A248" s="189">
        <v>99</v>
      </c>
      <c r="B248" s="190" t="s">
        <v>4622</v>
      </c>
      <c r="C248" s="197" t="s">
        <v>4623</v>
      </c>
      <c r="D248" s="191" t="s">
        <v>508</v>
      </c>
      <c r="E248" s="192">
        <v>4</v>
      </c>
      <c r="F248" s="193"/>
      <c r="G248" s="194">
        <f t="shared" si="7"/>
        <v>0</v>
      </c>
      <c r="H248" s="193"/>
      <c r="I248" s="194">
        <f t="shared" si="8"/>
        <v>0</v>
      </c>
      <c r="J248" s="193"/>
      <c r="K248" s="194">
        <f t="shared" si="9"/>
        <v>0</v>
      </c>
      <c r="L248" s="194">
        <v>21</v>
      </c>
      <c r="M248" s="194">
        <f t="shared" si="10"/>
        <v>0</v>
      </c>
      <c r="N248" s="192">
        <v>2.3E-3</v>
      </c>
      <c r="O248" s="192">
        <f t="shared" si="11"/>
        <v>0.01</v>
      </c>
      <c r="P248" s="192">
        <v>0</v>
      </c>
      <c r="Q248" s="192">
        <f t="shared" si="12"/>
        <v>0</v>
      </c>
      <c r="R248" s="194"/>
      <c r="S248" s="194" t="s">
        <v>430</v>
      </c>
      <c r="T248" s="195" t="s">
        <v>372</v>
      </c>
      <c r="U248" s="163">
        <v>0</v>
      </c>
      <c r="V248" s="163">
        <f t="shared" si="13"/>
        <v>0</v>
      </c>
      <c r="W248" s="163"/>
      <c r="X248" s="163" t="s">
        <v>464</v>
      </c>
      <c r="Y248" s="152"/>
      <c r="Z248" s="152"/>
      <c r="AA248" s="152"/>
      <c r="AB248" s="152"/>
      <c r="AC248" s="152"/>
      <c r="AD248" s="152"/>
      <c r="AE248" s="152"/>
      <c r="AF248" s="152"/>
      <c r="AG248" s="152" t="s">
        <v>2465</v>
      </c>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ht="33.75" outlineLevel="1">
      <c r="A249" s="189">
        <v>100</v>
      </c>
      <c r="B249" s="190" t="s">
        <v>4624</v>
      </c>
      <c r="C249" s="197" t="s">
        <v>4625</v>
      </c>
      <c r="D249" s="191" t="s">
        <v>508</v>
      </c>
      <c r="E249" s="192">
        <v>2</v>
      </c>
      <c r="F249" s="193"/>
      <c r="G249" s="194">
        <f t="shared" si="7"/>
        <v>0</v>
      </c>
      <c r="H249" s="193"/>
      <c r="I249" s="194">
        <f t="shared" si="8"/>
        <v>0</v>
      </c>
      <c r="J249" s="193"/>
      <c r="K249" s="194">
        <f t="shared" si="9"/>
        <v>0</v>
      </c>
      <c r="L249" s="194">
        <v>21</v>
      </c>
      <c r="M249" s="194">
        <f t="shared" si="10"/>
        <v>0</v>
      </c>
      <c r="N249" s="192">
        <v>2.3E-3</v>
      </c>
      <c r="O249" s="192">
        <f t="shared" si="11"/>
        <v>0</v>
      </c>
      <c r="P249" s="192">
        <v>0</v>
      </c>
      <c r="Q249" s="192">
        <f t="shared" si="12"/>
        <v>0</v>
      </c>
      <c r="R249" s="194"/>
      <c r="S249" s="194" t="s">
        <v>430</v>
      </c>
      <c r="T249" s="195" t="s">
        <v>372</v>
      </c>
      <c r="U249" s="163">
        <v>0</v>
      </c>
      <c r="V249" s="163">
        <f t="shared" si="13"/>
        <v>0</v>
      </c>
      <c r="W249" s="163"/>
      <c r="X249" s="163" t="s">
        <v>464</v>
      </c>
      <c r="Y249" s="152"/>
      <c r="Z249" s="152"/>
      <c r="AA249" s="152"/>
      <c r="AB249" s="152"/>
      <c r="AC249" s="152"/>
      <c r="AD249" s="152"/>
      <c r="AE249" s="152"/>
      <c r="AF249" s="152"/>
      <c r="AG249" s="152" t="s">
        <v>2465</v>
      </c>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ht="33.75" outlineLevel="1">
      <c r="A250" s="189">
        <v>101</v>
      </c>
      <c r="B250" s="190" t="s">
        <v>4626</v>
      </c>
      <c r="C250" s="197" t="s">
        <v>4627</v>
      </c>
      <c r="D250" s="191" t="s">
        <v>508</v>
      </c>
      <c r="E250" s="192">
        <v>3</v>
      </c>
      <c r="F250" s="193"/>
      <c r="G250" s="194">
        <f t="shared" si="7"/>
        <v>0</v>
      </c>
      <c r="H250" s="193"/>
      <c r="I250" s="194">
        <f t="shared" si="8"/>
        <v>0</v>
      </c>
      <c r="J250" s="193"/>
      <c r="K250" s="194">
        <f t="shared" si="9"/>
        <v>0</v>
      </c>
      <c r="L250" s="194">
        <v>21</v>
      </c>
      <c r="M250" s="194">
        <f t="shared" si="10"/>
        <v>0</v>
      </c>
      <c r="N250" s="192">
        <v>2.3E-3</v>
      </c>
      <c r="O250" s="192">
        <f t="shared" si="11"/>
        <v>0.01</v>
      </c>
      <c r="P250" s="192">
        <v>0</v>
      </c>
      <c r="Q250" s="192">
        <f t="shared" si="12"/>
        <v>0</v>
      </c>
      <c r="R250" s="194"/>
      <c r="S250" s="194" t="s">
        <v>430</v>
      </c>
      <c r="T250" s="195" t="s">
        <v>372</v>
      </c>
      <c r="U250" s="163">
        <v>0</v>
      </c>
      <c r="V250" s="163">
        <f t="shared" si="13"/>
        <v>0</v>
      </c>
      <c r="W250" s="163"/>
      <c r="X250" s="163" t="s">
        <v>464</v>
      </c>
      <c r="Y250" s="152"/>
      <c r="Z250" s="152"/>
      <c r="AA250" s="152"/>
      <c r="AB250" s="152"/>
      <c r="AC250" s="152"/>
      <c r="AD250" s="152"/>
      <c r="AE250" s="152"/>
      <c r="AF250" s="152"/>
      <c r="AG250" s="152" t="s">
        <v>2465</v>
      </c>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ht="33.75" outlineLevel="1">
      <c r="A251" s="189">
        <v>102</v>
      </c>
      <c r="B251" s="190" t="s">
        <v>4628</v>
      </c>
      <c r="C251" s="197" t="s">
        <v>4629</v>
      </c>
      <c r="D251" s="191" t="s">
        <v>508</v>
      </c>
      <c r="E251" s="192">
        <v>1</v>
      </c>
      <c r="F251" s="193"/>
      <c r="G251" s="194">
        <f t="shared" si="7"/>
        <v>0</v>
      </c>
      <c r="H251" s="193"/>
      <c r="I251" s="194">
        <f t="shared" si="8"/>
        <v>0</v>
      </c>
      <c r="J251" s="193"/>
      <c r="K251" s="194">
        <f t="shared" si="9"/>
        <v>0</v>
      </c>
      <c r="L251" s="194">
        <v>21</v>
      </c>
      <c r="M251" s="194">
        <f t="shared" si="10"/>
        <v>0</v>
      </c>
      <c r="N251" s="192">
        <v>2.3E-3</v>
      </c>
      <c r="O251" s="192">
        <f t="shared" si="11"/>
        <v>0</v>
      </c>
      <c r="P251" s="192">
        <v>0</v>
      </c>
      <c r="Q251" s="192">
        <f t="shared" si="12"/>
        <v>0</v>
      </c>
      <c r="R251" s="194"/>
      <c r="S251" s="194" t="s">
        <v>430</v>
      </c>
      <c r="T251" s="195" t="s">
        <v>372</v>
      </c>
      <c r="U251" s="163">
        <v>0</v>
      </c>
      <c r="V251" s="163">
        <f t="shared" si="13"/>
        <v>0</v>
      </c>
      <c r="W251" s="163"/>
      <c r="X251" s="163" t="s">
        <v>464</v>
      </c>
      <c r="Y251" s="152"/>
      <c r="Z251" s="152"/>
      <c r="AA251" s="152"/>
      <c r="AB251" s="152"/>
      <c r="AC251" s="152"/>
      <c r="AD251" s="152"/>
      <c r="AE251" s="152"/>
      <c r="AF251" s="152"/>
      <c r="AG251" s="152" t="s">
        <v>2465</v>
      </c>
      <c r="AH251" s="152"/>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outlineLevel="1">
      <c r="A252" s="189">
        <v>103</v>
      </c>
      <c r="B252" s="190" t="s">
        <v>4630</v>
      </c>
      <c r="C252" s="197" t="s">
        <v>4631</v>
      </c>
      <c r="D252" s="191" t="s">
        <v>508</v>
      </c>
      <c r="E252" s="192">
        <v>3</v>
      </c>
      <c r="F252" s="193"/>
      <c r="G252" s="194">
        <f t="shared" si="7"/>
        <v>0</v>
      </c>
      <c r="H252" s="193"/>
      <c r="I252" s="194">
        <f t="shared" si="8"/>
        <v>0</v>
      </c>
      <c r="J252" s="193"/>
      <c r="K252" s="194">
        <f t="shared" si="9"/>
        <v>0</v>
      </c>
      <c r="L252" s="194">
        <v>21</v>
      </c>
      <c r="M252" s="194">
        <f t="shared" si="10"/>
        <v>0</v>
      </c>
      <c r="N252" s="192">
        <v>2.5000000000000001E-3</v>
      </c>
      <c r="O252" s="192">
        <f t="shared" si="11"/>
        <v>0.01</v>
      </c>
      <c r="P252" s="192">
        <v>0</v>
      </c>
      <c r="Q252" s="192">
        <f t="shared" si="12"/>
        <v>0</v>
      </c>
      <c r="R252" s="194"/>
      <c r="S252" s="194" t="s">
        <v>430</v>
      </c>
      <c r="T252" s="195" t="s">
        <v>2386</v>
      </c>
      <c r="U252" s="163">
        <v>0</v>
      </c>
      <c r="V252" s="163">
        <f t="shared" si="13"/>
        <v>0</v>
      </c>
      <c r="W252" s="163"/>
      <c r="X252" s="163" t="s">
        <v>464</v>
      </c>
      <c r="Y252" s="152"/>
      <c r="Z252" s="152"/>
      <c r="AA252" s="152"/>
      <c r="AB252" s="152"/>
      <c r="AC252" s="152"/>
      <c r="AD252" s="152"/>
      <c r="AE252" s="152"/>
      <c r="AF252" s="152"/>
      <c r="AG252" s="152" t="s">
        <v>2465</v>
      </c>
      <c r="AH252" s="152"/>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ht="22.5" outlineLevel="1">
      <c r="A253" s="189">
        <v>104</v>
      </c>
      <c r="B253" s="190" t="s">
        <v>4632</v>
      </c>
      <c r="C253" s="197" t="s">
        <v>4633</v>
      </c>
      <c r="D253" s="191" t="s">
        <v>508</v>
      </c>
      <c r="E253" s="192">
        <v>6</v>
      </c>
      <c r="F253" s="193"/>
      <c r="G253" s="194">
        <f t="shared" si="7"/>
        <v>0</v>
      </c>
      <c r="H253" s="193"/>
      <c r="I253" s="194">
        <f t="shared" si="8"/>
        <v>0</v>
      </c>
      <c r="J253" s="193"/>
      <c r="K253" s="194">
        <f t="shared" si="9"/>
        <v>0</v>
      </c>
      <c r="L253" s="194">
        <v>21</v>
      </c>
      <c r="M253" s="194">
        <f t="shared" si="10"/>
        <v>0</v>
      </c>
      <c r="N253" s="192">
        <v>2.0000000000000001E-4</v>
      </c>
      <c r="O253" s="192">
        <f t="shared" si="11"/>
        <v>0</v>
      </c>
      <c r="P253" s="192">
        <v>0</v>
      </c>
      <c r="Q253" s="192">
        <f t="shared" si="12"/>
        <v>0</v>
      </c>
      <c r="R253" s="194"/>
      <c r="S253" s="194" t="s">
        <v>430</v>
      </c>
      <c r="T253" s="195" t="s">
        <v>372</v>
      </c>
      <c r="U253" s="163">
        <v>0</v>
      </c>
      <c r="V253" s="163">
        <f t="shared" si="13"/>
        <v>0</v>
      </c>
      <c r="W253" s="163"/>
      <c r="X253" s="163" t="s">
        <v>464</v>
      </c>
      <c r="Y253" s="152"/>
      <c r="Z253" s="152"/>
      <c r="AA253" s="152"/>
      <c r="AB253" s="152"/>
      <c r="AC253" s="152"/>
      <c r="AD253" s="152"/>
      <c r="AE253" s="152"/>
      <c r="AF253" s="152"/>
      <c r="AG253" s="152" t="s">
        <v>2465</v>
      </c>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ht="22.5" outlineLevel="1">
      <c r="A254" s="189">
        <v>105</v>
      </c>
      <c r="B254" s="190" t="s">
        <v>4634</v>
      </c>
      <c r="C254" s="197" t="s">
        <v>4635</v>
      </c>
      <c r="D254" s="191" t="s">
        <v>508</v>
      </c>
      <c r="E254" s="192">
        <v>7</v>
      </c>
      <c r="F254" s="193"/>
      <c r="G254" s="194">
        <f t="shared" si="7"/>
        <v>0</v>
      </c>
      <c r="H254" s="193"/>
      <c r="I254" s="194">
        <f t="shared" si="8"/>
        <v>0</v>
      </c>
      <c r="J254" s="193"/>
      <c r="K254" s="194">
        <f t="shared" si="9"/>
        <v>0</v>
      </c>
      <c r="L254" s="194">
        <v>21</v>
      </c>
      <c r="M254" s="194">
        <f t="shared" si="10"/>
        <v>0</v>
      </c>
      <c r="N254" s="192">
        <v>2.0000000000000001E-4</v>
      </c>
      <c r="O254" s="192">
        <f t="shared" si="11"/>
        <v>0</v>
      </c>
      <c r="P254" s="192">
        <v>0</v>
      </c>
      <c r="Q254" s="192">
        <f t="shared" si="12"/>
        <v>0</v>
      </c>
      <c r="R254" s="194"/>
      <c r="S254" s="194" t="s">
        <v>430</v>
      </c>
      <c r="T254" s="195" t="s">
        <v>372</v>
      </c>
      <c r="U254" s="163">
        <v>0</v>
      </c>
      <c r="V254" s="163">
        <f t="shared" si="13"/>
        <v>0</v>
      </c>
      <c r="W254" s="163"/>
      <c r="X254" s="163" t="s">
        <v>464</v>
      </c>
      <c r="Y254" s="152"/>
      <c r="Z254" s="152"/>
      <c r="AA254" s="152"/>
      <c r="AB254" s="152"/>
      <c r="AC254" s="152"/>
      <c r="AD254" s="152"/>
      <c r="AE254" s="152"/>
      <c r="AF254" s="152"/>
      <c r="AG254" s="152" t="s">
        <v>2465</v>
      </c>
      <c r="AH254" s="152"/>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ht="22.5" outlineLevel="1">
      <c r="A255" s="189">
        <v>106</v>
      </c>
      <c r="B255" s="190" t="s">
        <v>4636</v>
      </c>
      <c r="C255" s="197" t="s">
        <v>4637</v>
      </c>
      <c r="D255" s="191" t="s">
        <v>508</v>
      </c>
      <c r="E255" s="192">
        <v>2</v>
      </c>
      <c r="F255" s="193"/>
      <c r="G255" s="194">
        <f t="shared" si="7"/>
        <v>0</v>
      </c>
      <c r="H255" s="193"/>
      <c r="I255" s="194">
        <f t="shared" si="8"/>
        <v>0</v>
      </c>
      <c r="J255" s="193"/>
      <c r="K255" s="194">
        <f t="shared" si="9"/>
        <v>0</v>
      </c>
      <c r="L255" s="194">
        <v>21</v>
      </c>
      <c r="M255" s="194">
        <f t="shared" si="10"/>
        <v>0</v>
      </c>
      <c r="N255" s="192">
        <v>2.0000000000000001E-4</v>
      </c>
      <c r="O255" s="192">
        <f t="shared" si="11"/>
        <v>0</v>
      </c>
      <c r="P255" s="192">
        <v>0</v>
      </c>
      <c r="Q255" s="192">
        <f t="shared" si="12"/>
        <v>0</v>
      </c>
      <c r="R255" s="194"/>
      <c r="S255" s="194" t="s">
        <v>430</v>
      </c>
      <c r="T255" s="195" t="s">
        <v>372</v>
      </c>
      <c r="U255" s="163">
        <v>0</v>
      </c>
      <c r="V255" s="163">
        <f t="shared" si="13"/>
        <v>0</v>
      </c>
      <c r="W255" s="163"/>
      <c r="X255" s="163" t="s">
        <v>464</v>
      </c>
      <c r="Y255" s="152"/>
      <c r="Z255" s="152"/>
      <c r="AA255" s="152"/>
      <c r="AB255" s="152"/>
      <c r="AC255" s="152"/>
      <c r="AD255" s="152"/>
      <c r="AE255" s="152"/>
      <c r="AF255" s="152"/>
      <c r="AG255" s="152" t="s">
        <v>2465</v>
      </c>
      <c r="AH255" s="152"/>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1">
      <c r="A256" s="189">
        <v>107</v>
      </c>
      <c r="B256" s="190" t="s">
        <v>4638</v>
      </c>
      <c r="C256" s="197" t="s">
        <v>4639</v>
      </c>
      <c r="D256" s="191" t="s">
        <v>508</v>
      </c>
      <c r="E256" s="192">
        <v>1</v>
      </c>
      <c r="F256" s="193"/>
      <c r="G256" s="194">
        <f t="shared" si="7"/>
        <v>0</v>
      </c>
      <c r="H256" s="193"/>
      <c r="I256" s="194">
        <f t="shared" si="8"/>
        <v>0</v>
      </c>
      <c r="J256" s="193"/>
      <c r="K256" s="194">
        <f t="shared" si="9"/>
        <v>0</v>
      </c>
      <c r="L256" s="194">
        <v>21</v>
      </c>
      <c r="M256" s="194">
        <f t="shared" si="10"/>
        <v>0</v>
      </c>
      <c r="N256" s="192">
        <v>2.0000000000000001E-4</v>
      </c>
      <c r="O256" s="192">
        <f t="shared" si="11"/>
        <v>0</v>
      </c>
      <c r="P256" s="192">
        <v>0</v>
      </c>
      <c r="Q256" s="192">
        <f t="shared" si="12"/>
        <v>0</v>
      </c>
      <c r="R256" s="194"/>
      <c r="S256" s="194" t="s">
        <v>430</v>
      </c>
      <c r="T256" s="195" t="s">
        <v>372</v>
      </c>
      <c r="U256" s="163">
        <v>0</v>
      </c>
      <c r="V256" s="163">
        <f t="shared" si="13"/>
        <v>0</v>
      </c>
      <c r="W256" s="163"/>
      <c r="X256" s="163" t="s">
        <v>464</v>
      </c>
      <c r="Y256" s="152"/>
      <c r="Z256" s="152"/>
      <c r="AA256" s="152"/>
      <c r="AB256" s="152"/>
      <c r="AC256" s="152"/>
      <c r="AD256" s="152"/>
      <c r="AE256" s="152"/>
      <c r="AF256" s="152"/>
      <c r="AG256" s="152" t="s">
        <v>2465</v>
      </c>
      <c r="AH256" s="152"/>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outlineLevel="1">
      <c r="A257" s="189">
        <v>108</v>
      </c>
      <c r="B257" s="190" t="s">
        <v>4640</v>
      </c>
      <c r="C257" s="197" t="s">
        <v>4641</v>
      </c>
      <c r="D257" s="191" t="s">
        <v>508</v>
      </c>
      <c r="E257" s="192">
        <v>1</v>
      </c>
      <c r="F257" s="193"/>
      <c r="G257" s="194">
        <f t="shared" si="7"/>
        <v>0</v>
      </c>
      <c r="H257" s="193"/>
      <c r="I257" s="194">
        <f t="shared" si="8"/>
        <v>0</v>
      </c>
      <c r="J257" s="193"/>
      <c r="K257" s="194">
        <f t="shared" si="9"/>
        <v>0</v>
      </c>
      <c r="L257" s="194">
        <v>21</v>
      </c>
      <c r="M257" s="194">
        <f t="shared" si="10"/>
        <v>0</v>
      </c>
      <c r="N257" s="192">
        <v>2.0000000000000001E-4</v>
      </c>
      <c r="O257" s="192">
        <f t="shared" si="11"/>
        <v>0</v>
      </c>
      <c r="P257" s="192">
        <v>0</v>
      </c>
      <c r="Q257" s="192">
        <f t="shared" si="12"/>
        <v>0</v>
      </c>
      <c r="R257" s="194"/>
      <c r="S257" s="194" t="s">
        <v>430</v>
      </c>
      <c r="T257" s="195" t="s">
        <v>372</v>
      </c>
      <c r="U257" s="163">
        <v>0</v>
      </c>
      <c r="V257" s="163">
        <f t="shared" si="13"/>
        <v>0</v>
      </c>
      <c r="W257" s="163"/>
      <c r="X257" s="163" t="s">
        <v>464</v>
      </c>
      <c r="Y257" s="152"/>
      <c r="Z257" s="152"/>
      <c r="AA257" s="152"/>
      <c r="AB257" s="152"/>
      <c r="AC257" s="152"/>
      <c r="AD257" s="152"/>
      <c r="AE257" s="152"/>
      <c r="AF257" s="152"/>
      <c r="AG257" s="152" t="s">
        <v>2465</v>
      </c>
      <c r="AH257" s="152"/>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ht="33.75" outlineLevel="1">
      <c r="A258" s="189">
        <v>109</v>
      </c>
      <c r="B258" s="190" t="s">
        <v>4642</v>
      </c>
      <c r="C258" s="197" t="s">
        <v>4643</v>
      </c>
      <c r="D258" s="191" t="s">
        <v>508</v>
      </c>
      <c r="E258" s="192">
        <v>8</v>
      </c>
      <c r="F258" s="193"/>
      <c r="G258" s="194">
        <f t="shared" si="7"/>
        <v>0</v>
      </c>
      <c r="H258" s="193"/>
      <c r="I258" s="194">
        <f t="shared" si="8"/>
        <v>0</v>
      </c>
      <c r="J258" s="193"/>
      <c r="K258" s="194">
        <f t="shared" si="9"/>
        <v>0</v>
      </c>
      <c r="L258" s="194">
        <v>21</v>
      </c>
      <c r="M258" s="194">
        <f t="shared" si="10"/>
        <v>0</v>
      </c>
      <c r="N258" s="192">
        <v>2.0000000000000001E-4</v>
      </c>
      <c r="O258" s="192">
        <f t="shared" si="11"/>
        <v>0</v>
      </c>
      <c r="P258" s="192">
        <v>0</v>
      </c>
      <c r="Q258" s="192">
        <f t="shared" si="12"/>
        <v>0</v>
      </c>
      <c r="R258" s="194"/>
      <c r="S258" s="194" t="s">
        <v>430</v>
      </c>
      <c r="T258" s="195" t="s">
        <v>372</v>
      </c>
      <c r="U258" s="163">
        <v>0</v>
      </c>
      <c r="V258" s="163">
        <f t="shared" si="13"/>
        <v>0</v>
      </c>
      <c r="W258" s="163"/>
      <c r="X258" s="163" t="s">
        <v>464</v>
      </c>
      <c r="Y258" s="152"/>
      <c r="Z258" s="152"/>
      <c r="AA258" s="152"/>
      <c r="AB258" s="152"/>
      <c r="AC258" s="152"/>
      <c r="AD258" s="152"/>
      <c r="AE258" s="152"/>
      <c r="AF258" s="152"/>
      <c r="AG258" s="152" t="s">
        <v>2465</v>
      </c>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ht="33.75" outlineLevel="1">
      <c r="A259" s="189">
        <v>110</v>
      </c>
      <c r="B259" s="190" t="s">
        <v>4644</v>
      </c>
      <c r="C259" s="197" t="s">
        <v>4645</v>
      </c>
      <c r="D259" s="191" t="s">
        <v>508</v>
      </c>
      <c r="E259" s="192">
        <v>2</v>
      </c>
      <c r="F259" s="193"/>
      <c r="G259" s="194">
        <f t="shared" si="7"/>
        <v>0</v>
      </c>
      <c r="H259" s="193"/>
      <c r="I259" s="194">
        <f t="shared" si="8"/>
        <v>0</v>
      </c>
      <c r="J259" s="193"/>
      <c r="K259" s="194">
        <f t="shared" si="9"/>
        <v>0</v>
      </c>
      <c r="L259" s="194">
        <v>21</v>
      </c>
      <c r="M259" s="194">
        <f t="shared" si="10"/>
        <v>0</v>
      </c>
      <c r="N259" s="192">
        <v>2.0000000000000001E-4</v>
      </c>
      <c r="O259" s="192">
        <f t="shared" si="11"/>
        <v>0</v>
      </c>
      <c r="P259" s="192">
        <v>0</v>
      </c>
      <c r="Q259" s="192">
        <f t="shared" si="12"/>
        <v>0</v>
      </c>
      <c r="R259" s="194"/>
      <c r="S259" s="194" t="s">
        <v>430</v>
      </c>
      <c r="T259" s="195" t="s">
        <v>372</v>
      </c>
      <c r="U259" s="163">
        <v>0</v>
      </c>
      <c r="V259" s="163">
        <f t="shared" si="13"/>
        <v>0</v>
      </c>
      <c r="W259" s="163"/>
      <c r="X259" s="163" t="s">
        <v>464</v>
      </c>
      <c r="Y259" s="152"/>
      <c r="Z259" s="152"/>
      <c r="AA259" s="152"/>
      <c r="AB259" s="152"/>
      <c r="AC259" s="152"/>
      <c r="AD259" s="152"/>
      <c r="AE259" s="152"/>
      <c r="AF259" s="152"/>
      <c r="AG259" s="152" t="s">
        <v>2465</v>
      </c>
      <c r="AH259" s="152"/>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ht="33.75" outlineLevel="1">
      <c r="A260" s="189">
        <v>111</v>
      </c>
      <c r="B260" s="190" t="s">
        <v>4646</v>
      </c>
      <c r="C260" s="197" t="s">
        <v>4647</v>
      </c>
      <c r="D260" s="191" t="s">
        <v>508</v>
      </c>
      <c r="E260" s="192">
        <v>1</v>
      </c>
      <c r="F260" s="193"/>
      <c r="G260" s="194">
        <f t="shared" si="7"/>
        <v>0</v>
      </c>
      <c r="H260" s="193"/>
      <c r="I260" s="194">
        <f t="shared" si="8"/>
        <v>0</v>
      </c>
      <c r="J260" s="193"/>
      <c r="K260" s="194">
        <f t="shared" si="9"/>
        <v>0</v>
      </c>
      <c r="L260" s="194">
        <v>21</v>
      </c>
      <c r="M260" s="194">
        <f t="shared" si="10"/>
        <v>0</v>
      </c>
      <c r="N260" s="192">
        <v>2.0000000000000001E-4</v>
      </c>
      <c r="O260" s="192">
        <f t="shared" si="11"/>
        <v>0</v>
      </c>
      <c r="P260" s="192">
        <v>0</v>
      </c>
      <c r="Q260" s="192">
        <f t="shared" si="12"/>
        <v>0</v>
      </c>
      <c r="R260" s="194"/>
      <c r="S260" s="194" t="s">
        <v>430</v>
      </c>
      <c r="T260" s="195" t="s">
        <v>372</v>
      </c>
      <c r="U260" s="163">
        <v>0</v>
      </c>
      <c r="V260" s="163">
        <f t="shared" si="13"/>
        <v>0</v>
      </c>
      <c r="W260" s="163"/>
      <c r="X260" s="163" t="s">
        <v>464</v>
      </c>
      <c r="Y260" s="152"/>
      <c r="Z260" s="152"/>
      <c r="AA260" s="152"/>
      <c r="AB260" s="152"/>
      <c r="AC260" s="152"/>
      <c r="AD260" s="152"/>
      <c r="AE260" s="152"/>
      <c r="AF260" s="152"/>
      <c r="AG260" s="152" t="s">
        <v>2465</v>
      </c>
      <c r="AH260" s="152"/>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ht="33.75" outlineLevel="1">
      <c r="A261" s="189">
        <v>112</v>
      </c>
      <c r="B261" s="190" t="s">
        <v>4648</v>
      </c>
      <c r="C261" s="197" t="s">
        <v>4649</v>
      </c>
      <c r="D261" s="191" t="s">
        <v>508</v>
      </c>
      <c r="E261" s="192">
        <v>2</v>
      </c>
      <c r="F261" s="193"/>
      <c r="G261" s="194">
        <f t="shared" si="7"/>
        <v>0</v>
      </c>
      <c r="H261" s="193"/>
      <c r="I261" s="194">
        <f t="shared" si="8"/>
        <v>0</v>
      </c>
      <c r="J261" s="193"/>
      <c r="K261" s="194">
        <f t="shared" si="9"/>
        <v>0</v>
      </c>
      <c r="L261" s="194">
        <v>21</v>
      </c>
      <c r="M261" s="194">
        <f t="shared" si="10"/>
        <v>0</v>
      </c>
      <c r="N261" s="192">
        <v>2.0000000000000001E-4</v>
      </c>
      <c r="O261" s="192">
        <f t="shared" si="11"/>
        <v>0</v>
      </c>
      <c r="P261" s="192">
        <v>0</v>
      </c>
      <c r="Q261" s="192">
        <f t="shared" si="12"/>
        <v>0</v>
      </c>
      <c r="R261" s="194"/>
      <c r="S261" s="194" t="s">
        <v>430</v>
      </c>
      <c r="T261" s="195" t="s">
        <v>372</v>
      </c>
      <c r="U261" s="163">
        <v>0</v>
      </c>
      <c r="V261" s="163">
        <f t="shared" si="13"/>
        <v>0</v>
      </c>
      <c r="W261" s="163"/>
      <c r="X261" s="163" t="s">
        <v>464</v>
      </c>
      <c r="Y261" s="152"/>
      <c r="Z261" s="152"/>
      <c r="AA261" s="152"/>
      <c r="AB261" s="152"/>
      <c r="AC261" s="152"/>
      <c r="AD261" s="152"/>
      <c r="AE261" s="152"/>
      <c r="AF261" s="152"/>
      <c r="AG261" s="152" t="s">
        <v>2465</v>
      </c>
      <c r="AH261" s="152"/>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1">
      <c r="A262" s="189">
        <v>113</v>
      </c>
      <c r="B262" s="190" t="s">
        <v>4650</v>
      </c>
      <c r="C262" s="197" t="s">
        <v>4651</v>
      </c>
      <c r="D262" s="191" t="s">
        <v>508</v>
      </c>
      <c r="E262" s="192">
        <v>2</v>
      </c>
      <c r="F262" s="193"/>
      <c r="G262" s="194">
        <f t="shared" si="7"/>
        <v>0</v>
      </c>
      <c r="H262" s="193"/>
      <c r="I262" s="194">
        <f t="shared" si="8"/>
        <v>0</v>
      </c>
      <c r="J262" s="193"/>
      <c r="K262" s="194">
        <f t="shared" si="9"/>
        <v>0</v>
      </c>
      <c r="L262" s="194">
        <v>21</v>
      </c>
      <c r="M262" s="194">
        <f t="shared" si="10"/>
        <v>0</v>
      </c>
      <c r="N262" s="192">
        <v>2.0000000000000001E-4</v>
      </c>
      <c r="O262" s="192">
        <f t="shared" si="11"/>
        <v>0</v>
      </c>
      <c r="P262" s="192">
        <v>0</v>
      </c>
      <c r="Q262" s="192">
        <f t="shared" si="12"/>
        <v>0</v>
      </c>
      <c r="R262" s="194"/>
      <c r="S262" s="194" t="s">
        <v>430</v>
      </c>
      <c r="T262" s="195" t="s">
        <v>372</v>
      </c>
      <c r="U262" s="163">
        <v>0</v>
      </c>
      <c r="V262" s="163">
        <f t="shared" si="13"/>
        <v>0</v>
      </c>
      <c r="W262" s="163"/>
      <c r="X262" s="163" t="s">
        <v>464</v>
      </c>
      <c r="Y262" s="152"/>
      <c r="Z262" s="152"/>
      <c r="AA262" s="152"/>
      <c r="AB262" s="152"/>
      <c r="AC262" s="152"/>
      <c r="AD262" s="152"/>
      <c r="AE262" s="152"/>
      <c r="AF262" s="152"/>
      <c r="AG262" s="152" t="s">
        <v>2465</v>
      </c>
      <c r="AH262" s="152"/>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outlineLevel="1">
      <c r="A263" s="189">
        <v>114</v>
      </c>
      <c r="B263" s="190" t="s">
        <v>4652</v>
      </c>
      <c r="C263" s="197" t="s">
        <v>4653</v>
      </c>
      <c r="D263" s="191" t="s">
        <v>508</v>
      </c>
      <c r="E263" s="192">
        <v>6</v>
      </c>
      <c r="F263" s="193"/>
      <c r="G263" s="194">
        <f t="shared" si="7"/>
        <v>0</v>
      </c>
      <c r="H263" s="193"/>
      <c r="I263" s="194">
        <f t="shared" si="8"/>
        <v>0</v>
      </c>
      <c r="J263" s="193"/>
      <c r="K263" s="194">
        <f t="shared" si="9"/>
        <v>0</v>
      </c>
      <c r="L263" s="194">
        <v>21</v>
      </c>
      <c r="M263" s="194">
        <f t="shared" si="10"/>
        <v>0</v>
      </c>
      <c r="N263" s="192">
        <v>2.0000000000000001E-4</v>
      </c>
      <c r="O263" s="192">
        <f t="shared" si="11"/>
        <v>0</v>
      </c>
      <c r="P263" s="192">
        <v>0</v>
      </c>
      <c r="Q263" s="192">
        <f t="shared" si="12"/>
        <v>0</v>
      </c>
      <c r="R263" s="194"/>
      <c r="S263" s="194" t="s">
        <v>430</v>
      </c>
      <c r="T263" s="195" t="s">
        <v>372</v>
      </c>
      <c r="U263" s="163">
        <v>0</v>
      </c>
      <c r="V263" s="163">
        <f t="shared" si="13"/>
        <v>0</v>
      </c>
      <c r="W263" s="163"/>
      <c r="X263" s="163" t="s">
        <v>464</v>
      </c>
      <c r="Y263" s="152"/>
      <c r="Z263" s="152"/>
      <c r="AA263" s="152"/>
      <c r="AB263" s="152"/>
      <c r="AC263" s="152"/>
      <c r="AD263" s="152"/>
      <c r="AE263" s="152"/>
      <c r="AF263" s="152"/>
      <c r="AG263" s="152" t="s">
        <v>2465</v>
      </c>
      <c r="AH263" s="152"/>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outlineLevel="1">
      <c r="A264" s="189">
        <v>115</v>
      </c>
      <c r="B264" s="190" t="s">
        <v>4654</v>
      </c>
      <c r="C264" s="197" t="s">
        <v>4655</v>
      </c>
      <c r="D264" s="191" t="s">
        <v>508</v>
      </c>
      <c r="E264" s="192">
        <v>2</v>
      </c>
      <c r="F264" s="193"/>
      <c r="G264" s="194">
        <f t="shared" si="7"/>
        <v>0</v>
      </c>
      <c r="H264" s="193"/>
      <c r="I264" s="194">
        <f t="shared" si="8"/>
        <v>0</v>
      </c>
      <c r="J264" s="193"/>
      <c r="K264" s="194">
        <f t="shared" si="9"/>
        <v>0</v>
      </c>
      <c r="L264" s="194">
        <v>21</v>
      </c>
      <c r="M264" s="194">
        <f t="shared" si="10"/>
        <v>0</v>
      </c>
      <c r="N264" s="192">
        <v>5.0000000000000001E-4</v>
      </c>
      <c r="O264" s="192">
        <f t="shared" si="11"/>
        <v>0</v>
      </c>
      <c r="P264" s="192">
        <v>0</v>
      </c>
      <c r="Q264" s="192">
        <f t="shared" si="12"/>
        <v>0</v>
      </c>
      <c r="R264" s="194"/>
      <c r="S264" s="194" t="s">
        <v>430</v>
      </c>
      <c r="T264" s="195" t="s">
        <v>372</v>
      </c>
      <c r="U264" s="163">
        <v>0</v>
      </c>
      <c r="V264" s="163">
        <f t="shared" si="13"/>
        <v>0</v>
      </c>
      <c r="W264" s="163"/>
      <c r="X264" s="163" t="s">
        <v>464</v>
      </c>
      <c r="Y264" s="152"/>
      <c r="Z264" s="152"/>
      <c r="AA264" s="152"/>
      <c r="AB264" s="152"/>
      <c r="AC264" s="152"/>
      <c r="AD264" s="152"/>
      <c r="AE264" s="152"/>
      <c r="AF264" s="152"/>
      <c r="AG264" s="152" t="s">
        <v>2465</v>
      </c>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ht="22.5" outlineLevel="1">
      <c r="A265" s="175">
        <v>116</v>
      </c>
      <c r="B265" s="176" t="s">
        <v>4656</v>
      </c>
      <c r="C265" s="185" t="s">
        <v>4657</v>
      </c>
      <c r="D265" s="177" t="s">
        <v>524</v>
      </c>
      <c r="E265" s="178">
        <v>3.5</v>
      </c>
      <c r="F265" s="179"/>
      <c r="G265" s="180">
        <f t="shared" si="7"/>
        <v>0</v>
      </c>
      <c r="H265" s="179"/>
      <c r="I265" s="180">
        <f t="shared" si="8"/>
        <v>0</v>
      </c>
      <c r="J265" s="179"/>
      <c r="K265" s="180">
        <f t="shared" si="9"/>
        <v>0</v>
      </c>
      <c r="L265" s="180">
        <v>21</v>
      </c>
      <c r="M265" s="180">
        <f t="shared" si="10"/>
        <v>0</v>
      </c>
      <c r="N265" s="178">
        <v>1.2700000000000001E-3</v>
      </c>
      <c r="O265" s="178">
        <f t="shared" si="11"/>
        <v>0</v>
      </c>
      <c r="P265" s="178">
        <v>0</v>
      </c>
      <c r="Q265" s="178">
        <f t="shared" si="12"/>
        <v>0</v>
      </c>
      <c r="R265" s="180" t="s">
        <v>731</v>
      </c>
      <c r="S265" s="180" t="s">
        <v>371</v>
      </c>
      <c r="T265" s="181" t="s">
        <v>2386</v>
      </c>
      <c r="U265" s="163">
        <v>0</v>
      </c>
      <c r="V265" s="163">
        <f t="shared" si="13"/>
        <v>0</v>
      </c>
      <c r="W265" s="163"/>
      <c r="X265" s="163" t="s">
        <v>464</v>
      </c>
      <c r="Y265" s="152"/>
      <c r="Z265" s="152"/>
      <c r="AA265" s="152"/>
      <c r="AB265" s="152"/>
      <c r="AC265" s="152"/>
      <c r="AD265" s="152"/>
      <c r="AE265" s="152"/>
      <c r="AF265" s="152"/>
      <c r="AG265" s="152" t="s">
        <v>2465</v>
      </c>
      <c r="AH265" s="152"/>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outlineLevel="1">
      <c r="A266" s="159"/>
      <c r="B266" s="160"/>
      <c r="C266" s="203" t="s">
        <v>4658</v>
      </c>
      <c r="D266" s="199"/>
      <c r="E266" s="200">
        <v>2</v>
      </c>
      <c r="F266" s="163"/>
      <c r="G266" s="163"/>
      <c r="H266" s="163"/>
      <c r="I266" s="163"/>
      <c r="J266" s="163"/>
      <c r="K266" s="163"/>
      <c r="L266" s="163"/>
      <c r="M266" s="163"/>
      <c r="N266" s="162"/>
      <c r="O266" s="162"/>
      <c r="P266" s="162"/>
      <c r="Q266" s="162"/>
      <c r="R266" s="163"/>
      <c r="S266" s="163"/>
      <c r="T266" s="163"/>
      <c r="U266" s="163"/>
      <c r="V266" s="163"/>
      <c r="W266" s="163"/>
      <c r="X266" s="163"/>
      <c r="Y266" s="152"/>
      <c r="Z266" s="152"/>
      <c r="AA266" s="152"/>
      <c r="AB266" s="152"/>
      <c r="AC266" s="152"/>
      <c r="AD266" s="152"/>
      <c r="AE266" s="152"/>
      <c r="AF266" s="152"/>
      <c r="AG266" s="152" t="s">
        <v>2390</v>
      </c>
      <c r="AH266" s="152">
        <v>0</v>
      </c>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outlineLevel="1">
      <c r="A267" s="159"/>
      <c r="B267" s="160"/>
      <c r="C267" s="203" t="s">
        <v>4659</v>
      </c>
      <c r="D267" s="199"/>
      <c r="E267" s="200">
        <v>1.5</v>
      </c>
      <c r="F267" s="163"/>
      <c r="G267" s="163"/>
      <c r="H267" s="163"/>
      <c r="I267" s="163"/>
      <c r="J267" s="163"/>
      <c r="K267" s="163"/>
      <c r="L267" s="163"/>
      <c r="M267" s="163"/>
      <c r="N267" s="162"/>
      <c r="O267" s="162"/>
      <c r="P267" s="162"/>
      <c r="Q267" s="162"/>
      <c r="R267" s="163"/>
      <c r="S267" s="163"/>
      <c r="T267" s="163"/>
      <c r="U267" s="163"/>
      <c r="V267" s="163"/>
      <c r="W267" s="163"/>
      <c r="X267" s="163"/>
      <c r="Y267" s="152"/>
      <c r="Z267" s="152"/>
      <c r="AA267" s="152"/>
      <c r="AB267" s="152"/>
      <c r="AC267" s="152"/>
      <c r="AD267" s="152"/>
      <c r="AE267" s="152"/>
      <c r="AF267" s="152"/>
      <c r="AG267" s="152" t="s">
        <v>2390</v>
      </c>
      <c r="AH267" s="152">
        <v>0</v>
      </c>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ht="22.5" outlineLevel="1">
      <c r="A268" s="175">
        <v>117</v>
      </c>
      <c r="B268" s="176" t="s">
        <v>4660</v>
      </c>
      <c r="C268" s="185" t="s">
        <v>4661</v>
      </c>
      <c r="D268" s="177" t="s">
        <v>524</v>
      </c>
      <c r="E268" s="178">
        <v>2.5</v>
      </c>
      <c r="F268" s="179"/>
      <c r="G268" s="180">
        <f>ROUND(E268*F268,2)</f>
        <v>0</v>
      </c>
      <c r="H268" s="179"/>
      <c r="I268" s="180">
        <f>ROUND(E268*H268,2)</f>
        <v>0</v>
      </c>
      <c r="J268" s="179"/>
      <c r="K268" s="180">
        <f>ROUND(E268*J268,2)</f>
        <v>0</v>
      </c>
      <c r="L268" s="180">
        <v>21</v>
      </c>
      <c r="M268" s="180">
        <f>G268*(1+L268/100)</f>
        <v>0</v>
      </c>
      <c r="N268" s="178">
        <v>1.57E-3</v>
      </c>
      <c r="O268" s="178">
        <f>ROUND(E268*N268,2)</f>
        <v>0</v>
      </c>
      <c r="P268" s="178">
        <v>0</v>
      </c>
      <c r="Q268" s="178">
        <f>ROUND(E268*P268,2)</f>
        <v>0</v>
      </c>
      <c r="R268" s="180" t="s">
        <v>731</v>
      </c>
      <c r="S268" s="180" t="s">
        <v>371</v>
      </c>
      <c r="T268" s="181" t="s">
        <v>2386</v>
      </c>
      <c r="U268" s="163">
        <v>0</v>
      </c>
      <c r="V268" s="163">
        <f>ROUND(E268*U268,2)</f>
        <v>0</v>
      </c>
      <c r="W268" s="163"/>
      <c r="X268" s="163" t="s">
        <v>464</v>
      </c>
      <c r="Y268" s="152"/>
      <c r="Z268" s="152"/>
      <c r="AA268" s="152"/>
      <c r="AB268" s="152"/>
      <c r="AC268" s="152"/>
      <c r="AD268" s="152"/>
      <c r="AE268" s="152"/>
      <c r="AF268" s="152"/>
      <c r="AG268" s="152" t="s">
        <v>2465</v>
      </c>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outlineLevel="1">
      <c r="A269" s="159"/>
      <c r="B269" s="160"/>
      <c r="C269" s="203" t="s">
        <v>4662</v>
      </c>
      <c r="D269" s="199"/>
      <c r="E269" s="200">
        <v>2.5</v>
      </c>
      <c r="F269" s="163"/>
      <c r="G269" s="163"/>
      <c r="H269" s="163"/>
      <c r="I269" s="163"/>
      <c r="J269" s="163"/>
      <c r="K269" s="163"/>
      <c r="L269" s="163"/>
      <c r="M269" s="163"/>
      <c r="N269" s="162"/>
      <c r="O269" s="162"/>
      <c r="P269" s="162"/>
      <c r="Q269" s="162"/>
      <c r="R269" s="163"/>
      <c r="S269" s="163"/>
      <c r="T269" s="163"/>
      <c r="U269" s="163"/>
      <c r="V269" s="163"/>
      <c r="W269" s="163"/>
      <c r="X269" s="163"/>
      <c r="Y269" s="152"/>
      <c r="Z269" s="152"/>
      <c r="AA269" s="152"/>
      <c r="AB269" s="152"/>
      <c r="AC269" s="152"/>
      <c r="AD269" s="152"/>
      <c r="AE269" s="152"/>
      <c r="AF269" s="152"/>
      <c r="AG269" s="152" t="s">
        <v>2390</v>
      </c>
      <c r="AH269" s="152">
        <v>0</v>
      </c>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ht="22.5" outlineLevel="1">
      <c r="A270" s="175">
        <v>118</v>
      </c>
      <c r="B270" s="176" t="s">
        <v>4663</v>
      </c>
      <c r="C270" s="185" t="s">
        <v>4664</v>
      </c>
      <c r="D270" s="177" t="s">
        <v>524</v>
      </c>
      <c r="E270" s="178">
        <v>38</v>
      </c>
      <c r="F270" s="179"/>
      <c r="G270" s="180">
        <f>ROUND(E270*F270,2)</f>
        <v>0</v>
      </c>
      <c r="H270" s="179"/>
      <c r="I270" s="180">
        <f>ROUND(E270*H270,2)</f>
        <v>0</v>
      </c>
      <c r="J270" s="179"/>
      <c r="K270" s="180">
        <f>ROUND(E270*J270,2)</f>
        <v>0</v>
      </c>
      <c r="L270" s="180">
        <v>21</v>
      </c>
      <c r="M270" s="180">
        <f>G270*(1+L270/100)</f>
        <v>0</v>
      </c>
      <c r="N270" s="178">
        <v>2.0200000000000001E-3</v>
      </c>
      <c r="O270" s="178">
        <f>ROUND(E270*N270,2)</f>
        <v>0.08</v>
      </c>
      <c r="P270" s="178">
        <v>0</v>
      </c>
      <c r="Q270" s="178">
        <f>ROUND(E270*P270,2)</f>
        <v>0</v>
      </c>
      <c r="R270" s="180" t="s">
        <v>731</v>
      </c>
      <c r="S270" s="180" t="s">
        <v>371</v>
      </c>
      <c r="T270" s="181" t="s">
        <v>2386</v>
      </c>
      <c r="U270" s="163">
        <v>0</v>
      </c>
      <c r="V270" s="163">
        <f>ROUND(E270*U270,2)</f>
        <v>0</v>
      </c>
      <c r="W270" s="163"/>
      <c r="X270" s="163" t="s">
        <v>464</v>
      </c>
      <c r="Y270" s="152"/>
      <c r="Z270" s="152"/>
      <c r="AA270" s="152"/>
      <c r="AB270" s="152"/>
      <c r="AC270" s="152"/>
      <c r="AD270" s="152"/>
      <c r="AE270" s="152"/>
      <c r="AF270" s="152"/>
      <c r="AG270" s="152" t="s">
        <v>2465</v>
      </c>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1">
      <c r="A271" s="159"/>
      <c r="B271" s="160"/>
      <c r="C271" s="203" t="s">
        <v>4665</v>
      </c>
      <c r="D271" s="199"/>
      <c r="E271" s="200">
        <v>6.2</v>
      </c>
      <c r="F271" s="163"/>
      <c r="G271" s="163"/>
      <c r="H271" s="163"/>
      <c r="I271" s="163"/>
      <c r="J271" s="163"/>
      <c r="K271" s="163"/>
      <c r="L271" s="163"/>
      <c r="M271" s="163"/>
      <c r="N271" s="162"/>
      <c r="O271" s="162"/>
      <c r="P271" s="162"/>
      <c r="Q271" s="162"/>
      <c r="R271" s="163"/>
      <c r="S271" s="163"/>
      <c r="T271" s="163"/>
      <c r="U271" s="163"/>
      <c r="V271" s="163"/>
      <c r="W271" s="163"/>
      <c r="X271" s="163"/>
      <c r="Y271" s="152"/>
      <c r="Z271" s="152"/>
      <c r="AA271" s="152"/>
      <c r="AB271" s="152"/>
      <c r="AC271" s="152"/>
      <c r="AD271" s="152"/>
      <c r="AE271" s="152"/>
      <c r="AF271" s="152"/>
      <c r="AG271" s="152" t="s">
        <v>2390</v>
      </c>
      <c r="AH271" s="152">
        <v>0</v>
      </c>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outlineLevel="1">
      <c r="A272" s="159"/>
      <c r="B272" s="160"/>
      <c r="C272" s="203" t="s">
        <v>4666</v>
      </c>
      <c r="D272" s="199"/>
      <c r="E272" s="200">
        <v>21.5</v>
      </c>
      <c r="F272" s="163"/>
      <c r="G272" s="163"/>
      <c r="H272" s="163"/>
      <c r="I272" s="163"/>
      <c r="J272" s="163"/>
      <c r="K272" s="163"/>
      <c r="L272" s="163"/>
      <c r="M272" s="163"/>
      <c r="N272" s="162"/>
      <c r="O272" s="162"/>
      <c r="P272" s="162"/>
      <c r="Q272" s="162"/>
      <c r="R272" s="163"/>
      <c r="S272" s="163"/>
      <c r="T272" s="163"/>
      <c r="U272" s="163"/>
      <c r="V272" s="163"/>
      <c r="W272" s="163"/>
      <c r="X272" s="163"/>
      <c r="Y272" s="152"/>
      <c r="Z272" s="152"/>
      <c r="AA272" s="152"/>
      <c r="AB272" s="152"/>
      <c r="AC272" s="152"/>
      <c r="AD272" s="152"/>
      <c r="AE272" s="152"/>
      <c r="AF272" s="152"/>
      <c r="AG272" s="152" t="s">
        <v>2390</v>
      </c>
      <c r="AH272" s="152">
        <v>0</v>
      </c>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outlineLevel="1">
      <c r="A273" s="159"/>
      <c r="B273" s="160"/>
      <c r="C273" s="203" t="s">
        <v>4667</v>
      </c>
      <c r="D273" s="199"/>
      <c r="E273" s="200">
        <v>10.3</v>
      </c>
      <c r="F273" s="163"/>
      <c r="G273" s="163"/>
      <c r="H273" s="163"/>
      <c r="I273" s="163"/>
      <c r="J273" s="163"/>
      <c r="K273" s="163"/>
      <c r="L273" s="163"/>
      <c r="M273" s="163"/>
      <c r="N273" s="162"/>
      <c r="O273" s="162"/>
      <c r="P273" s="162"/>
      <c r="Q273" s="162"/>
      <c r="R273" s="163"/>
      <c r="S273" s="163"/>
      <c r="T273" s="163"/>
      <c r="U273" s="163"/>
      <c r="V273" s="163"/>
      <c r="W273" s="163"/>
      <c r="X273" s="163"/>
      <c r="Y273" s="152"/>
      <c r="Z273" s="152"/>
      <c r="AA273" s="152"/>
      <c r="AB273" s="152"/>
      <c r="AC273" s="152"/>
      <c r="AD273" s="152"/>
      <c r="AE273" s="152"/>
      <c r="AF273" s="152"/>
      <c r="AG273" s="152" t="s">
        <v>2390</v>
      </c>
      <c r="AH273" s="152">
        <v>0</v>
      </c>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ht="22.5" outlineLevel="1">
      <c r="A274" s="175">
        <v>119</v>
      </c>
      <c r="B274" s="176" t="s">
        <v>4668</v>
      </c>
      <c r="C274" s="185" t="s">
        <v>4669</v>
      </c>
      <c r="D274" s="177" t="s">
        <v>524</v>
      </c>
      <c r="E274" s="178">
        <v>65.349999999999994</v>
      </c>
      <c r="F274" s="179"/>
      <c r="G274" s="180">
        <f>ROUND(E274*F274,2)</f>
        <v>0</v>
      </c>
      <c r="H274" s="179"/>
      <c r="I274" s="180">
        <f>ROUND(E274*H274,2)</f>
        <v>0</v>
      </c>
      <c r="J274" s="179"/>
      <c r="K274" s="180">
        <f>ROUND(E274*J274,2)</f>
        <v>0</v>
      </c>
      <c r="L274" s="180">
        <v>21</v>
      </c>
      <c r="M274" s="180">
        <f>G274*(1+L274/100)</f>
        <v>0</v>
      </c>
      <c r="N274" s="178">
        <v>2.5600000000000002E-3</v>
      </c>
      <c r="O274" s="178">
        <f>ROUND(E274*N274,2)</f>
        <v>0.17</v>
      </c>
      <c r="P274" s="178">
        <v>0</v>
      </c>
      <c r="Q274" s="178">
        <f>ROUND(E274*P274,2)</f>
        <v>0</v>
      </c>
      <c r="R274" s="180" t="s">
        <v>731</v>
      </c>
      <c r="S274" s="180" t="s">
        <v>371</v>
      </c>
      <c r="T274" s="181" t="s">
        <v>2386</v>
      </c>
      <c r="U274" s="163">
        <v>0</v>
      </c>
      <c r="V274" s="163">
        <f>ROUND(E274*U274,2)</f>
        <v>0</v>
      </c>
      <c r="W274" s="163"/>
      <c r="X274" s="163" t="s">
        <v>464</v>
      </c>
      <c r="Y274" s="152"/>
      <c r="Z274" s="152"/>
      <c r="AA274" s="152"/>
      <c r="AB274" s="152"/>
      <c r="AC274" s="152"/>
      <c r="AD274" s="152"/>
      <c r="AE274" s="152"/>
      <c r="AF274" s="152"/>
      <c r="AG274" s="152" t="s">
        <v>4008</v>
      </c>
      <c r="AH274" s="152"/>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outlineLevel="1">
      <c r="A275" s="159"/>
      <c r="B275" s="160"/>
      <c r="C275" s="203" t="s">
        <v>4670</v>
      </c>
      <c r="D275" s="199"/>
      <c r="E275" s="200">
        <v>7</v>
      </c>
      <c r="F275" s="163"/>
      <c r="G275" s="163"/>
      <c r="H275" s="163"/>
      <c r="I275" s="163"/>
      <c r="J275" s="163"/>
      <c r="K275" s="163"/>
      <c r="L275" s="163"/>
      <c r="M275" s="163"/>
      <c r="N275" s="162"/>
      <c r="O275" s="162"/>
      <c r="P275" s="162"/>
      <c r="Q275" s="162"/>
      <c r="R275" s="163"/>
      <c r="S275" s="163"/>
      <c r="T275" s="163"/>
      <c r="U275" s="163"/>
      <c r="V275" s="163"/>
      <c r="W275" s="163"/>
      <c r="X275" s="163"/>
      <c r="Y275" s="152"/>
      <c r="Z275" s="152"/>
      <c r="AA275" s="152"/>
      <c r="AB275" s="152"/>
      <c r="AC275" s="152"/>
      <c r="AD275" s="152"/>
      <c r="AE275" s="152"/>
      <c r="AF275" s="152"/>
      <c r="AG275" s="152" t="s">
        <v>2390</v>
      </c>
      <c r="AH275" s="152">
        <v>0</v>
      </c>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row>
    <row r="276" spans="1:60" ht="22.5" outlineLevel="1">
      <c r="A276" s="159"/>
      <c r="B276" s="160"/>
      <c r="C276" s="203" t="s">
        <v>4671</v>
      </c>
      <c r="D276" s="199"/>
      <c r="E276" s="200">
        <v>15.1</v>
      </c>
      <c r="F276" s="163"/>
      <c r="G276" s="163"/>
      <c r="H276" s="163"/>
      <c r="I276" s="163"/>
      <c r="J276" s="163"/>
      <c r="K276" s="163"/>
      <c r="L276" s="163"/>
      <c r="M276" s="163"/>
      <c r="N276" s="162"/>
      <c r="O276" s="162"/>
      <c r="P276" s="162"/>
      <c r="Q276" s="162"/>
      <c r="R276" s="163"/>
      <c r="S276" s="163"/>
      <c r="T276" s="163"/>
      <c r="U276" s="163"/>
      <c r="V276" s="163"/>
      <c r="W276" s="163"/>
      <c r="X276" s="163"/>
      <c r="Y276" s="152"/>
      <c r="Z276" s="152"/>
      <c r="AA276" s="152"/>
      <c r="AB276" s="152"/>
      <c r="AC276" s="152"/>
      <c r="AD276" s="152"/>
      <c r="AE276" s="152"/>
      <c r="AF276" s="152"/>
      <c r="AG276" s="152" t="s">
        <v>2390</v>
      </c>
      <c r="AH276" s="152">
        <v>0</v>
      </c>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outlineLevel="1">
      <c r="A277" s="159"/>
      <c r="B277" s="160"/>
      <c r="C277" s="203" t="s">
        <v>4672</v>
      </c>
      <c r="D277" s="199"/>
      <c r="E277" s="200">
        <v>43.25</v>
      </c>
      <c r="F277" s="163"/>
      <c r="G277" s="163"/>
      <c r="H277" s="163"/>
      <c r="I277" s="163"/>
      <c r="J277" s="163"/>
      <c r="K277" s="163"/>
      <c r="L277" s="163"/>
      <c r="M277" s="163"/>
      <c r="N277" s="162"/>
      <c r="O277" s="162"/>
      <c r="P277" s="162"/>
      <c r="Q277" s="162"/>
      <c r="R277" s="163"/>
      <c r="S277" s="163"/>
      <c r="T277" s="163"/>
      <c r="U277" s="163"/>
      <c r="V277" s="163"/>
      <c r="W277" s="163"/>
      <c r="X277" s="163"/>
      <c r="Y277" s="152"/>
      <c r="Z277" s="152"/>
      <c r="AA277" s="152"/>
      <c r="AB277" s="152"/>
      <c r="AC277" s="152"/>
      <c r="AD277" s="152"/>
      <c r="AE277" s="152"/>
      <c r="AF277" s="152"/>
      <c r="AG277" s="152" t="s">
        <v>2390</v>
      </c>
      <c r="AH277" s="152">
        <v>0</v>
      </c>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ht="22.5" outlineLevel="1">
      <c r="A278" s="175">
        <v>120</v>
      </c>
      <c r="B278" s="176" t="s">
        <v>4673</v>
      </c>
      <c r="C278" s="185" t="s">
        <v>4674</v>
      </c>
      <c r="D278" s="177" t="s">
        <v>524</v>
      </c>
      <c r="E278" s="178">
        <v>30</v>
      </c>
      <c r="F278" s="179"/>
      <c r="G278" s="180">
        <f>ROUND(E278*F278,2)</f>
        <v>0</v>
      </c>
      <c r="H278" s="179"/>
      <c r="I278" s="180">
        <f>ROUND(E278*H278,2)</f>
        <v>0</v>
      </c>
      <c r="J278" s="179"/>
      <c r="K278" s="180">
        <f>ROUND(E278*J278,2)</f>
        <v>0</v>
      </c>
      <c r="L278" s="180">
        <v>21</v>
      </c>
      <c r="M278" s="180">
        <f>G278*(1+L278/100)</f>
        <v>0</v>
      </c>
      <c r="N278" s="178">
        <v>3.1800000000000001E-3</v>
      </c>
      <c r="O278" s="178">
        <f>ROUND(E278*N278,2)</f>
        <v>0.1</v>
      </c>
      <c r="P278" s="178">
        <v>0</v>
      </c>
      <c r="Q278" s="178">
        <f>ROUND(E278*P278,2)</f>
        <v>0</v>
      </c>
      <c r="R278" s="180" t="s">
        <v>731</v>
      </c>
      <c r="S278" s="180" t="s">
        <v>371</v>
      </c>
      <c r="T278" s="181" t="s">
        <v>2386</v>
      </c>
      <c r="U278" s="163">
        <v>0</v>
      </c>
      <c r="V278" s="163">
        <f>ROUND(E278*U278,2)</f>
        <v>0</v>
      </c>
      <c r="W278" s="163"/>
      <c r="X278" s="163" t="s">
        <v>464</v>
      </c>
      <c r="Y278" s="152"/>
      <c r="Z278" s="152"/>
      <c r="AA278" s="152"/>
      <c r="AB278" s="152"/>
      <c r="AC278" s="152"/>
      <c r="AD278" s="152"/>
      <c r="AE278" s="152"/>
      <c r="AF278" s="152"/>
      <c r="AG278" s="152" t="s">
        <v>2465</v>
      </c>
      <c r="AH278" s="152"/>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row>
    <row r="279" spans="1:60" outlineLevel="1">
      <c r="A279" s="159"/>
      <c r="B279" s="160"/>
      <c r="C279" s="203" t="s">
        <v>4675</v>
      </c>
      <c r="D279" s="199"/>
      <c r="E279" s="200">
        <v>11.7</v>
      </c>
      <c r="F279" s="163"/>
      <c r="G279" s="163"/>
      <c r="H279" s="163"/>
      <c r="I279" s="163"/>
      <c r="J279" s="163"/>
      <c r="K279" s="163"/>
      <c r="L279" s="163"/>
      <c r="M279" s="163"/>
      <c r="N279" s="162"/>
      <c r="O279" s="162"/>
      <c r="P279" s="162"/>
      <c r="Q279" s="162"/>
      <c r="R279" s="163"/>
      <c r="S279" s="163"/>
      <c r="T279" s="163"/>
      <c r="U279" s="163"/>
      <c r="V279" s="163"/>
      <c r="W279" s="163"/>
      <c r="X279" s="163"/>
      <c r="Y279" s="152"/>
      <c r="Z279" s="152"/>
      <c r="AA279" s="152"/>
      <c r="AB279" s="152"/>
      <c r="AC279" s="152"/>
      <c r="AD279" s="152"/>
      <c r="AE279" s="152"/>
      <c r="AF279" s="152"/>
      <c r="AG279" s="152" t="s">
        <v>2390</v>
      </c>
      <c r="AH279" s="152">
        <v>0</v>
      </c>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outlineLevel="1">
      <c r="A280" s="159"/>
      <c r="B280" s="160"/>
      <c r="C280" s="203" t="s">
        <v>4676</v>
      </c>
      <c r="D280" s="199"/>
      <c r="E280" s="200">
        <v>9.5</v>
      </c>
      <c r="F280" s="163"/>
      <c r="G280" s="163"/>
      <c r="H280" s="163"/>
      <c r="I280" s="163"/>
      <c r="J280" s="163"/>
      <c r="K280" s="163"/>
      <c r="L280" s="163"/>
      <c r="M280" s="163"/>
      <c r="N280" s="162"/>
      <c r="O280" s="162"/>
      <c r="P280" s="162"/>
      <c r="Q280" s="162"/>
      <c r="R280" s="163"/>
      <c r="S280" s="163"/>
      <c r="T280" s="163"/>
      <c r="U280" s="163"/>
      <c r="V280" s="163"/>
      <c r="W280" s="163"/>
      <c r="X280" s="163"/>
      <c r="Y280" s="152"/>
      <c r="Z280" s="152"/>
      <c r="AA280" s="152"/>
      <c r="AB280" s="152"/>
      <c r="AC280" s="152"/>
      <c r="AD280" s="152"/>
      <c r="AE280" s="152"/>
      <c r="AF280" s="152"/>
      <c r="AG280" s="152" t="s">
        <v>2390</v>
      </c>
      <c r="AH280" s="152">
        <v>0</v>
      </c>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row>
    <row r="281" spans="1:60" outlineLevel="1">
      <c r="A281" s="159"/>
      <c r="B281" s="160"/>
      <c r="C281" s="203" t="s">
        <v>4677</v>
      </c>
      <c r="D281" s="199"/>
      <c r="E281" s="200">
        <v>8.8000000000000007</v>
      </c>
      <c r="F281" s="163"/>
      <c r="G281" s="163"/>
      <c r="H281" s="163"/>
      <c r="I281" s="163"/>
      <c r="J281" s="163"/>
      <c r="K281" s="163"/>
      <c r="L281" s="163"/>
      <c r="M281" s="163"/>
      <c r="N281" s="162"/>
      <c r="O281" s="162"/>
      <c r="P281" s="162"/>
      <c r="Q281" s="162"/>
      <c r="R281" s="163"/>
      <c r="S281" s="163"/>
      <c r="T281" s="163"/>
      <c r="U281" s="163"/>
      <c r="V281" s="163"/>
      <c r="W281" s="163"/>
      <c r="X281" s="163"/>
      <c r="Y281" s="152"/>
      <c r="Z281" s="152"/>
      <c r="AA281" s="152"/>
      <c r="AB281" s="152"/>
      <c r="AC281" s="152"/>
      <c r="AD281" s="152"/>
      <c r="AE281" s="152"/>
      <c r="AF281" s="152"/>
      <c r="AG281" s="152" t="s">
        <v>2390</v>
      </c>
      <c r="AH281" s="152">
        <v>0</v>
      </c>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row>
    <row r="282" spans="1:60" ht="22.5" outlineLevel="1">
      <c r="A282" s="175">
        <v>121</v>
      </c>
      <c r="B282" s="176" t="s">
        <v>4678</v>
      </c>
      <c r="C282" s="185" t="s">
        <v>4679</v>
      </c>
      <c r="D282" s="177" t="s">
        <v>524</v>
      </c>
      <c r="E282" s="178">
        <v>20.5</v>
      </c>
      <c r="F282" s="179"/>
      <c r="G282" s="180">
        <f>ROUND(E282*F282,2)</f>
        <v>0</v>
      </c>
      <c r="H282" s="179"/>
      <c r="I282" s="180">
        <f>ROUND(E282*H282,2)</f>
        <v>0</v>
      </c>
      <c r="J282" s="179"/>
      <c r="K282" s="180">
        <f>ROUND(E282*J282,2)</f>
        <v>0</v>
      </c>
      <c r="L282" s="180">
        <v>21</v>
      </c>
      <c r="M282" s="180">
        <f>G282*(1+L282/100)</f>
        <v>0</v>
      </c>
      <c r="N282" s="178">
        <v>5.8100000000000001E-3</v>
      </c>
      <c r="O282" s="178">
        <f>ROUND(E282*N282,2)</f>
        <v>0.12</v>
      </c>
      <c r="P282" s="178">
        <v>0</v>
      </c>
      <c r="Q282" s="178">
        <f>ROUND(E282*P282,2)</f>
        <v>0</v>
      </c>
      <c r="R282" s="180" t="s">
        <v>731</v>
      </c>
      <c r="S282" s="180" t="s">
        <v>371</v>
      </c>
      <c r="T282" s="181" t="s">
        <v>2386</v>
      </c>
      <c r="U282" s="163">
        <v>0</v>
      </c>
      <c r="V282" s="163">
        <f>ROUND(E282*U282,2)</f>
        <v>0</v>
      </c>
      <c r="W282" s="163"/>
      <c r="X282" s="163" t="s">
        <v>464</v>
      </c>
      <c r="Y282" s="152"/>
      <c r="Z282" s="152"/>
      <c r="AA282" s="152"/>
      <c r="AB282" s="152"/>
      <c r="AC282" s="152"/>
      <c r="AD282" s="152"/>
      <c r="AE282" s="152"/>
      <c r="AF282" s="152"/>
      <c r="AG282" s="152" t="s">
        <v>2465</v>
      </c>
      <c r="AH282" s="152"/>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outlineLevel="1">
      <c r="A283" s="159"/>
      <c r="B283" s="160"/>
      <c r="C283" s="203" t="s">
        <v>4680</v>
      </c>
      <c r="D283" s="199"/>
      <c r="E283" s="200">
        <v>10.1</v>
      </c>
      <c r="F283" s="163"/>
      <c r="G283" s="163"/>
      <c r="H283" s="163"/>
      <c r="I283" s="163"/>
      <c r="J283" s="163"/>
      <c r="K283" s="163"/>
      <c r="L283" s="163"/>
      <c r="M283" s="163"/>
      <c r="N283" s="162"/>
      <c r="O283" s="162"/>
      <c r="P283" s="162"/>
      <c r="Q283" s="162"/>
      <c r="R283" s="163"/>
      <c r="S283" s="163"/>
      <c r="T283" s="163"/>
      <c r="U283" s="163"/>
      <c r="V283" s="163"/>
      <c r="W283" s="163"/>
      <c r="X283" s="163"/>
      <c r="Y283" s="152"/>
      <c r="Z283" s="152"/>
      <c r="AA283" s="152"/>
      <c r="AB283" s="152"/>
      <c r="AC283" s="152"/>
      <c r="AD283" s="152"/>
      <c r="AE283" s="152"/>
      <c r="AF283" s="152"/>
      <c r="AG283" s="152" t="s">
        <v>2390</v>
      </c>
      <c r="AH283" s="152">
        <v>0</v>
      </c>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row>
    <row r="284" spans="1:60" outlineLevel="1">
      <c r="A284" s="159"/>
      <c r="B284" s="160"/>
      <c r="C284" s="203" t="s">
        <v>4681</v>
      </c>
      <c r="D284" s="199"/>
      <c r="E284" s="200">
        <v>10.4</v>
      </c>
      <c r="F284" s="163"/>
      <c r="G284" s="163"/>
      <c r="H284" s="163"/>
      <c r="I284" s="163"/>
      <c r="J284" s="163"/>
      <c r="K284" s="163"/>
      <c r="L284" s="163"/>
      <c r="M284" s="163"/>
      <c r="N284" s="162"/>
      <c r="O284" s="162"/>
      <c r="P284" s="162"/>
      <c r="Q284" s="162"/>
      <c r="R284" s="163"/>
      <c r="S284" s="163"/>
      <c r="T284" s="163"/>
      <c r="U284" s="163"/>
      <c r="V284" s="163"/>
      <c r="W284" s="163"/>
      <c r="X284" s="163"/>
      <c r="Y284" s="152"/>
      <c r="Z284" s="152"/>
      <c r="AA284" s="152"/>
      <c r="AB284" s="152"/>
      <c r="AC284" s="152"/>
      <c r="AD284" s="152"/>
      <c r="AE284" s="152"/>
      <c r="AF284" s="152"/>
      <c r="AG284" s="152" t="s">
        <v>2390</v>
      </c>
      <c r="AH284" s="152">
        <v>0</v>
      </c>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ht="22.5" outlineLevel="1">
      <c r="A285" s="175">
        <v>122</v>
      </c>
      <c r="B285" s="176" t="s">
        <v>4682</v>
      </c>
      <c r="C285" s="185" t="s">
        <v>4683</v>
      </c>
      <c r="D285" s="177" t="s">
        <v>524</v>
      </c>
      <c r="E285" s="178">
        <v>2.2000000000000002</v>
      </c>
      <c r="F285" s="179"/>
      <c r="G285" s="180">
        <f>ROUND(E285*F285,2)</f>
        <v>0</v>
      </c>
      <c r="H285" s="179"/>
      <c r="I285" s="180">
        <f>ROUND(E285*H285,2)</f>
        <v>0</v>
      </c>
      <c r="J285" s="179"/>
      <c r="K285" s="180">
        <f>ROUND(E285*J285,2)</f>
        <v>0</v>
      </c>
      <c r="L285" s="180">
        <v>21</v>
      </c>
      <c r="M285" s="180">
        <f>G285*(1+L285/100)</f>
        <v>0</v>
      </c>
      <c r="N285" s="178">
        <v>5.4099999999999999E-3</v>
      </c>
      <c r="O285" s="178">
        <f>ROUND(E285*N285,2)</f>
        <v>0.01</v>
      </c>
      <c r="P285" s="178">
        <v>0</v>
      </c>
      <c r="Q285" s="178">
        <f>ROUND(E285*P285,2)</f>
        <v>0</v>
      </c>
      <c r="R285" s="180" t="s">
        <v>731</v>
      </c>
      <c r="S285" s="180" t="s">
        <v>371</v>
      </c>
      <c r="T285" s="181" t="s">
        <v>2386</v>
      </c>
      <c r="U285" s="163">
        <v>0</v>
      </c>
      <c r="V285" s="163">
        <f>ROUND(E285*U285,2)</f>
        <v>0</v>
      </c>
      <c r="W285" s="163"/>
      <c r="X285" s="163" t="s">
        <v>464</v>
      </c>
      <c r="Y285" s="152"/>
      <c r="Z285" s="152"/>
      <c r="AA285" s="152"/>
      <c r="AB285" s="152"/>
      <c r="AC285" s="152"/>
      <c r="AD285" s="152"/>
      <c r="AE285" s="152"/>
      <c r="AF285" s="152"/>
      <c r="AG285" s="152" t="s">
        <v>2465</v>
      </c>
      <c r="AH285" s="152"/>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row>
    <row r="286" spans="1:60" outlineLevel="1">
      <c r="A286" s="159"/>
      <c r="B286" s="160"/>
      <c r="C286" s="203" t="s">
        <v>4684</v>
      </c>
      <c r="D286" s="199"/>
      <c r="E286" s="200">
        <v>2.2000000000000002</v>
      </c>
      <c r="F286" s="163"/>
      <c r="G286" s="163"/>
      <c r="H286" s="163"/>
      <c r="I286" s="163"/>
      <c r="J286" s="163"/>
      <c r="K286" s="163"/>
      <c r="L286" s="163"/>
      <c r="M286" s="163"/>
      <c r="N286" s="162"/>
      <c r="O286" s="162"/>
      <c r="P286" s="162"/>
      <c r="Q286" s="162"/>
      <c r="R286" s="163"/>
      <c r="S286" s="163"/>
      <c r="T286" s="163"/>
      <c r="U286" s="163"/>
      <c r="V286" s="163"/>
      <c r="W286" s="163"/>
      <c r="X286" s="163"/>
      <c r="Y286" s="152"/>
      <c r="Z286" s="152"/>
      <c r="AA286" s="152"/>
      <c r="AB286" s="152"/>
      <c r="AC286" s="152"/>
      <c r="AD286" s="152"/>
      <c r="AE286" s="152"/>
      <c r="AF286" s="152"/>
      <c r="AG286" s="152" t="s">
        <v>2390</v>
      </c>
      <c r="AH286" s="152">
        <v>0</v>
      </c>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ht="22.5" outlineLevel="1">
      <c r="A287" s="189">
        <v>123</v>
      </c>
      <c r="B287" s="190" t="s">
        <v>4685</v>
      </c>
      <c r="C287" s="197" t="s">
        <v>4686</v>
      </c>
      <c r="D287" s="191" t="s">
        <v>508</v>
      </c>
      <c r="E287" s="192">
        <v>2</v>
      </c>
      <c r="F287" s="193"/>
      <c r="G287" s="194">
        <f>ROUND(E287*F287,2)</f>
        <v>0</v>
      </c>
      <c r="H287" s="193"/>
      <c r="I287" s="194">
        <f>ROUND(E287*H287,2)</f>
        <v>0</v>
      </c>
      <c r="J287" s="193"/>
      <c r="K287" s="194">
        <f>ROUND(E287*J287,2)</f>
        <v>0</v>
      </c>
      <c r="L287" s="194">
        <v>21</v>
      </c>
      <c r="M287" s="194">
        <f>G287*(1+L287/100)</f>
        <v>0</v>
      </c>
      <c r="N287" s="192">
        <v>1.7000000000000001E-4</v>
      </c>
      <c r="O287" s="192">
        <f>ROUND(E287*N287,2)</f>
        <v>0</v>
      </c>
      <c r="P287" s="192">
        <v>0</v>
      </c>
      <c r="Q287" s="192">
        <f>ROUND(E287*P287,2)</f>
        <v>0</v>
      </c>
      <c r="R287" s="194" t="s">
        <v>731</v>
      </c>
      <c r="S287" s="194" t="s">
        <v>371</v>
      </c>
      <c r="T287" s="195" t="s">
        <v>2386</v>
      </c>
      <c r="U287" s="163">
        <v>0</v>
      </c>
      <c r="V287" s="163">
        <f>ROUND(E287*U287,2)</f>
        <v>0</v>
      </c>
      <c r="W287" s="163"/>
      <c r="X287" s="163" t="s">
        <v>464</v>
      </c>
      <c r="Y287" s="152"/>
      <c r="Z287" s="152"/>
      <c r="AA287" s="152"/>
      <c r="AB287" s="152"/>
      <c r="AC287" s="152"/>
      <c r="AD287" s="152"/>
      <c r="AE287" s="152"/>
      <c r="AF287" s="152"/>
      <c r="AG287" s="152" t="s">
        <v>2465</v>
      </c>
      <c r="AH287" s="152"/>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ht="22.5" outlineLevel="1">
      <c r="A288" s="189">
        <v>124</v>
      </c>
      <c r="B288" s="190" t="s">
        <v>4687</v>
      </c>
      <c r="C288" s="197" t="s">
        <v>4688</v>
      </c>
      <c r="D288" s="191" t="s">
        <v>508</v>
      </c>
      <c r="E288" s="192">
        <v>3</v>
      </c>
      <c r="F288" s="193"/>
      <c r="G288" s="194">
        <f>ROUND(E288*F288,2)</f>
        <v>0</v>
      </c>
      <c r="H288" s="193"/>
      <c r="I288" s="194">
        <f>ROUND(E288*H288,2)</f>
        <v>0</v>
      </c>
      <c r="J288" s="193"/>
      <c r="K288" s="194">
        <f>ROUND(E288*J288,2)</f>
        <v>0</v>
      </c>
      <c r="L288" s="194">
        <v>21</v>
      </c>
      <c r="M288" s="194">
        <f>G288*(1+L288/100)</f>
        <v>0</v>
      </c>
      <c r="N288" s="192">
        <v>0</v>
      </c>
      <c r="O288" s="192">
        <f>ROUND(E288*N288,2)</f>
        <v>0</v>
      </c>
      <c r="P288" s="192">
        <v>0</v>
      </c>
      <c r="Q288" s="192">
        <f>ROUND(E288*P288,2)</f>
        <v>0</v>
      </c>
      <c r="R288" s="194" t="s">
        <v>731</v>
      </c>
      <c r="S288" s="194" t="s">
        <v>371</v>
      </c>
      <c r="T288" s="195" t="s">
        <v>2386</v>
      </c>
      <c r="U288" s="163">
        <v>0</v>
      </c>
      <c r="V288" s="163">
        <f>ROUND(E288*U288,2)</f>
        <v>0</v>
      </c>
      <c r="W288" s="163"/>
      <c r="X288" s="163" t="s">
        <v>464</v>
      </c>
      <c r="Y288" s="152"/>
      <c r="Z288" s="152"/>
      <c r="AA288" s="152"/>
      <c r="AB288" s="152"/>
      <c r="AC288" s="152"/>
      <c r="AD288" s="152"/>
      <c r="AE288" s="152"/>
      <c r="AF288" s="152"/>
      <c r="AG288" s="152" t="s">
        <v>2465</v>
      </c>
      <c r="AH288" s="152"/>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ht="22.5" outlineLevel="1">
      <c r="A289" s="175">
        <v>125</v>
      </c>
      <c r="B289" s="176" t="s">
        <v>4689</v>
      </c>
      <c r="C289" s="185" t="s">
        <v>4690</v>
      </c>
      <c r="D289" s="177" t="s">
        <v>508</v>
      </c>
      <c r="E289" s="178">
        <v>24.7</v>
      </c>
      <c r="F289" s="179"/>
      <c r="G289" s="180">
        <f>ROUND(E289*F289,2)</f>
        <v>0</v>
      </c>
      <c r="H289" s="179"/>
      <c r="I289" s="180">
        <f>ROUND(E289*H289,2)</f>
        <v>0</v>
      </c>
      <c r="J289" s="179"/>
      <c r="K289" s="180">
        <f>ROUND(E289*J289,2)</f>
        <v>0</v>
      </c>
      <c r="L289" s="180">
        <v>21</v>
      </c>
      <c r="M289" s="180">
        <f>G289*(1+L289/100)</f>
        <v>0</v>
      </c>
      <c r="N289" s="178">
        <v>1.4999999999999999E-2</v>
      </c>
      <c r="O289" s="178">
        <f>ROUND(E289*N289,2)</f>
        <v>0.37</v>
      </c>
      <c r="P289" s="178">
        <v>0</v>
      </c>
      <c r="Q289" s="178">
        <f>ROUND(E289*P289,2)</f>
        <v>0</v>
      </c>
      <c r="R289" s="180" t="s">
        <v>731</v>
      </c>
      <c r="S289" s="180" t="s">
        <v>371</v>
      </c>
      <c r="T289" s="181" t="s">
        <v>2386</v>
      </c>
      <c r="U289" s="163">
        <v>0</v>
      </c>
      <c r="V289" s="163">
        <f>ROUND(E289*U289,2)</f>
        <v>0</v>
      </c>
      <c r="W289" s="163"/>
      <c r="X289" s="163" t="s">
        <v>464</v>
      </c>
      <c r="Y289" s="152"/>
      <c r="Z289" s="152"/>
      <c r="AA289" s="152"/>
      <c r="AB289" s="152"/>
      <c r="AC289" s="152"/>
      <c r="AD289" s="152"/>
      <c r="AE289" s="152"/>
      <c r="AF289" s="152"/>
      <c r="AG289" s="152" t="s">
        <v>2465</v>
      </c>
      <c r="AH289" s="152"/>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1">
      <c r="A290" s="159"/>
      <c r="B290" s="160"/>
      <c r="C290" s="203" t="s">
        <v>4691</v>
      </c>
      <c r="D290" s="199"/>
      <c r="E290" s="200">
        <v>1</v>
      </c>
      <c r="F290" s="163"/>
      <c r="G290" s="163"/>
      <c r="H290" s="163"/>
      <c r="I290" s="163"/>
      <c r="J290" s="163"/>
      <c r="K290" s="163"/>
      <c r="L290" s="163"/>
      <c r="M290" s="163"/>
      <c r="N290" s="162"/>
      <c r="O290" s="162"/>
      <c r="P290" s="162"/>
      <c r="Q290" s="162"/>
      <c r="R290" s="163"/>
      <c r="S290" s="163"/>
      <c r="T290" s="163"/>
      <c r="U290" s="163"/>
      <c r="V290" s="163"/>
      <c r="W290" s="163"/>
      <c r="X290" s="163"/>
      <c r="Y290" s="152"/>
      <c r="Z290" s="152"/>
      <c r="AA290" s="152"/>
      <c r="AB290" s="152"/>
      <c r="AC290" s="152"/>
      <c r="AD290" s="152"/>
      <c r="AE290" s="152"/>
      <c r="AF290" s="152"/>
      <c r="AG290" s="152" t="s">
        <v>2390</v>
      </c>
      <c r="AH290" s="152">
        <v>0</v>
      </c>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1">
      <c r="A291" s="159"/>
      <c r="B291" s="160"/>
      <c r="C291" s="203" t="s">
        <v>4692</v>
      </c>
      <c r="D291" s="199"/>
      <c r="E291" s="200">
        <v>8</v>
      </c>
      <c r="F291" s="163"/>
      <c r="G291" s="163"/>
      <c r="H291" s="163"/>
      <c r="I291" s="163"/>
      <c r="J291" s="163"/>
      <c r="K291" s="163"/>
      <c r="L291" s="163"/>
      <c r="M291" s="163"/>
      <c r="N291" s="162"/>
      <c r="O291" s="162"/>
      <c r="P291" s="162"/>
      <c r="Q291" s="162"/>
      <c r="R291" s="163"/>
      <c r="S291" s="163"/>
      <c r="T291" s="163"/>
      <c r="U291" s="163"/>
      <c r="V291" s="163"/>
      <c r="W291" s="163"/>
      <c r="X291" s="163"/>
      <c r="Y291" s="152"/>
      <c r="Z291" s="152"/>
      <c r="AA291" s="152"/>
      <c r="AB291" s="152"/>
      <c r="AC291" s="152"/>
      <c r="AD291" s="152"/>
      <c r="AE291" s="152"/>
      <c r="AF291" s="152"/>
      <c r="AG291" s="152" t="s">
        <v>2390</v>
      </c>
      <c r="AH291" s="152">
        <v>0</v>
      </c>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outlineLevel="1">
      <c r="A292" s="159"/>
      <c r="B292" s="160"/>
      <c r="C292" s="203" t="s">
        <v>4693</v>
      </c>
      <c r="D292" s="199"/>
      <c r="E292" s="200">
        <v>15.7</v>
      </c>
      <c r="F292" s="163"/>
      <c r="G292" s="163"/>
      <c r="H292" s="163"/>
      <c r="I292" s="163"/>
      <c r="J292" s="163"/>
      <c r="K292" s="163"/>
      <c r="L292" s="163"/>
      <c r="M292" s="163"/>
      <c r="N292" s="162"/>
      <c r="O292" s="162"/>
      <c r="P292" s="162"/>
      <c r="Q292" s="162"/>
      <c r="R292" s="163"/>
      <c r="S292" s="163"/>
      <c r="T292" s="163"/>
      <c r="U292" s="163"/>
      <c r="V292" s="163"/>
      <c r="W292" s="163"/>
      <c r="X292" s="163"/>
      <c r="Y292" s="152"/>
      <c r="Z292" s="152"/>
      <c r="AA292" s="152"/>
      <c r="AB292" s="152"/>
      <c r="AC292" s="152"/>
      <c r="AD292" s="152"/>
      <c r="AE292" s="152"/>
      <c r="AF292" s="152"/>
      <c r="AG292" s="152" t="s">
        <v>2390</v>
      </c>
      <c r="AH292" s="152">
        <v>0</v>
      </c>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ht="22.5" outlineLevel="1">
      <c r="A293" s="175">
        <v>126</v>
      </c>
      <c r="B293" s="176" t="s">
        <v>4694</v>
      </c>
      <c r="C293" s="185" t="s">
        <v>4695</v>
      </c>
      <c r="D293" s="177" t="s">
        <v>508</v>
      </c>
      <c r="E293" s="178">
        <v>13</v>
      </c>
      <c r="F293" s="179"/>
      <c r="G293" s="180">
        <f>ROUND(E293*F293,2)</f>
        <v>0</v>
      </c>
      <c r="H293" s="179"/>
      <c r="I293" s="180">
        <f>ROUND(E293*H293,2)</f>
        <v>0</v>
      </c>
      <c r="J293" s="179"/>
      <c r="K293" s="180">
        <f>ROUND(E293*J293,2)</f>
        <v>0</v>
      </c>
      <c r="L293" s="180">
        <v>21</v>
      </c>
      <c r="M293" s="180">
        <f>G293*(1+L293/100)</f>
        <v>0</v>
      </c>
      <c r="N293" s="178">
        <v>1.9E-2</v>
      </c>
      <c r="O293" s="178">
        <f>ROUND(E293*N293,2)</f>
        <v>0.25</v>
      </c>
      <c r="P293" s="178">
        <v>0</v>
      </c>
      <c r="Q293" s="178">
        <f>ROUND(E293*P293,2)</f>
        <v>0</v>
      </c>
      <c r="R293" s="180" t="s">
        <v>731</v>
      </c>
      <c r="S293" s="180" t="s">
        <v>371</v>
      </c>
      <c r="T293" s="181" t="s">
        <v>2386</v>
      </c>
      <c r="U293" s="163">
        <v>0</v>
      </c>
      <c r="V293" s="163">
        <f>ROUND(E293*U293,2)</f>
        <v>0</v>
      </c>
      <c r="W293" s="163"/>
      <c r="X293" s="163" t="s">
        <v>464</v>
      </c>
      <c r="Y293" s="152"/>
      <c r="Z293" s="152"/>
      <c r="AA293" s="152"/>
      <c r="AB293" s="152"/>
      <c r="AC293" s="152"/>
      <c r="AD293" s="152"/>
      <c r="AE293" s="152"/>
      <c r="AF293" s="152"/>
      <c r="AG293" s="152" t="s">
        <v>2465</v>
      </c>
      <c r="AH293" s="152"/>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row>
    <row r="294" spans="1:60" outlineLevel="1">
      <c r="A294" s="159"/>
      <c r="B294" s="160"/>
      <c r="C294" s="203" t="s">
        <v>4696</v>
      </c>
      <c r="D294" s="199"/>
      <c r="E294" s="200">
        <v>3.6</v>
      </c>
      <c r="F294" s="163"/>
      <c r="G294" s="163"/>
      <c r="H294" s="163"/>
      <c r="I294" s="163"/>
      <c r="J294" s="163"/>
      <c r="K294" s="163"/>
      <c r="L294" s="163"/>
      <c r="M294" s="163"/>
      <c r="N294" s="162"/>
      <c r="O294" s="162"/>
      <c r="P294" s="162"/>
      <c r="Q294" s="162"/>
      <c r="R294" s="163"/>
      <c r="S294" s="163"/>
      <c r="T294" s="163"/>
      <c r="U294" s="163"/>
      <c r="V294" s="163"/>
      <c r="W294" s="163"/>
      <c r="X294" s="163"/>
      <c r="Y294" s="152"/>
      <c r="Z294" s="152"/>
      <c r="AA294" s="152"/>
      <c r="AB294" s="152"/>
      <c r="AC294" s="152"/>
      <c r="AD294" s="152"/>
      <c r="AE294" s="152"/>
      <c r="AF294" s="152"/>
      <c r="AG294" s="152" t="s">
        <v>2390</v>
      </c>
      <c r="AH294" s="152">
        <v>0</v>
      </c>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row>
    <row r="295" spans="1:60" outlineLevel="1">
      <c r="A295" s="159"/>
      <c r="B295" s="160"/>
      <c r="C295" s="203" t="s">
        <v>4697</v>
      </c>
      <c r="D295" s="199"/>
      <c r="E295" s="200">
        <v>9.4</v>
      </c>
      <c r="F295" s="163"/>
      <c r="G295" s="163"/>
      <c r="H295" s="163"/>
      <c r="I295" s="163"/>
      <c r="J295" s="163"/>
      <c r="K295" s="163"/>
      <c r="L295" s="163"/>
      <c r="M295" s="163"/>
      <c r="N295" s="162"/>
      <c r="O295" s="162"/>
      <c r="P295" s="162"/>
      <c r="Q295" s="162"/>
      <c r="R295" s="163"/>
      <c r="S295" s="163"/>
      <c r="T295" s="163"/>
      <c r="U295" s="163"/>
      <c r="V295" s="163"/>
      <c r="W295" s="163"/>
      <c r="X295" s="163"/>
      <c r="Y295" s="152"/>
      <c r="Z295" s="152"/>
      <c r="AA295" s="152"/>
      <c r="AB295" s="152"/>
      <c r="AC295" s="152"/>
      <c r="AD295" s="152"/>
      <c r="AE295" s="152"/>
      <c r="AF295" s="152"/>
      <c r="AG295" s="152" t="s">
        <v>2390</v>
      </c>
      <c r="AH295" s="152">
        <v>0</v>
      </c>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row>
    <row r="296" spans="1:60" ht="22.5" outlineLevel="1">
      <c r="A296" s="175">
        <v>127</v>
      </c>
      <c r="B296" s="176" t="s">
        <v>4698</v>
      </c>
      <c r="C296" s="185" t="s">
        <v>4699</v>
      </c>
      <c r="D296" s="177" t="s">
        <v>508</v>
      </c>
      <c r="E296" s="178">
        <v>29.4</v>
      </c>
      <c r="F296" s="179"/>
      <c r="G296" s="180">
        <f>ROUND(E296*F296,2)</f>
        <v>0</v>
      </c>
      <c r="H296" s="179"/>
      <c r="I296" s="180">
        <f>ROUND(E296*H296,2)</f>
        <v>0</v>
      </c>
      <c r="J296" s="179"/>
      <c r="K296" s="180">
        <f>ROUND(E296*J296,2)</f>
        <v>0</v>
      </c>
      <c r="L296" s="180">
        <v>21</v>
      </c>
      <c r="M296" s="180">
        <f>G296*(1+L296/100)</f>
        <v>0</v>
      </c>
      <c r="N296" s="178">
        <v>2.9000000000000001E-2</v>
      </c>
      <c r="O296" s="178">
        <f>ROUND(E296*N296,2)</f>
        <v>0.85</v>
      </c>
      <c r="P296" s="178">
        <v>0</v>
      </c>
      <c r="Q296" s="178">
        <f>ROUND(E296*P296,2)</f>
        <v>0</v>
      </c>
      <c r="R296" s="180" t="s">
        <v>731</v>
      </c>
      <c r="S296" s="180" t="s">
        <v>371</v>
      </c>
      <c r="T296" s="181" t="s">
        <v>2386</v>
      </c>
      <c r="U296" s="163">
        <v>0</v>
      </c>
      <c r="V296" s="163">
        <f>ROUND(E296*U296,2)</f>
        <v>0</v>
      </c>
      <c r="W296" s="163"/>
      <c r="X296" s="163" t="s">
        <v>464</v>
      </c>
      <c r="Y296" s="152"/>
      <c r="Z296" s="152"/>
      <c r="AA296" s="152"/>
      <c r="AB296" s="152"/>
      <c r="AC296" s="152"/>
      <c r="AD296" s="152"/>
      <c r="AE296" s="152"/>
      <c r="AF296" s="152"/>
      <c r="AG296" s="152" t="s">
        <v>2465</v>
      </c>
      <c r="AH296" s="152"/>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row>
    <row r="297" spans="1:60" outlineLevel="1">
      <c r="A297" s="159"/>
      <c r="B297" s="160"/>
      <c r="C297" s="203" t="s">
        <v>4700</v>
      </c>
      <c r="D297" s="199"/>
      <c r="E297" s="200">
        <v>3.5</v>
      </c>
      <c r="F297" s="163"/>
      <c r="G297" s="163"/>
      <c r="H297" s="163"/>
      <c r="I297" s="163"/>
      <c r="J297" s="163"/>
      <c r="K297" s="163"/>
      <c r="L297" s="163"/>
      <c r="M297" s="163"/>
      <c r="N297" s="162"/>
      <c r="O297" s="162"/>
      <c r="P297" s="162"/>
      <c r="Q297" s="162"/>
      <c r="R297" s="163"/>
      <c r="S297" s="163"/>
      <c r="T297" s="163"/>
      <c r="U297" s="163"/>
      <c r="V297" s="163"/>
      <c r="W297" s="163"/>
      <c r="X297" s="163"/>
      <c r="Y297" s="152"/>
      <c r="Z297" s="152"/>
      <c r="AA297" s="152"/>
      <c r="AB297" s="152"/>
      <c r="AC297" s="152"/>
      <c r="AD297" s="152"/>
      <c r="AE297" s="152"/>
      <c r="AF297" s="152"/>
      <c r="AG297" s="152" t="s">
        <v>2390</v>
      </c>
      <c r="AH297" s="152">
        <v>0</v>
      </c>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row>
    <row r="298" spans="1:60" outlineLevel="1">
      <c r="A298" s="159"/>
      <c r="B298" s="160"/>
      <c r="C298" s="203" t="s">
        <v>4701</v>
      </c>
      <c r="D298" s="199"/>
      <c r="E298" s="200">
        <v>6.5</v>
      </c>
      <c r="F298" s="163"/>
      <c r="G298" s="163"/>
      <c r="H298" s="163"/>
      <c r="I298" s="163"/>
      <c r="J298" s="163"/>
      <c r="K298" s="163"/>
      <c r="L298" s="163"/>
      <c r="M298" s="163"/>
      <c r="N298" s="162"/>
      <c r="O298" s="162"/>
      <c r="P298" s="162"/>
      <c r="Q298" s="162"/>
      <c r="R298" s="163"/>
      <c r="S298" s="163"/>
      <c r="T298" s="163"/>
      <c r="U298" s="163"/>
      <c r="V298" s="163"/>
      <c r="W298" s="163"/>
      <c r="X298" s="163"/>
      <c r="Y298" s="152"/>
      <c r="Z298" s="152"/>
      <c r="AA298" s="152"/>
      <c r="AB298" s="152"/>
      <c r="AC298" s="152"/>
      <c r="AD298" s="152"/>
      <c r="AE298" s="152"/>
      <c r="AF298" s="152"/>
      <c r="AG298" s="152" t="s">
        <v>2390</v>
      </c>
      <c r="AH298" s="152">
        <v>0</v>
      </c>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row>
    <row r="299" spans="1:60" outlineLevel="1">
      <c r="A299" s="159"/>
      <c r="B299" s="160"/>
      <c r="C299" s="203" t="s">
        <v>4702</v>
      </c>
      <c r="D299" s="199"/>
      <c r="E299" s="200">
        <v>19.399999999999999</v>
      </c>
      <c r="F299" s="163"/>
      <c r="G299" s="163"/>
      <c r="H299" s="163"/>
      <c r="I299" s="163"/>
      <c r="J299" s="163"/>
      <c r="K299" s="163"/>
      <c r="L299" s="163"/>
      <c r="M299" s="163"/>
      <c r="N299" s="162"/>
      <c r="O299" s="162"/>
      <c r="P299" s="162"/>
      <c r="Q299" s="162"/>
      <c r="R299" s="163"/>
      <c r="S299" s="163"/>
      <c r="T299" s="163"/>
      <c r="U299" s="163"/>
      <c r="V299" s="163"/>
      <c r="W299" s="163"/>
      <c r="X299" s="163"/>
      <c r="Y299" s="152"/>
      <c r="Z299" s="152"/>
      <c r="AA299" s="152"/>
      <c r="AB299" s="152"/>
      <c r="AC299" s="152"/>
      <c r="AD299" s="152"/>
      <c r="AE299" s="152"/>
      <c r="AF299" s="152"/>
      <c r="AG299" s="152" t="s">
        <v>2390</v>
      </c>
      <c r="AH299" s="152">
        <v>0</v>
      </c>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row>
    <row r="300" spans="1:60" ht="22.5" outlineLevel="1">
      <c r="A300" s="175">
        <v>128</v>
      </c>
      <c r="B300" s="176" t="s">
        <v>4703</v>
      </c>
      <c r="C300" s="185" t="s">
        <v>4704</v>
      </c>
      <c r="D300" s="177" t="s">
        <v>508</v>
      </c>
      <c r="E300" s="178">
        <v>42.1</v>
      </c>
      <c r="F300" s="179"/>
      <c r="G300" s="180">
        <f>ROUND(E300*F300,2)</f>
        <v>0</v>
      </c>
      <c r="H300" s="179"/>
      <c r="I300" s="180">
        <f>ROUND(E300*H300,2)</f>
        <v>0</v>
      </c>
      <c r="J300" s="179"/>
      <c r="K300" s="180">
        <f>ROUND(E300*J300,2)</f>
        <v>0</v>
      </c>
      <c r="L300" s="180">
        <v>21</v>
      </c>
      <c r="M300" s="180">
        <f>G300*(1+L300/100)</f>
        <v>0</v>
      </c>
      <c r="N300" s="178">
        <v>3.7999999999999999E-2</v>
      </c>
      <c r="O300" s="178">
        <f>ROUND(E300*N300,2)</f>
        <v>1.6</v>
      </c>
      <c r="P300" s="178">
        <v>0</v>
      </c>
      <c r="Q300" s="178">
        <f>ROUND(E300*P300,2)</f>
        <v>0</v>
      </c>
      <c r="R300" s="180" t="s">
        <v>731</v>
      </c>
      <c r="S300" s="180" t="s">
        <v>371</v>
      </c>
      <c r="T300" s="181" t="s">
        <v>2386</v>
      </c>
      <c r="U300" s="163">
        <v>0</v>
      </c>
      <c r="V300" s="163">
        <f>ROUND(E300*U300,2)</f>
        <v>0</v>
      </c>
      <c r="W300" s="163"/>
      <c r="X300" s="163" t="s">
        <v>464</v>
      </c>
      <c r="Y300" s="152"/>
      <c r="Z300" s="152"/>
      <c r="AA300" s="152"/>
      <c r="AB300" s="152"/>
      <c r="AC300" s="152"/>
      <c r="AD300" s="152"/>
      <c r="AE300" s="152"/>
      <c r="AF300" s="152"/>
      <c r="AG300" s="152" t="s">
        <v>2465</v>
      </c>
      <c r="AH300" s="152"/>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row>
    <row r="301" spans="1:60" outlineLevel="1">
      <c r="A301" s="159"/>
      <c r="B301" s="160"/>
      <c r="C301" s="203" t="s">
        <v>4705</v>
      </c>
      <c r="D301" s="199"/>
      <c r="E301" s="200">
        <v>18</v>
      </c>
      <c r="F301" s="163"/>
      <c r="G301" s="163"/>
      <c r="H301" s="163"/>
      <c r="I301" s="163"/>
      <c r="J301" s="163"/>
      <c r="K301" s="163"/>
      <c r="L301" s="163"/>
      <c r="M301" s="163"/>
      <c r="N301" s="162"/>
      <c r="O301" s="162"/>
      <c r="P301" s="162"/>
      <c r="Q301" s="162"/>
      <c r="R301" s="163"/>
      <c r="S301" s="163"/>
      <c r="T301" s="163"/>
      <c r="U301" s="163"/>
      <c r="V301" s="163"/>
      <c r="W301" s="163"/>
      <c r="X301" s="163"/>
      <c r="Y301" s="152"/>
      <c r="Z301" s="152"/>
      <c r="AA301" s="152"/>
      <c r="AB301" s="152"/>
      <c r="AC301" s="152"/>
      <c r="AD301" s="152"/>
      <c r="AE301" s="152"/>
      <c r="AF301" s="152"/>
      <c r="AG301" s="152" t="s">
        <v>2390</v>
      </c>
      <c r="AH301" s="152">
        <v>0</v>
      </c>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c r="BH301" s="152"/>
    </row>
    <row r="302" spans="1:60" outlineLevel="1">
      <c r="A302" s="159"/>
      <c r="B302" s="160"/>
      <c r="C302" s="203" t="s">
        <v>4706</v>
      </c>
      <c r="D302" s="199"/>
      <c r="E302" s="200">
        <v>18</v>
      </c>
      <c r="F302" s="163"/>
      <c r="G302" s="163"/>
      <c r="H302" s="163"/>
      <c r="I302" s="163"/>
      <c r="J302" s="163"/>
      <c r="K302" s="163"/>
      <c r="L302" s="163"/>
      <c r="M302" s="163"/>
      <c r="N302" s="162"/>
      <c r="O302" s="162"/>
      <c r="P302" s="162"/>
      <c r="Q302" s="162"/>
      <c r="R302" s="163"/>
      <c r="S302" s="163"/>
      <c r="T302" s="163"/>
      <c r="U302" s="163"/>
      <c r="V302" s="163"/>
      <c r="W302" s="163"/>
      <c r="X302" s="163"/>
      <c r="Y302" s="152"/>
      <c r="Z302" s="152"/>
      <c r="AA302" s="152"/>
      <c r="AB302" s="152"/>
      <c r="AC302" s="152"/>
      <c r="AD302" s="152"/>
      <c r="AE302" s="152"/>
      <c r="AF302" s="152"/>
      <c r="AG302" s="152" t="s">
        <v>2390</v>
      </c>
      <c r="AH302" s="152">
        <v>0</v>
      </c>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row>
    <row r="303" spans="1:60" outlineLevel="1">
      <c r="A303" s="159"/>
      <c r="B303" s="160"/>
      <c r="C303" s="203" t="s">
        <v>4707</v>
      </c>
      <c r="D303" s="199"/>
      <c r="E303" s="200">
        <v>6.1</v>
      </c>
      <c r="F303" s="163"/>
      <c r="G303" s="163"/>
      <c r="H303" s="163"/>
      <c r="I303" s="163"/>
      <c r="J303" s="163"/>
      <c r="K303" s="163"/>
      <c r="L303" s="163"/>
      <c r="M303" s="163"/>
      <c r="N303" s="162"/>
      <c r="O303" s="162"/>
      <c r="P303" s="162"/>
      <c r="Q303" s="162"/>
      <c r="R303" s="163"/>
      <c r="S303" s="163"/>
      <c r="T303" s="163"/>
      <c r="U303" s="163"/>
      <c r="V303" s="163"/>
      <c r="W303" s="163"/>
      <c r="X303" s="163"/>
      <c r="Y303" s="152"/>
      <c r="Z303" s="152"/>
      <c r="AA303" s="152"/>
      <c r="AB303" s="152"/>
      <c r="AC303" s="152"/>
      <c r="AD303" s="152"/>
      <c r="AE303" s="152"/>
      <c r="AF303" s="152"/>
      <c r="AG303" s="152" t="s">
        <v>2390</v>
      </c>
      <c r="AH303" s="152">
        <v>0</v>
      </c>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row>
    <row r="304" spans="1:60" ht="22.5" outlineLevel="1">
      <c r="A304" s="189">
        <v>129</v>
      </c>
      <c r="B304" s="190" t="s">
        <v>4708</v>
      </c>
      <c r="C304" s="197" t="s">
        <v>4709</v>
      </c>
      <c r="D304" s="191" t="s">
        <v>508</v>
      </c>
      <c r="E304" s="192">
        <v>20</v>
      </c>
      <c r="F304" s="193"/>
      <c r="G304" s="194">
        <f>ROUND(E304*F304,2)</f>
        <v>0</v>
      </c>
      <c r="H304" s="193"/>
      <c r="I304" s="194">
        <f>ROUND(E304*H304,2)</f>
        <v>0</v>
      </c>
      <c r="J304" s="193"/>
      <c r="K304" s="194">
        <f>ROUND(E304*J304,2)</f>
        <v>0</v>
      </c>
      <c r="L304" s="194">
        <v>21</v>
      </c>
      <c r="M304" s="194">
        <f>G304*(1+L304/100)</f>
        <v>0</v>
      </c>
      <c r="N304" s="192">
        <v>5.3999999999999999E-2</v>
      </c>
      <c r="O304" s="192">
        <f>ROUND(E304*N304,2)</f>
        <v>1.08</v>
      </c>
      <c r="P304" s="192">
        <v>0</v>
      </c>
      <c r="Q304" s="192">
        <f>ROUND(E304*P304,2)</f>
        <v>0</v>
      </c>
      <c r="R304" s="194" t="s">
        <v>731</v>
      </c>
      <c r="S304" s="194" t="s">
        <v>371</v>
      </c>
      <c r="T304" s="195" t="s">
        <v>2386</v>
      </c>
      <c r="U304" s="163">
        <v>0</v>
      </c>
      <c r="V304" s="163">
        <f>ROUND(E304*U304,2)</f>
        <v>0</v>
      </c>
      <c r="W304" s="163"/>
      <c r="X304" s="163" t="s">
        <v>464</v>
      </c>
      <c r="Y304" s="152"/>
      <c r="Z304" s="152"/>
      <c r="AA304" s="152"/>
      <c r="AB304" s="152"/>
      <c r="AC304" s="152"/>
      <c r="AD304" s="152"/>
      <c r="AE304" s="152"/>
      <c r="AF304" s="152"/>
      <c r="AG304" s="152" t="s">
        <v>2465</v>
      </c>
      <c r="AH304" s="152"/>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row>
    <row r="305" spans="1:60" ht="22.5" outlineLevel="1">
      <c r="A305" s="175">
        <v>130</v>
      </c>
      <c r="B305" s="176" t="s">
        <v>4710</v>
      </c>
      <c r="C305" s="185" t="s">
        <v>4711</v>
      </c>
      <c r="D305" s="177" t="s">
        <v>508</v>
      </c>
      <c r="E305" s="178">
        <v>4</v>
      </c>
      <c r="F305" s="179"/>
      <c r="G305" s="180">
        <f>ROUND(E305*F305,2)</f>
        <v>0</v>
      </c>
      <c r="H305" s="179"/>
      <c r="I305" s="180">
        <f>ROUND(E305*H305,2)</f>
        <v>0</v>
      </c>
      <c r="J305" s="179"/>
      <c r="K305" s="180">
        <f>ROUND(E305*J305,2)</f>
        <v>0</v>
      </c>
      <c r="L305" s="180">
        <v>21</v>
      </c>
      <c r="M305" s="180">
        <f>G305*(1+L305/100)</f>
        <v>0</v>
      </c>
      <c r="N305" s="178">
        <v>5.9999999999999995E-4</v>
      </c>
      <c r="O305" s="178">
        <f>ROUND(E305*N305,2)</f>
        <v>0</v>
      </c>
      <c r="P305" s="178">
        <v>0</v>
      </c>
      <c r="Q305" s="178">
        <f>ROUND(E305*P305,2)</f>
        <v>0</v>
      </c>
      <c r="R305" s="180" t="s">
        <v>731</v>
      </c>
      <c r="S305" s="180" t="s">
        <v>371</v>
      </c>
      <c r="T305" s="181" t="s">
        <v>2386</v>
      </c>
      <c r="U305" s="163">
        <v>0</v>
      </c>
      <c r="V305" s="163">
        <f>ROUND(E305*U305,2)</f>
        <v>0</v>
      </c>
      <c r="W305" s="163"/>
      <c r="X305" s="163" t="s">
        <v>464</v>
      </c>
      <c r="Y305" s="152"/>
      <c r="Z305" s="152"/>
      <c r="AA305" s="152"/>
      <c r="AB305" s="152"/>
      <c r="AC305" s="152"/>
      <c r="AD305" s="152"/>
      <c r="AE305" s="152"/>
      <c r="AF305" s="152"/>
      <c r="AG305" s="152" t="s">
        <v>4008</v>
      </c>
      <c r="AH305" s="152"/>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row>
    <row r="306" spans="1:60" outlineLevel="1">
      <c r="A306" s="159"/>
      <c r="B306" s="160"/>
      <c r="C306" s="203" t="s">
        <v>4712</v>
      </c>
      <c r="D306" s="199"/>
      <c r="E306" s="200">
        <v>2</v>
      </c>
      <c r="F306" s="163"/>
      <c r="G306" s="163"/>
      <c r="H306" s="163"/>
      <c r="I306" s="163"/>
      <c r="J306" s="163"/>
      <c r="K306" s="163"/>
      <c r="L306" s="163"/>
      <c r="M306" s="163"/>
      <c r="N306" s="162"/>
      <c r="O306" s="162"/>
      <c r="P306" s="162"/>
      <c r="Q306" s="162"/>
      <c r="R306" s="163"/>
      <c r="S306" s="163"/>
      <c r="T306" s="163"/>
      <c r="U306" s="163"/>
      <c r="V306" s="163"/>
      <c r="W306" s="163"/>
      <c r="X306" s="163"/>
      <c r="Y306" s="152"/>
      <c r="Z306" s="152"/>
      <c r="AA306" s="152"/>
      <c r="AB306" s="152"/>
      <c r="AC306" s="152"/>
      <c r="AD306" s="152"/>
      <c r="AE306" s="152"/>
      <c r="AF306" s="152"/>
      <c r="AG306" s="152" t="s">
        <v>2390</v>
      </c>
      <c r="AH306" s="152">
        <v>0</v>
      </c>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c r="BH306" s="152"/>
    </row>
    <row r="307" spans="1:60" outlineLevel="1">
      <c r="A307" s="159"/>
      <c r="B307" s="160"/>
      <c r="C307" s="203" t="s">
        <v>4713</v>
      </c>
      <c r="D307" s="199"/>
      <c r="E307" s="200">
        <v>2</v>
      </c>
      <c r="F307" s="163"/>
      <c r="G307" s="163"/>
      <c r="H307" s="163"/>
      <c r="I307" s="163"/>
      <c r="J307" s="163"/>
      <c r="K307" s="163"/>
      <c r="L307" s="163"/>
      <c r="M307" s="163"/>
      <c r="N307" s="162"/>
      <c r="O307" s="162"/>
      <c r="P307" s="162"/>
      <c r="Q307" s="162"/>
      <c r="R307" s="163"/>
      <c r="S307" s="163"/>
      <c r="T307" s="163"/>
      <c r="U307" s="163"/>
      <c r="V307" s="163"/>
      <c r="W307" s="163"/>
      <c r="X307" s="163"/>
      <c r="Y307" s="152"/>
      <c r="Z307" s="152"/>
      <c r="AA307" s="152"/>
      <c r="AB307" s="152"/>
      <c r="AC307" s="152"/>
      <c r="AD307" s="152"/>
      <c r="AE307" s="152"/>
      <c r="AF307" s="152"/>
      <c r="AG307" s="152" t="s">
        <v>2390</v>
      </c>
      <c r="AH307" s="152">
        <v>0</v>
      </c>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row>
    <row r="308" spans="1:60" ht="22.5" outlineLevel="1">
      <c r="A308" s="189">
        <v>131</v>
      </c>
      <c r="B308" s="190" t="s">
        <v>4714</v>
      </c>
      <c r="C308" s="197" t="s">
        <v>4715</v>
      </c>
      <c r="D308" s="191" t="s">
        <v>508</v>
      </c>
      <c r="E308" s="192">
        <v>2</v>
      </c>
      <c r="F308" s="193"/>
      <c r="G308" s="194">
        <f>ROUND(E308*F308,2)</f>
        <v>0</v>
      </c>
      <c r="H308" s="193"/>
      <c r="I308" s="194">
        <f>ROUND(E308*H308,2)</f>
        <v>0</v>
      </c>
      <c r="J308" s="193"/>
      <c r="K308" s="194">
        <f>ROUND(E308*J308,2)</f>
        <v>0</v>
      </c>
      <c r="L308" s="194">
        <v>21</v>
      </c>
      <c r="M308" s="194">
        <f>G308*(1+L308/100)</f>
        <v>0</v>
      </c>
      <c r="N308" s="192">
        <v>6.9999999999999999E-4</v>
      </c>
      <c r="O308" s="192">
        <f>ROUND(E308*N308,2)</f>
        <v>0</v>
      </c>
      <c r="P308" s="192">
        <v>0</v>
      </c>
      <c r="Q308" s="192">
        <f>ROUND(E308*P308,2)</f>
        <v>0</v>
      </c>
      <c r="R308" s="194" t="s">
        <v>731</v>
      </c>
      <c r="S308" s="194" t="s">
        <v>371</v>
      </c>
      <c r="T308" s="195" t="s">
        <v>2386</v>
      </c>
      <c r="U308" s="163">
        <v>0</v>
      </c>
      <c r="V308" s="163">
        <f>ROUND(E308*U308,2)</f>
        <v>0</v>
      </c>
      <c r="W308" s="163"/>
      <c r="X308" s="163" t="s">
        <v>464</v>
      </c>
      <c r="Y308" s="152"/>
      <c r="Z308" s="152"/>
      <c r="AA308" s="152"/>
      <c r="AB308" s="152"/>
      <c r="AC308" s="152"/>
      <c r="AD308" s="152"/>
      <c r="AE308" s="152"/>
      <c r="AF308" s="152"/>
      <c r="AG308" s="152" t="s">
        <v>4008</v>
      </c>
      <c r="AH308" s="152"/>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row>
    <row r="309" spans="1:60" ht="22.5" outlineLevel="1">
      <c r="A309" s="175">
        <v>132</v>
      </c>
      <c r="B309" s="176" t="s">
        <v>4716</v>
      </c>
      <c r="C309" s="185" t="s">
        <v>4717</v>
      </c>
      <c r="D309" s="177" t="s">
        <v>508</v>
      </c>
      <c r="E309" s="178">
        <v>13</v>
      </c>
      <c r="F309" s="179"/>
      <c r="G309" s="180">
        <f>ROUND(E309*F309,2)</f>
        <v>0</v>
      </c>
      <c r="H309" s="179"/>
      <c r="I309" s="180">
        <f>ROUND(E309*H309,2)</f>
        <v>0</v>
      </c>
      <c r="J309" s="179"/>
      <c r="K309" s="180">
        <f>ROUND(E309*J309,2)</f>
        <v>0</v>
      </c>
      <c r="L309" s="180">
        <v>21</v>
      </c>
      <c r="M309" s="180">
        <f>G309*(1+L309/100)</f>
        <v>0</v>
      </c>
      <c r="N309" s="178">
        <v>1.1000000000000001E-3</v>
      </c>
      <c r="O309" s="178">
        <f>ROUND(E309*N309,2)</f>
        <v>0.01</v>
      </c>
      <c r="P309" s="178">
        <v>0</v>
      </c>
      <c r="Q309" s="178">
        <f>ROUND(E309*P309,2)</f>
        <v>0</v>
      </c>
      <c r="R309" s="180" t="s">
        <v>731</v>
      </c>
      <c r="S309" s="180" t="s">
        <v>371</v>
      </c>
      <c r="T309" s="181" t="s">
        <v>2386</v>
      </c>
      <c r="U309" s="163">
        <v>0</v>
      </c>
      <c r="V309" s="163">
        <f>ROUND(E309*U309,2)</f>
        <v>0</v>
      </c>
      <c r="W309" s="163"/>
      <c r="X309" s="163" t="s">
        <v>464</v>
      </c>
      <c r="Y309" s="152"/>
      <c r="Z309" s="152"/>
      <c r="AA309" s="152"/>
      <c r="AB309" s="152"/>
      <c r="AC309" s="152"/>
      <c r="AD309" s="152"/>
      <c r="AE309" s="152"/>
      <c r="AF309" s="152"/>
      <c r="AG309" s="152" t="s">
        <v>2465</v>
      </c>
      <c r="AH309" s="152"/>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c r="BG309" s="152"/>
      <c r="BH309" s="152"/>
    </row>
    <row r="310" spans="1:60" outlineLevel="1">
      <c r="A310" s="159"/>
      <c r="B310" s="160"/>
      <c r="C310" s="203" t="s">
        <v>4718</v>
      </c>
      <c r="D310" s="199"/>
      <c r="E310" s="200">
        <v>3</v>
      </c>
      <c r="F310" s="163"/>
      <c r="G310" s="163"/>
      <c r="H310" s="163"/>
      <c r="I310" s="163"/>
      <c r="J310" s="163"/>
      <c r="K310" s="163"/>
      <c r="L310" s="163"/>
      <c r="M310" s="163"/>
      <c r="N310" s="162"/>
      <c r="O310" s="162"/>
      <c r="P310" s="162"/>
      <c r="Q310" s="162"/>
      <c r="R310" s="163"/>
      <c r="S310" s="163"/>
      <c r="T310" s="163"/>
      <c r="U310" s="163"/>
      <c r="V310" s="163"/>
      <c r="W310" s="163"/>
      <c r="X310" s="163"/>
      <c r="Y310" s="152"/>
      <c r="Z310" s="152"/>
      <c r="AA310" s="152"/>
      <c r="AB310" s="152"/>
      <c r="AC310" s="152"/>
      <c r="AD310" s="152"/>
      <c r="AE310" s="152"/>
      <c r="AF310" s="152"/>
      <c r="AG310" s="152" t="s">
        <v>2390</v>
      </c>
      <c r="AH310" s="152">
        <v>0</v>
      </c>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row>
    <row r="311" spans="1:60" outlineLevel="1">
      <c r="A311" s="159"/>
      <c r="B311" s="160"/>
      <c r="C311" s="203" t="s">
        <v>4719</v>
      </c>
      <c r="D311" s="199"/>
      <c r="E311" s="200">
        <v>7</v>
      </c>
      <c r="F311" s="163"/>
      <c r="G311" s="163"/>
      <c r="H311" s="163"/>
      <c r="I311" s="163"/>
      <c r="J311" s="163"/>
      <c r="K311" s="163"/>
      <c r="L311" s="163"/>
      <c r="M311" s="163"/>
      <c r="N311" s="162"/>
      <c r="O311" s="162"/>
      <c r="P311" s="162"/>
      <c r="Q311" s="162"/>
      <c r="R311" s="163"/>
      <c r="S311" s="163"/>
      <c r="T311" s="163"/>
      <c r="U311" s="163"/>
      <c r="V311" s="163"/>
      <c r="W311" s="163"/>
      <c r="X311" s="163"/>
      <c r="Y311" s="152"/>
      <c r="Z311" s="152"/>
      <c r="AA311" s="152"/>
      <c r="AB311" s="152"/>
      <c r="AC311" s="152"/>
      <c r="AD311" s="152"/>
      <c r="AE311" s="152"/>
      <c r="AF311" s="152"/>
      <c r="AG311" s="152" t="s">
        <v>2390</v>
      </c>
      <c r="AH311" s="152">
        <v>0</v>
      </c>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row>
    <row r="312" spans="1:60" outlineLevel="1">
      <c r="A312" s="159"/>
      <c r="B312" s="160"/>
      <c r="C312" s="203" t="s">
        <v>4720</v>
      </c>
      <c r="D312" s="199"/>
      <c r="E312" s="200">
        <v>3</v>
      </c>
      <c r="F312" s="163"/>
      <c r="G312" s="163"/>
      <c r="H312" s="163"/>
      <c r="I312" s="163"/>
      <c r="J312" s="163"/>
      <c r="K312" s="163"/>
      <c r="L312" s="163"/>
      <c r="M312" s="163"/>
      <c r="N312" s="162"/>
      <c r="O312" s="162"/>
      <c r="P312" s="162"/>
      <c r="Q312" s="162"/>
      <c r="R312" s="163"/>
      <c r="S312" s="163"/>
      <c r="T312" s="163"/>
      <c r="U312" s="163"/>
      <c r="V312" s="163"/>
      <c r="W312" s="163"/>
      <c r="X312" s="163"/>
      <c r="Y312" s="152"/>
      <c r="Z312" s="152"/>
      <c r="AA312" s="152"/>
      <c r="AB312" s="152"/>
      <c r="AC312" s="152"/>
      <c r="AD312" s="152"/>
      <c r="AE312" s="152"/>
      <c r="AF312" s="152"/>
      <c r="AG312" s="152" t="s">
        <v>2390</v>
      </c>
      <c r="AH312" s="152">
        <v>0</v>
      </c>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row>
    <row r="313" spans="1:60" ht="22.5" outlineLevel="1">
      <c r="A313" s="189">
        <v>133</v>
      </c>
      <c r="B313" s="190" t="s">
        <v>4721</v>
      </c>
      <c r="C313" s="197" t="s">
        <v>4722</v>
      </c>
      <c r="D313" s="191" t="s">
        <v>508</v>
      </c>
      <c r="E313" s="192">
        <v>25</v>
      </c>
      <c r="F313" s="193"/>
      <c r="G313" s="194">
        <f t="shared" ref="G313:G321" si="14">ROUND(E313*F313,2)</f>
        <v>0</v>
      </c>
      <c r="H313" s="193"/>
      <c r="I313" s="194">
        <f t="shared" ref="I313:I321" si="15">ROUND(E313*H313,2)</f>
        <v>0</v>
      </c>
      <c r="J313" s="193"/>
      <c r="K313" s="194">
        <f t="shared" ref="K313:K321" si="16">ROUND(E313*J313,2)</f>
        <v>0</v>
      </c>
      <c r="L313" s="194">
        <v>21</v>
      </c>
      <c r="M313" s="194">
        <f t="shared" ref="M313:M321" si="17">G313*(1+L313/100)</f>
        <v>0</v>
      </c>
      <c r="N313" s="192">
        <v>1.6000000000000001E-3</v>
      </c>
      <c r="O313" s="192">
        <f t="shared" ref="O313:O321" si="18">ROUND(E313*N313,2)</f>
        <v>0.04</v>
      </c>
      <c r="P313" s="192">
        <v>0</v>
      </c>
      <c r="Q313" s="192">
        <f t="shared" ref="Q313:Q321" si="19">ROUND(E313*P313,2)</f>
        <v>0</v>
      </c>
      <c r="R313" s="194" t="s">
        <v>731</v>
      </c>
      <c r="S313" s="194" t="s">
        <v>371</v>
      </c>
      <c r="T313" s="195" t="s">
        <v>2386</v>
      </c>
      <c r="U313" s="163">
        <v>0</v>
      </c>
      <c r="V313" s="163">
        <f t="shared" ref="V313:V321" si="20">ROUND(E313*U313,2)</f>
        <v>0</v>
      </c>
      <c r="W313" s="163"/>
      <c r="X313" s="163" t="s">
        <v>464</v>
      </c>
      <c r="Y313" s="152"/>
      <c r="Z313" s="152"/>
      <c r="AA313" s="152"/>
      <c r="AB313" s="152"/>
      <c r="AC313" s="152"/>
      <c r="AD313" s="152"/>
      <c r="AE313" s="152"/>
      <c r="AF313" s="152"/>
      <c r="AG313" s="152" t="s">
        <v>2465</v>
      </c>
      <c r="AH313" s="152"/>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c r="BH313" s="152"/>
    </row>
    <row r="314" spans="1:60" ht="22.5" outlineLevel="1">
      <c r="A314" s="189">
        <v>134</v>
      </c>
      <c r="B314" s="190" t="s">
        <v>4723</v>
      </c>
      <c r="C314" s="197" t="s">
        <v>4724</v>
      </c>
      <c r="D314" s="191" t="s">
        <v>508</v>
      </c>
      <c r="E314" s="192">
        <v>25</v>
      </c>
      <c r="F314" s="193"/>
      <c r="G314" s="194">
        <f t="shared" si="14"/>
        <v>0</v>
      </c>
      <c r="H314" s="193"/>
      <c r="I314" s="194">
        <f t="shared" si="15"/>
        <v>0</v>
      </c>
      <c r="J314" s="193"/>
      <c r="K314" s="194">
        <f t="shared" si="16"/>
        <v>0</v>
      </c>
      <c r="L314" s="194">
        <v>21</v>
      </c>
      <c r="M314" s="194">
        <f t="shared" si="17"/>
        <v>0</v>
      </c>
      <c r="N314" s="192">
        <v>2.5000000000000001E-3</v>
      </c>
      <c r="O314" s="192">
        <f t="shared" si="18"/>
        <v>0.06</v>
      </c>
      <c r="P314" s="192">
        <v>0</v>
      </c>
      <c r="Q314" s="192">
        <f t="shared" si="19"/>
        <v>0</v>
      </c>
      <c r="R314" s="194" t="s">
        <v>731</v>
      </c>
      <c r="S314" s="194" t="s">
        <v>371</v>
      </c>
      <c r="T314" s="195" t="s">
        <v>2386</v>
      </c>
      <c r="U314" s="163">
        <v>0</v>
      </c>
      <c r="V314" s="163">
        <f t="shared" si="20"/>
        <v>0</v>
      </c>
      <c r="W314" s="163"/>
      <c r="X314" s="163" t="s">
        <v>464</v>
      </c>
      <c r="Y314" s="152"/>
      <c r="Z314" s="152"/>
      <c r="AA314" s="152"/>
      <c r="AB314" s="152"/>
      <c r="AC314" s="152"/>
      <c r="AD314" s="152"/>
      <c r="AE314" s="152"/>
      <c r="AF314" s="152"/>
      <c r="AG314" s="152" t="s">
        <v>2465</v>
      </c>
      <c r="AH314" s="152"/>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c r="BH314" s="152"/>
    </row>
    <row r="315" spans="1:60" ht="22.5" outlineLevel="1">
      <c r="A315" s="189">
        <v>135</v>
      </c>
      <c r="B315" s="190" t="s">
        <v>4725</v>
      </c>
      <c r="C315" s="197" t="s">
        <v>4726</v>
      </c>
      <c r="D315" s="191" t="s">
        <v>508</v>
      </c>
      <c r="E315" s="192">
        <v>9</v>
      </c>
      <c r="F315" s="193"/>
      <c r="G315" s="194">
        <f t="shared" si="14"/>
        <v>0</v>
      </c>
      <c r="H315" s="193"/>
      <c r="I315" s="194">
        <f t="shared" si="15"/>
        <v>0</v>
      </c>
      <c r="J315" s="193"/>
      <c r="K315" s="194">
        <f t="shared" si="16"/>
        <v>0</v>
      </c>
      <c r="L315" s="194">
        <v>21</v>
      </c>
      <c r="M315" s="194">
        <f t="shared" si="17"/>
        <v>0</v>
      </c>
      <c r="N315" s="192">
        <v>4.3E-3</v>
      </c>
      <c r="O315" s="192">
        <f t="shared" si="18"/>
        <v>0.04</v>
      </c>
      <c r="P315" s="192">
        <v>0</v>
      </c>
      <c r="Q315" s="192">
        <f t="shared" si="19"/>
        <v>0</v>
      </c>
      <c r="R315" s="194" t="s">
        <v>731</v>
      </c>
      <c r="S315" s="194" t="s">
        <v>371</v>
      </c>
      <c r="T315" s="195" t="s">
        <v>2386</v>
      </c>
      <c r="U315" s="163">
        <v>0</v>
      </c>
      <c r="V315" s="163">
        <f t="shared" si="20"/>
        <v>0</v>
      </c>
      <c r="W315" s="163"/>
      <c r="X315" s="163" t="s">
        <v>464</v>
      </c>
      <c r="Y315" s="152"/>
      <c r="Z315" s="152"/>
      <c r="AA315" s="152"/>
      <c r="AB315" s="152"/>
      <c r="AC315" s="152"/>
      <c r="AD315" s="152"/>
      <c r="AE315" s="152"/>
      <c r="AF315" s="152"/>
      <c r="AG315" s="152" t="s">
        <v>2465</v>
      </c>
      <c r="AH315" s="152"/>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c r="BH315" s="152"/>
    </row>
    <row r="316" spans="1:60" ht="22.5" outlineLevel="1">
      <c r="A316" s="189">
        <v>136</v>
      </c>
      <c r="B316" s="190" t="s">
        <v>4727</v>
      </c>
      <c r="C316" s="197" t="s">
        <v>4728</v>
      </c>
      <c r="D316" s="191" t="s">
        <v>508</v>
      </c>
      <c r="E316" s="192">
        <v>1</v>
      </c>
      <c r="F316" s="193"/>
      <c r="G316" s="194">
        <f t="shared" si="14"/>
        <v>0</v>
      </c>
      <c r="H316" s="193"/>
      <c r="I316" s="194">
        <f t="shared" si="15"/>
        <v>0</v>
      </c>
      <c r="J316" s="193"/>
      <c r="K316" s="194">
        <f t="shared" si="16"/>
        <v>0</v>
      </c>
      <c r="L316" s="194">
        <v>21</v>
      </c>
      <c r="M316" s="194">
        <f t="shared" si="17"/>
        <v>0</v>
      </c>
      <c r="N316" s="192">
        <v>5.3E-3</v>
      </c>
      <c r="O316" s="192">
        <f t="shared" si="18"/>
        <v>0.01</v>
      </c>
      <c r="P316" s="192">
        <v>0</v>
      </c>
      <c r="Q316" s="192">
        <f t="shared" si="19"/>
        <v>0</v>
      </c>
      <c r="R316" s="194" t="s">
        <v>731</v>
      </c>
      <c r="S316" s="194" t="s">
        <v>371</v>
      </c>
      <c r="T316" s="195" t="s">
        <v>2386</v>
      </c>
      <c r="U316" s="163">
        <v>0</v>
      </c>
      <c r="V316" s="163">
        <f t="shared" si="20"/>
        <v>0</v>
      </c>
      <c r="W316" s="163"/>
      <c r="X316" s="163" t="s">
        <v>464</v>
      </c>
      <c r="Y316" s="152"/>
      <c r="Z316" s="152"/>
      <c r="AA316" s="152"/>
      <c r="AB316" s="152"/>
      <c r="AC316" s="152"/>
      <c r="AD316" s="152"/>
      <c r="AE316" s="152"/>
      <c r="AF316" s="152"/>
      <c r="AG316" s="152" t="s">
        <v>2465</v>
      </c>
      <c r="AH316" s="152"/>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row>
    <row r="317" spans="1:60" ht="22.5" outlineLevel="1">
      <c r="A317" s="189">
        <v>137</v>
      </c>
      <c r="B317" s="190" t="s">
        <v>4729</v>
      </c>
      <c r="C317" s="197" t="s">
        <v>4730</v>
      </c>
      <c r="D317" s="191" t="s">
        <v>508</v>
      </c>
      <c r="E317" s="192">
        <v>2</v>
      </c>
      <c r="F317" s="193"/>
      <c r="G317" s="194">
        <f t="shared" si="14"/>
        <v>0</v>
      </c>
      <c r="H317" s="193"/>
      <c r="I317" s="194">
        <f t="shared" si="15"/>
        <v>0</v>
      </c>
      <c r="J317" s="193"/>
      <c r="K317" s="194">
        <f t="shared" si="16"/>
        <v>0</v>
      </c>
      <c r="L317" s="194">
        <v>21</v>
      </c>
      <c r="M317" s="194">
        <f t="shared" si="17"/>
        <v>0</v>
      </c>
      <c r="N317" s="192">
        <v>4.0000000000000002E-4</v>
      </c>
      <c r="O317" s="192">
        <f t="shared" si="18"/>
        <v>0</v>
      </c>
      <c r="P317" s="192">
        <v>0</v>
      </c>
      <c r="Q317" s="192">
        <f t="shared" si="19"/>
        <v>0</v>
      </c>
      <c r="R317" s="194" t="s">
        <v>731</v>
      </c>
      <c r="S317" s="194" t="s">
        <v>371</v>
      </c>
      <c r="T317" s="195" t="s">
        <v>2386</v>
      </c>
      <c r="U317" s="163">
        <v>0</v>
      </c>
      <c r="V317" s="163">
        <f t="shared" si="20"/>
        <v>0</v>
      </c>
      <c r="W317" s="163"/>
      <c r="X317" s="163" t="s">
        <v>464</v>
      </c>
      <c r="Y317" s="152"/>
      <c r="Z317" s="152"/>
      <c r="AA317" s="152"/>
      <c r="AB317" s="152"/>
      <c r="AC317" s="152"/>
      <c r="AD317" s="152"/>
      <c r="AE317" s="152"/>
      <c r="AF317" s="152"/>
      <c r="AG317" s="152" t="s">
        <v>4008</v>
      </c>
      <c r="AH317" s="152"/>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row>
    <row r="318" spans="1:60" ht="22.5" outlineLevel="1">
      <c r="A318" s="189">
        <v>138</v>
      </c>
      <c r="B318" s="190" t="s">
        <v>4731</v>
      </c>
      <c r="C318" s="197" t="s">
        <v>4732</v>
      </c>
      <c r="D318" s="191" t="s">
        <v>508</v>
      </c>
      <c r="E318" s="192">
        <v>4</v>
      </c>
      <c r="F318" s="193"/>
      <c r="G318" s="194">
        <f t="shared" si="14"/>
        <v>0</v>
      </c>
      <c r="H318" s="193"/>
      <c r="I318" s="194">
        <f t="shared" si="15"/>
        <v>0</v>
      </c>
      <c r="J318" s="193"/>
      <c r="K318" s="194">
        <f t="shared" si="16"/>
        <v>0</v>
      </c>
      <c r="L318" s="194">
        <v>21</v>
      </c>
      <c r="M318" s="194">
        <f t="shared" si="17"/>
        <v>0</v>
      </c>
      <c r="N318" s="192">
        <v>6.9999999999999999E-4</v>
      </c>
      <c r="O318" s="192">
        <f t="shared" si="18"/>
        <v>0</v>
      </c>
      <c r="P318" s="192">
        <v>0</v>
      </c>
      <c r="Q318" s="192">
        <f t="shared" si="19"/>
        <v>0</v>
      </c>
      <c r="R318" s="194" t="s">
        <v>731</v>
      </c>
      <c r="S318" s="194" t="s">
        <v>371</v>
      </c>
      <c r="T318" s="195" t="s">
        <v>2386</v>
      </c>
      <c r="U318" s="163">
        <v>0</v>
      </c>
      <c r="V318" s="163">
        <f t="shared" si="20"/>
        <v>0</v>
      </c>
      <c r="W318" s="163"/>
      <c r="X318" s="163" t="s">
        <v>464</v>
      </c>
      <c r="Y318" s="152"/>
      <c r="Z318" s="152"/>
      <c r="AA318" s="152"/>
      <c r="AB318" s="152"/>
      <c r="AC318" s="152"/>
      <c r="AD318" s="152"/>
      <c r="AE318" s="152"/>
      <c r="AF318" s="152"/>
      <c r="AG318" s="152" t="s">
        <v>2465</v>
      </c>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row>
    <row r="319" spans="1:60" ht="22.5" outlineLevel="1">
      <c r="A319" s="189">
        <v>139</v>
      </c>
      <c r="B319" s="190" t="s">
        <v>4733</v>
      </c>
      <c r="C319" s="197" t="s">
        <v>4734</v>
      </c>
      <c r="D319" s="191" t="s">
        <v>508</v>
      </c>
      <c r="E319" s="192">
        <v>4</v>
      </c>
      <c r="F319" s="193"/>
      <c r="G319" s="194">
        <f t="shared" si="14"/>
        <v>0</v>
      </c>
      <c r="H319" s="193"/>
      <c r="I319" s="194">
        <f t="shared" si="15"/>
        <v>0</v>
      </c>
      <c r="J319" s="193"/>
      <c r="K319" s="194">
        <f t="shared" si="16"/>
        <v>0</v>
      </c>
      <c r="L319" s="194">
        <v>21</v>
      </c>
      <c r="M319" s="194">
        <f t="shared" si="17"/>
        <v>0</v>
      </c>
      <c r="N319" s="192">
        <v>1.6000000000000001E-3</v>
      </c>
      <c r="O319" s="192">
        <f t="shared" si="18"/>
        <v>0.01</v>
      </c>
      <c r="P319" s="192">
        <v>0</v>
      </c>
      <c r="Q319" s="192">
        <f t="shared" si="19"/>
        <v>0</v>
      </c>
      <c r="R319" s="194" t="s">
        <v>731</v>
      </c>
      <c r="S319" s="194" t="s">
        <v>371</v>
      </c>
      <c r="T319" s="195" t="s">
        <v>2386</v>
      </c>
      <c r="U319" s="163">
        <v>0</v>
      </c>
      <c r="V319" s="163">
        <f t="shared" si="20"/>
        <v>0</v>
      </c>
      <c r="W319" s="163"/>
      <c r="X319" s="163" t="s">
        <v>464</v>
      </c>
      <c r="Y319" s="152"/>
      <c r="Z319" s="152"/>
      <c r="AA319" s="152"/>
      <c r="AB319" s="152"/>
      <c r="AC319" s="152"/>
      <c r="AD319" s="152"/>
      <c r="AE319" s="152"/>
      <c r="AF319" s="152"/>
      <c r="AG319" s="152" t="s">
        <v>2465</v>
      </c>
      <c r="AH319" s="152"/>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row>
    <row r="320" spans="1:60" outlineLevel="1">
      <c r="A320" s="189">
        <v>140</v>
      </c>
      <c r="B320" s="190" t="s">
        <v>4735</v>
      </c>
      <c r="C320" s="197" t="s">
        <v>4736</v>
      </c>
      <c r="D320" s="191" t="s">
        <v>508</v>
      </c>
      <c r="E320" s="192">
        <v>2</v>
      </c>
      <c r="F320" s="193"/>
      <c r="G320" s="194">
        <f t="shared" si="14"/>
        <v>0</v>
      </c>
      <c r="H320" s="193"/>
      <c r="I320" s="194">
        <f t="shared" si="15"/>
        <v>0</v>
      </c>
      <c r="J320" s="193"/>
      <c r="K320" s="194">
        <f t="shared" si="16"/>
        <v>0</v>
      </c>
      <c r="L320" s="194">
        <v>21</v>
      </c>
      <c r="M320" s="194">
        <f t="shared" si="17"/>
        <v>0</v>
      </c>
      <c r="N320" s="192">
        <v>8.9999999999999998E-4</v>
      </c>
      <c r="O320" s="192">
        <f t="shared" si="18"/>
        <v>0</v>
      </c>
      <c r="P320" s="192">
        <v>0</v>
      </c>
      <c r="Q320" s="192">
        <f t="shared" si="19"/>
        <v>0</v>
      </c>
      <c r="R320" s="194"/>
      <c r="S320" s="194" t="s">
        <v>430</v>
      </c>
      <c r="T320" s="195" t="s">
        <v>2386</v>
      </c>
      <c r="U320" s="163">
        <v>0</v>
      </c>
      <c r="V320" s="163">
        <f t="shared" si="20"/>
        <v>0</v>
      </c>
      <c r="W320" s="163"/>
      <c r="X320" s="163" t="s">
        <v>464</v>
      </c>
      <c r="Y320" s="152"/>
      <c r="Z320" s="152"/>
      <c r="AA320" s="152"/>
      <c r="AB320" s="152"/>
      <c r="AC320" s="152"/>
      <c r="AD320" s="152"/>
      <c r="AE320" s="152"/>
      <c r="AF320" s="152"/>
      <c r="AG320" s="152" t="s">
        <v>2465</v>
      </c>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row>
    <row r="321" spans="1:60" ht="22.5" outlineLevel="1">
      <c r="A321" s="175">
        <v>141</v>
      </c>
      <c r="B321" s="176" t="s">
        <v>4737</v>
      </c>
      <c r="C321" s="185" t="s">
        <v>4738</v>
      </c>
      <c r="D321" s="177" t="s">
        <v>508</v>
      </c>
      <c r="E321" s="178">
        <v>5</v>
      </c>
      <c r="F321" s="179"/>
      <c r="G321" s="180">
        <f t="shared" si="14"/>
        <v>0</v>
      </c>
      <c r="H321" s="179"/>
      <c r="I321" s="180">
        <f t="shared" si="15"/>
        <v>0</v>
      </c>
      <c r="J321" s="179"/>
      <c r="K321" s="180">
        <f t="shared" si="16"/>
        <v>0</v>
      </c>
      <c r="L321" s="180">
        <v>21</v>
      </c>
      <c r="M321" s="180">
        <f t="shared" si="17"/>
        <v>0</v>
      </c>
      <c r="N321" s="178">
        <v>1.2999999999999999E-3</v>
      </c>
      <c r="O321" s="178">
        <f t="shared" si="18"/>
        <v>0.01</v>
      </c>
      <c r="P321" s="178">
        <v>0</v>
      </c>
      <c r="Q321" s="178">
        <f t="shared" si="19"/>
        <v>0</v>
      </c>
      <c r="R321" s="180" t="s">
        <v>731</v>
      </c>
      <c r="S321" s="180" t="s">
        <v>371</v>
      </c>
      <c r="T321" s="181" t="s">
        <v>2386</v>
      </c>
      <c r="U321" s="163">
        <v>0</v>
      </c>
      <c r="V321" s="163">
        <f t="shared" si="20"/>
        <v>0</v>
      </c>
      <c r="W321" s="163"/>
      <c r="X321" s="163" t="s">
        <v>464</v>
      </c>
      <c r="Y321" s="152"/>
      <c r="Z321" s="152"/>
      <c r="AA321" s="152"/>
      <c r="AB321" s="152"/>
      <c r="AC321" s="152"/>
      <c r="AD321" s="152"/>
      <c r="AE321" s="152"/>
      <c r="AF321" s="152"/>
      <c r="AG321" s="152" t="s">
        <v>2465</v>
      </c>
      <c r="AH321" s="152"/>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c r="BH321" s="152"/>
    </row>
    <row r="322" spans="1:60" outlineLevel="1">
      <c r="A322" s="159"/>
      <c r="B322" s="160"/>
      <c r="C322" s="203" t="s">
        <v>4739</v>
      </c>
      <c r="D322" s="199"/>
      <c r="E322" s="200">
        <v>3</v>
      </c>
      <c r="F322" s="163"/>
      <c r="G322" s="163"/>
      <c r="H322" s="163"/>
      <c r="I322" s="163"/>
      <c r="J322" s="163"/>
      <c r="K322" s="163"/>
      <c r="L322" s="163"/>
      <c r="M322" s="163"/>
      <c r="N322" s="162"/>
      <c r="O322" s="162"/>
      <c r="P322" s="162"/>
      <c r="Q322" s="162"/>
      <c r="R322" s="163"/>
      <c r="S322" s="163"/>
      <c r="T322" s="163"/>
      <c r="U322" s="163"/>
      <c r="V322" s="163"/>
      <c r="W322" s="163"/>
      <c r="X322" s="163"/>
      <c r="Y322" s="152"/>
      <c r="Z322" s="152"/>
      <c r="AA322" s="152"/>
      <c r="AB322" s="152"/>
      <c r="AC322" s="152"/>
      <c r="AD322" s="152"/>
      <c r="AE322" s="152"/>
      <c r="AF322" s="152"/>
      <c r="AG322" s="152" t="s">
        <v>2390</v>
      </c>
      <c r="AH322" s="152">
        <v>0</v>
      </c>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row>
    <row r="323" spans="1:60" outlineLevel="1">
      <c r="A323" s="159"/>
      <c r="B323" s="160"/>
      <c r="C323" s="203" t="s">
        <v>4552</v>
      </c>
      <c r="D323" s="199"/>
      <c r="E323" s="200">
        <v>2</v>
      </c>
      <c r="F323" s="163"/>
      <c r="G323" s="163"/>
      <c r="H323" s="163"/>
      <c r="I323" s="163"/>
      <c r="J323" s="163"/>
      <c r="K323" s="163"/>
      <c r="L323" s="163"/>
      <c r="M323" s="163"/>
      <c r="N323" s="162"/>
      <c r="O323" s="162"/>
      <c r="P323" s="162"/>
      <c r="Q323" s="162"/>
      <c r="R323" s="163"/>
      <c r="S323" s="163"/>
      <c r="T323" s="163"/>
      <c r="U323" s="163"/>
      <c r="V323" s="163"/>
      <c r="W323" s="163"/>
      <c r="X323" s="163"/>
      <c r="Y323" s="152"/>
      <c r="Z323" s="152"/>
      <c r="AA323" s="152"/>
      <c r="AB323" s="152"/>
      <c r="AC323" s="152"/>
      <c r="AD323" s="152"/>
      <c r="AE323" s="152"/>
      <c r="AF323" s="152"/>
      <c r="AG323" s="152" t="s">
        <v>2390</v>
      </c>
      <c r="AH323" s="152">
        <v>0</v>
      </c>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row>
    <row r="324" spans="1:60" outlineLevel="1">
      <c r="A324" s="189">
        <v>142</v>
      </c>
      <c r="B324" s="190" t="s">
        <v>4740</v>
      </c>
      <c r="C324" s="197" t="s">
        <v>4741</v>
      </c>
      <c r="D324" s="191" t="s">
        <v>508</v>
      </c>
      <c r="E324" s="192">
        <v>1</v>
      </c>
      <c r="F324" s="193"/>
      <c r="G324" s="194">
        <f>ROUND(E324*F324,2)</f>
        <v>0</v>
      </c>
      <c r="H324" s="193"/>
      <c r="I324" s="194">
        <f>ROUND(E324*H324,2)</f>
        <v>0</v>
      </c>
      <c r="J324" s="193"/>
      <c r="K324" s="194">
        <f>ROUND(E324*J324,2)</f>
        <v>0</v>
      </c>
      <c r="L324" s="194">
        <v>21</v>
      </c>
      <c r="M324" s="194">
        <f>G324*(1+L324/100)</f>
        <v>0</v>
      </c>
      <c r="N324" s="192">
        <v>1.5E-3</v>
      </c>
      <c r="O324" s="192">
        <f>ROUND(E324*N324,2)</f>
        <v>0</v>
      </c>
      <c r="P324" s="192">
        <v>0</v>
      </c>
      <c r="Q324" s="192">
        <f>ROUND(E324*P324,2)</f>
        <v>0</v>
      </c>
      <c r="R324" s="194"/>
      <c r="S324" s="194" t="s">
        <v>430</v>
      </c>
      <c r="T324" s="195" t="s">
        <v>2386</v>
      </c>
      <c r="U324" s="163">
        <v>0</v>
      </c>
      <c r="V324" s="163">
        <f>ROUND(E324*U324,2)</f>
        <v>0</v>
      </c>
      <c r="W324" s="163"/>
      <c r="X324" s="163" t="s">
        <v>464</v>
      </c>
      <c r="Y324" s="152"/>
      <c r="Z324" s="152"/>
      <c r="AA324" s="152"/>
      <c r="AB324" s="152"/>
      <c r="AC324" s="152"/>
      <c r="AD324" s="152"/>
      <c r="AE324" s="152"/>
      <c r="AF324" s="152"/>
      <c r="AG324" s="152" t="s">
        <v>4008</v>
      </c>
      <c r="AH324" s="152"/>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row>
    <row r="325" spans="1:60" outlineLevel="1">
      <c r="A325" s="175">
        <v>143</v>
      </c>
      <c r="B325" s="176" t="s">
        <v>4742</v>
      </c>
      <c r="C325" s="185" t="s">
        <v>4743</v>
      </c>
      <c r="D325" s="177" t="s">
        <v>508</v>
      </c>
      <c r="E325" s="178">
        <v>3</v>
      </c>
      <c r="F325" s="179"/>
      <c r="G325" s="180">
        <f>ROUND(E325*F325,2)</f>
        <v>0</v>
      </c>
      <c r="H325" s="179"/>
      <c r="I325" s="180">
        <f>ROUND(E325*H325,2)</f>
        <v>0</v>
      </c>
      <c r="J325" s="179"/>
      <c r="K325" s="180">
        <f>ROUND(E325*J325,2)</f>
        <v>0</v>
      </c>
      <c r="L325" s="180">
        <v>21</v>
      </c>
      <c r="M325" s="180">
        <f>G325*(1+L325/100)</f>
        <v>0</v>
      </c>
      <c r="N325" s="178">
        <v>1.5E-3</v>
      </c>
      <c r="O325" s="178">
        <f>ROUND(E325*N325,2)</f>
        <v>0</v>
      </c>
      <c r="P325" s="178">
        <v>0</v>
      </c>
      <c r="Q325" s="178">
        <f>ROUND(E325*P325,2)</f>
        <v>0</v>
      </c>
      <c r="R325" s="180"/>
      <c r="S325" s="180" t="s">
        <v>430</v>
      </c>
      <c r="T325" s="181" t="s">
        <v>2386</v>
      </c>
      <c r="U325" s="163">
        <v>0</v>
      </c>
      <c r="V325" s="163">
        <f>ROUND(E325*U325,2)</f>
        <v>0</v>
      </c>
      <c r="W325" s="163"/>
      <c r="X325" s="163" t="s">
        <v>464</v>
      </c>
      <c r="Y325" s="152"/>
      <c r="Z325" s="152"/>
      <c r="AA325" s="152"/>
      <c r="AB325" s="152"/>
      <c r="AC325" s="152"/>
      <c r="AD325" s="152"/>
      <c r="AE325" s="152"/>
      <c r="AF325" s="152"/>
      <c r="AG325" s="152" t="s">
        <v>4008</v>
      </c>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row>
    <row r="326" spans="1:60" outlineLevel="1">
      <c r="A326" s="159"/>
      <c r="B326" s="160"/>
      <c r="C326" s="203" t="s">
        <v>4720</v>
      </c>
      <c r="D326" s="199"/>
      <c r="E326" s="200">
        <v>3</v>
      </c>
      <c r="F326" s="163"/>
      <c r="G326" s="163"/>
      <c r="H326" s="163"/>
      <c r="I326" s="163"/>
      <c r="J326" s="163"/>
      <c r="K326" s="163"/>
      <c r="L326" s="163"/>
      <c r="M326" s="163"/>
      <c r="N326" s="162"/>
      <c r="O326" s="162"/>
      <c r="P326" s="162"/>
      <c r="Q326" s="162"/>
      <c r="R326" s="163"/>
      <c r="S326" s="163"/>
      <c r="T326" s="163"/>
      <c r="U326" s="163"/>
      <c r="V326" s="163"/>
      <c r="W326" s="163"/>
      <c r="X326" s="163"/>
      <c r="Y326" s="152"/>
      <c r="Z326" s="152"/>
      <c r="AA326" s="152"/>
      <c r="AB326" s="152"/>
      <c r="AC326" s="152"/>
      <c r="AD326" s="152"/>
      <c r="AE326" s="152"/>
      <c r="AF326" s="152"/>
      <c r="AG326" s="152" t="s">
        <v>2390</v>
      </c>
      <c r="AH326" s="152">
        <v>0</v>
      </c>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row>
    <row r="327" spans="1:60" ht="22.5" outlineLevel="1">
      <c r="A327" s="189">
        <v>144</v>
      </c>
      <c r="B327" s="190" t="s">
        <v>4744</v>
      </c>
      <c r="C327" s="197" t="s">
        <v>4745</v>
      </c>
      <c r="D327" s="191" t="s">
        <v>508</v>
      </c>
      <c r="E327" s="192">
        <v>1</v>
      </c>
      <c r="F327" s="193"/>
      <c r="G327" s="194">
        <f>ROUND(E327*F327,2)</f>
        <v>0</v>
      </c>
      <c r="H327" s="193"/>
      <c r="I327" s="194">
        <f>ROUND(E327*H327,2)</f>
        <v>0</v>
      </c>
      <c r="J327" s="193"/>
      <c r="K327" s="194">
        <f>ROUND(E327*J327,2)</f>
        <v>0</v>
      </c>
      <c r="L327" s="194">
        <v>21</v>
      </c>
      <c r="M327" s="194">
        <f>G327*(1+L327/100)</f>
        <v>0</v>
      </c>
      <c r="N327" s="192">
        <v>1.9E-3</v>
      </c>
      <c r="O327" s="192">
        <f>ROUND(E327*N327,2)</f>
        <v>0</v>
      </c>
      <c r="P327" s="192">
        <v>0</v>
      </c>
      <c r="Q327" s="192">
        <f>ROUND(E327*P327,2)</f>
        <v>0</v>
      </c>
      <c r="R327" s="194" t="s">
        <v>731</v>
      </c>
      <c r="S327" s="194" t="s">
        <v>371</v>
      </c>
      <c r="T327" s="195" t="s">
        <v>2386</v>
      </c>
      <c r="U327" s="163">
        <v>0</v>
      </c>
      <c r="V327" s="163">
        <f>ROUND(E327*U327,2)</f>
        <v>0</v>
      </c>
      <c r="W327" s="163"/>
      <c r="X327" s="163" t="s">
        <v>464</v>
      </c>
      <c r="Y327" s="152"/>
      <c r="Z327" s="152"/>
      <c r="AA327" s="152"/>
      <c r="AB327" s="152"/>
      <c r="AC327" s="152"/>
      <c r="AD327" s="152"/>
      <c r="AE327" s="152"/>
      <c r="AF327" s="152"/>
      <c r="AG327" s="152" t="s">
        <v>4008</v>
      </c>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row>
    <row r="328" spans="1:60" outlineLevel="1">
      <c r="A328" s="189">
        <v>145</v>
      </c>
      <c r="B328" s="190" t="s">
        <v>4746</v>
      </c>
      <c r="C328" s="197" t="s">
        <v>4747</v>
      </c>
      <c r="D328" s="191" t="s">
        <v>508</v>
      </c>
      <c r="E328" s="192">
        <v>1</v>
      </c>
      <c r="F328" s="193"/>
      <c r="G328" s="194">
        <f>ROUND(E328*F328,2)</f>
        <v>0</v>
      </c>
      <c r="H328" s="193"/>
      <c r="I328" s="194">
        <f>ROUND(E328*H328,2)</f>
        <v>0</v>
      </c>
      <c r="J328" s="193"/>
      <c r="K328" s="194">
        <f>ROUND(E328*J328,2)</f>
        <v>0</v>
      </c>
      <c r="L328" s="194">
        <v>21</v>
      </c>
      <c r="M328" s="194">
        <f>G328*(1+L328/100)</f>
        <v>0</v>
      </c>
      <c r="N328" s="192">
        <v>2E-3</v>
      </c>
      <c r="O328" s="192">
        <f>ROUND(E328*N328,2)</f>
        <v>0</v>
      </c>
      <c r="P328" s="192">
        <v>0</v>
      </c>
      <c r="Q328" s="192">
        <f>ROUND(E328*P328,2)</f>
        <v>0</v>
      </c>
      <c r="R328" s="194"/>
      <c r="S328" s="194" t="s">
        <v>430</v>
      </c>
      <c r="T328" s="195" t="s">
        <v>2386</v>
      </c>
      <c r="U328" s="163">
        <v>0</v>
      </c>
      <c r="V328" s="163">
        <f>ROUND(E328*U328,2)</f>
        <v>0</v>
      </c>
      <c r="W328" s="163"/>
      <c r="X328" s="163" t="s">
        <v>464</v>
      </c>
      <c r="Y328" s="152"/>
      <c r="Z328" s="152"/>
      <c r="AA328" s="152"/>
      <c r="AB328" s="152"/>
      <c r="AC328" s="152"/>
      <c r="AD328" s="152"/>
      <c r="AE328" s="152"/>
      <c r="AF328" s="152"/>
      <c r="AG328" s="152" t="s">
        <v>2465</v>
      </c>
      <c r="AH328" s="152"/>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row>
    <row r="329" spans="1:60" ht="22.5" outlineLevel="1">
      <c r="A329" s="175">
        <v>146</v>
      </c>
      <c r="B329" s="176" t="s">
        <v>4748</v>
      </c>
      <c r="C329" s="185" t="s">
        <v>4749</v>
      </c>
      <c r="D329" s="177" t="s">
        <v>508</v>
      </c>
      <c r="E329" s="178">
        <v>3</v>
      </c>
      <c r="F329" s="179"/>
      <c r="G329" s="180">
        <f>ROUND(E329*F329,2)</f>
        <v>0</v>
      </c>
      <c r="H329" s="179"/>
      <c r="I329" s="180">
        <f>ROUND(E329*H329,2)</f>
        <v>0</v>
      </c>
      <c r="J329" s="179"/>
      <c r="K329" s="180">
        <f>ROUND(E329*J329,2)</f>
        <v>0</v>
      </c>
      <c r="L329" s="180">
        <v>21</v>
      </c>
      <c r="M329" s="180">
        <f>G329*(1+L329/100)</f>
        <v>0</v>
      </c>
      <c r="N329" s="178">
        <v>2.8E-3</v>
      </c>
      <c r="O329" s="178">
        <f>ROUND(E329*N329,2)</f>
        <v>0.01</v>
      </c>
      <c r="P329" s="178">
        <v>0</v>
      </c>
      <c r="Q329" s="178">
        <f>ROUND(E329*P329,2)</f>
        <v>0</v>
      </c>
      <c r="R329" s="180" t="s">
        <v>731</v>
      </c>
      <c r="S329" s="180" t="s">
        <v>371</v>
      </c>
      <c r="T329" s="181" t="s">
        <v>2386</v>
      </c>
      <c r="U329" s="163">
        <v>0</v>
      </c>
      <c r="V329" s="163">
        <f>ROUND(E329*U329,2)</f>
        <v>0</v>
      </c>
      <c r="W329" s="163"/>
      <c r="X329" s="163" t="s">
        <v>464</v>
      </c>
      <c r="Y329" s="152"/>
      <c r="Z329" s="152"/>
      <c r="AA329" s="152"/>
      <c r="AB329" s="152"/>
      <c r="AC329" s="152"/>
      <c r="AD329" s="152"/>
      <c r="AE329" s="152"/>
      <c r="AF329" s="152"/>
      <c r="AG329" s="152" t="s">
        <v>2465</v>
      </c>
      <c r="AH329" s="152"/>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row>
    <row r="330" spans="1:60" outlineLevel="1">
      <c r="A330" s="159"/>
      <c r="B330" s="160"/>
      <c r="C330" s="203" t="s">
        <v>4712</v>
      </c>
      <c r="D330" s="199"/>
      <c r="E330" s="200">
        <v>2</v>
      </c>
      <c r="F330" s="163"/>
      <c r="G330" s="163"/>
      <c r="H330" s="163"/>
      <c r="I330" s="163"/>
      <c r="J330" s="163"/>
      <c r="K330" s="163"/>
      <c r="L330" s="163"/>
      <c r="M330" s="163"/>
      <c r="N330" s="162"/>
      <c r="O330" s="162"/>
      <c r="P330" s="162"/>
      <c r="Q330" s="162"/>
      <c r="R330" s="163"/>
      <c r="S330" s="163"/>
      <c r="T330" s="163"/>
      <c r="U330" s="163"/>
      <c r="V330" s="163"/>
      <c r="W330" s="163"/>
      <c r="X330" s="163"/>
      <c r="Y330" s="152"/>
      <c r="Z330" s="152"/>
      <c r="AA330" s="152"/>
      <c r="AB330" s="152"/>
      <c r="AC330" s="152"/>
      <c r="AD330" s="152"/>
      <c r="AE330" s="152"/>
      <c r="AF330" s="152"/>
      <c r="AG330" s="152" t="s">
        <v>2390</v>
      </c>
      <c r="AH330" s="152">
        <v>0</v>
      </c>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row>
    <row r="331" spans="1:60" outlineLevel="1">
      <c r="A331" s="159"/>
      <c r="B331" s="160"/>
      <c r="C331" s="203" t="s">
        <v>4750</v>
      </c>
      <c r="D331" s="199"/>
      <c r="E331" s="200">
        <v>1</v>
      </c>
      <c r="F331" s="163"/>
      <c r="G331" s="163"/>
      <c r="H331" s="163"/>
      <c r="I331" s="163"/>
      <c r="J331" s="163"/>
      <c r="K331" s="163"/>
      <c r="L331" s="163"/>
      <c r="M331" s="163"/>
      <c r="N331" s="162"/>
      <c r="O331" s="162"/>
      <c r="P331" s="162"/>
      <c r="Q331" s="162"/>
      <c r="R331" s="163"/>
      <c r="S331" s="163"/>
      <c r="T331" s="163"/>
      <c r="U331" s="163"/>
      <c r="V331" s="163"/>
      <c r="W331" s="163"/>
      <c r="X331" s="163"/>
      <c r="Y331" s="152"/>
      <c r="Z331" s="152"/>
      <c r="AA331" s="152"/>
      <c r="AB331" s="152"/>
      <c r="AC331" s="152"/>
      <c r="AD331" s="152"/>
      <c r="AE331" s="152"/>
      <c r="AF331" s="152"/>
      <c r="AG331" s="152" t="s">
        <v>2390</v>
      </c>
      <c r="AH331" s="152">
        <v>0</v>
      </c>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2"/>
      <c r="BH331" s="152"/>
    </row>
    <row r="332" spans="1:60" outlineLevel="1">
      <c r="A332" s="189">
        <v>147</v>
      </c>
      <c r="B332" s="190" t="s">
        <v>4751</v>
      </c>
      <c r="C332" s="197" t="s">
        <v>4752</v>
      </c>
      <c r="D332" s="191" t="s">
        <v>508</v>
      </c>
      <c r="E332" s="192">
        <v>4</v>
      </c>
      <c r="F332" s="193"/>
      <c r="G332" s="194">
        <f>ROUND(E332*F332,2)</f>
        <v>0</v>
      </c>
      <c r="H332" s="193"/>
      <c r="I332" s="194">
        <f>ROUND(E332*H332,2)</f>
        <v>0</v>
      </c>
      <c r="J332" s="193"/>
      <c r="K332" s="194">
        <f>ROUND(E332*J332,2)</f>
        <v>0</v>
      </c>
      <c r="L332" s="194">
        <v>21</v>
      </c>
      <c r="M332" s="194">
        <f>G332*(1+L332/100)</f>
        <v>0</v>
      </c>
      <c r="N332" s="192">
        <v>2.8E-3</v>
      </c>
      <c r="O332" s="192">
        <f>ROUND(E332*N332,2)</f>
        <v>0.01</v>
      </c>
      <c r="P332" s="192">
        <v>0</v>
      </c>
      <c r="Q332" s="192">
        <f>ROUND(E332*P332,2)</f>
        <v>0</v>
      </c>
      <c r="R332" s="194"/>
      <c r="S332" s="194" t="s">
        <v>430</v>
      </c>
      <c r="T332" s="195" t="s">
        <v>2386</v>
      </c>
      <c r="U332" s="163">
        <v>0</v>
      </c>
      <c r="V332" s="163">
        <f>ROUND(E332*U332,2)</f>
        <v>0</v>
      </c>
      <c r="W332" s="163"/>
      <c r="X332" s="163" t="s">
        <v>464</v>
      </c>
      <c r="Y332" s="152"/>
      <c r="Z332" s="152"/>
      <c r="AA332" s="152"/>
      <c r="AB332" s="152"/>
      <c r="AC332" s="152"/>
      <c r="AD332" s="152"/>
      <c r="AE332" s="152"/>
      <c r="AF332" s="152"/>
      <c r="AG332" s="152" t="s">
        <v>2465</v>
      </c>
      <c r="AH332" s="152"/>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row>
    <row r="333" spans="1:60" ht="22.5" outlineLevel="1">
      <c r="A333" s="189">
        <v>148</v>
      </c>
      <c r="B333" s="190" t="s">
        <v>4753</v>
      </c>
      <c r="C333" s="197" t="s">
        <v>4754</v>
      </c>
      <c r="D333" s="191" t="s">
        <v>508</v>
      </c>
      <c r="E333" s="192">
        <v>7</v>
      </c>
      <c r="F333" s="193"/>
      <c r="G333" s="194">
        <f>ROUND(E333*F333,2)</f>
        <v>0</v>
      </c>
      <c r="H333" s="193"/>
      <c r="I333" s="194">
        <f>ROUND(E333*H333,2)</f>
        <v>0</v>
      </c>
      <c r="J333" s="193"/>
      <c r="K333" s="194">
        <f>ROUND(E333*J333,2)</f>
        <v>0</v>
      </c>
      <c r="L333" s="194">
        <v>21</v>
      </c>
      <c r="M333" s="194">
        <f>G333*(1+L333/100)</f>
        <v>0</v>
      </c>
      <c r="N333" s="192">
        <v>4.8999999999999998E-3</v>
      </c>
      <c r="O333" s="192">
        <f>ROUND(E333*N333,2)</f>
        <v>0.03</v>
      </c>
      <c r="P333" s="192">
        <v>0</v>
      </c>
      <c r="Q333" s="192">
        <f>ROUND(E333*P333,2)</f>
        <v>0</v>
      </c>
      <c r="R333" s="194" t="s">
        <v>731</v>
      </c>
      <c r="S333" s="194" t="s">
        <v>371</v>
      </c>
      <c r="T333" s="195" t="s">
        <v>2386</v>
      </c>
      <c r="U333" s="163">
        <v>0</v>
      </c>
      <c r="V333" s="163">
        <f>ROUND(E333*U333,2)</f>
        <v>0</v>
      </c>
      <c r="W333" s="163"/>
      <c r="X333" s="163" t="s">
        <v>464</v>
      </c>
      <c r="Y333" s="152"/>
      <c r="Z333" s="152"/>
      <c r="AA333" s="152"/>
      <c r="AB333" s="152"/>
      <c r="AC333" s="152"/>
      <c r="AD333" s="152"/>
      <c r="AE333" s="152"/>
      <c r="AF333" s="152"/>
      <c r="AG333" s="152" t="s">
        <v>2465</v>
      </c>
      <c r="AH333" s="152"/>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row>
    <row r="334" spans="1:60" outlineLevel="1">
      <c r="A334" s="189">
        <v>149</v>
      </c>
      <c r="B334" s="190" t="s">
        <v>4755</v>
      </c>
      <c r="C334" s="197" t="s">
        <v>4756</v>
      </c>
      <c r="D334" s="191" t="s">
        <v>508</v>
      </c>
      <c r="E334" s="192">
        <v>1</v>
      </c>
      <c r="F334" s="193"/>
      <c r="G334" s="194">
        <f>ROUND(E334*F334,2)</f>
        <v>0</v>
      </c>
      <c r="H334" s="193"/>
      <c r="I334" s="194">
        <f>ROUND(E334*H334,2)</f>
        <v>0</v>
      </c>
      <c r="J334" s="193"/>
      <c r="K334" s="194">
        <f>ROUND(E334*J334,2)</f>
        <v>0</v>
      </c>
      <c r="L334" s="194">
        <v>21</v>
      </c>
      <c r="M334" s="194">
        <f>G334*(1+L334/100)</f>
        <v>0</v>
      </c>
      <c r="N334" s="192">
        <v>4.8999999999999998E-3</v>
      </c>
      <c r="O334" s="192">
        <f>ROUND(E334*N334,2)</f>
        <v>0</v>
      </c>
      <c r="P334" s="192">
        <v>0</v>
      </c>
      <c r="Q334" s="192">
        <f>ROUND(E334*P334,2)</f>
        <v>0</v>
      </c>
      <c r="R334" s="194"/>
      <c r="S334" s="194" t="s">
        <v>430</v>
      </c>
      <c r="T334" s="195" t="s">
        <v>2386</v>
      </c>
      <c r="U334" s="163">
        <v>0</v>
      </c>
      <c r="V334" s="163">
        <f>ROUND(E334*U334,2)</f>
        <v>0</v>
      </c>
      <c r="W334" s="163"/>
      <c r="X334" s="163" t="s">
        <v>464</v>
      </c>
      <c r="Y334" s="152"/>
      <c r="Z334" s="152"/>
      <c r="AA334" s="152"/>
      <c r="AB334" s="152"/>
      <c r="AC334" s="152"/>
      <c r="AD334" s="152"/>
      <c r="AE334" s="152"/>
      <c r="AF334" s="152"/>
      <c r="AG334" s="152" t="s">
        <v>2465</v>
      </c>
      <c r="AH334" s="152"/>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c r="BD334" s="152"/>
      <c r="BE334" s="152"/>
      <c r="BF334" s="152"/>
      <c r="BG334" s="152"/>
      <c r="BH334" s="152"/>
    </row>
    <row r="335" spans="1:60" outlineLevel="1">
      <c r="A335" s="189">
        <v>150</v>
      </c>
      <c r="B335" s="190" t="s">
        <v>4757</v>
      </c>
      <c r="C335" s="197" t="s">
        <v>4758</v>
      </c>
      <c r="D335" s="191" t="s">
        <v>508</v>
      </c>
      <c r="E335" s="192">
        <v>1</v>
      </c>
      <c r="F335" s="193"/>
      <c r="G335" s="194">
        <f>ROUND(E335*F335,2)</f>
        <v>0</v>
      </c>
      <c r="H335" s="193"/>
      <c r="I335" s="194">
        <f>ROUND(E335*H335,2)</f>
        <v>0</v>
      </c>
      <c r="J335" s="193"/>
      <c r="K335" s="194">
        <f>ROUND(E335*J335,2)</f>
        <v>0</v>
      </c>
      <c r="L335" s="194">
        <v>21</v>
      </c>
      <c r="M335" s="194">
        <f>G335*(1+L335/100)</f>
        <v>0</v>
      </c>
      <c r="N335" s="192">
        <v>4.8999999999999998E-3</v>
      </c>
      <c r="O335" s="192">
        <f>ROUND(E335*N335,2)</f>
        <v>0</v>
      </c>
      <c r="P335" s="192">
        <v>0</v>
      </c>
      <c r="Q335" s="192">
        <f>ROUND(E335*P335,2)</f>
        <v>0</v>
      </c>
      <c r="R335" s="194"/>
      <c r="S335" s="194" t="s">
        <v>430</v>
      </c>
      <c r="T335" s="195" t="s">
        <v>372</v>
      </c>
      <c r="U335" s="163">
        <v>0</v>
      </c>
      <c r="V335" s="163">
        <f>ROUND(E335*U335,2)</f>
        <v>0</v>
      </c>
      <c r="W335" s="163"/>
      <c r="X335" s="163" t="s">
        <v>464</v>
      </c>
      <c r="Y335" s="152"/>
      <c r="Z335" s="152"/>
      <c r="AA335" s="152"/>
      <c r="AB335" s="152"/>
      <c r="AC335" s="152"/>
      <c r="AD335" s="152"/>
      <c r="AE335" s="152"/>
      <c r="AF335" s="152"/>
      <c r="AG335" s="152" t="s">
        <v>2465</v>
      </c>
      <c r="AH335" s="152"/>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row>
    <row r="336" spans="1:60" outlineLevel="1">
      <c r="A336" s="175">
        <v>151</v>
      </c>
      <c r="B336" s="176" t="s">
        <v>4759</v>
      </c>
      <c r="C336" s="185" t="s">
        <v>4760</v>
      </c>
      <c r="D336" s="177" t="s">
        <v>508</v>
      </c>
      <c r="E336" s="178">
        <v>8</v>
      </c>
      <c r="F336" s="179"/>
      <c r="G336" s="180">
        <f>ROUND(E336*F336,2)</f>
        <v>0</v>
      </c>
      <c r="H336" s="179"/>
      <c r="I336" s="180">
        <f>ROUND(E336*H336,2)</f>
        <v>0</v>
      </c>
      <c r="J336" s="179"/>
      <c r="K336" s="180">
        <f>ROUND(E336*J336,2)</f>
        <v>0</v>
      </c>
      <c r="L336" s="180">
        <v>21</v>
      </c>
      <c r="M336" s="180">
        <f>G336*(1+L336/100)</f>
        <v>0</v>
      </c>
      <c r="N336" s="178">
        <v>4.8999999999999998E-3</v>
      </c>
      <c r="O336" s="178">
        <f>ROUND(E336*N336,2)</f>
        <v>0.04</v>
      </c>
      <c r="P336" s="178">
        <v>0</v>
      </c>
      <c r="Q336" s="178">
        <f>ROUND(E336*P336,2)</f>
        <v>0</v>
      </c>
      <c r="R336" s="180"/>
      <c r="S336" s="180" t="s">
        <v>430</v>
      </c>
      <c r="T336" s="181" t="s">
        <v>372</v>
      </c>
      <c r="U336" s="163">
        <v>0</v>
      </c>
      <c r="V336" s="163">
        <f>ROUND(E336*U336,2)</f>
        <v>0</v>
      </c>
      <c r="W336" s="163"/>
      <c r="X336" s="163" t="s">
        <v>464</v>
      </c>
      <c r="Y336" s="152"/>
      <c r="Z336" s="152"/>
      <c r="AA336" s="152"/>
      <c r="AB336" s="152"/>
      <c r="AC336" s="152"/>
      <c r="AD336" s="152"/>
      <c r="AE336" s="152"/>
      <c r="AF336" s="152"/>
      <c r="AG336" s="152" t="s">
        <v>2465</v>
      </c>
      <c r="AH336" s="152"/>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row>
    <row r="337" spans="1:60" outlineLevel="1">
      <c r="A337" s="159"/>
      <c r="B337" s="160"/>
      <c r="C337" s="203" t="s">
        <v>4761</v>
      </c>
      <c r="D337" s="199"/>
      <c r="E337" s="200">
        <v>4</v>
      </c>
      <c r="F337" s="163"/>
      <c r="G337" s="163"/>
      <c r="H337" s="163"/>
      <c r="I337" s="163"/>
      <c r="J337" s="163"/>
      <c r="K337" s="163"/>
      <c r="L337" s="163"/>
      <c r="M337" s="163"/>
      <c r="N337" s="162"/>
      <c r="O337" s="162"/>
      <c r="P337" s="162"/>
      <c r="Q337" s="162"/>
      <c r="R337" s="163"/>
      <c r="S337" s="163"/>
      <c r="T337" s="163"/>
      <c r="U337" s="163"/>
      <c r="V337" s="163"/>
      <c r="W337" s="163"/>
      <c r="X337" s="163"/>
      <c r="Y337" s="152"/>
      <c r="Z337" s="152"/>
      <c r="AA337" s="152"/>
      <c r="AB337" s="152"/>
      <c r="AC337" s="152"/>
      <c r="AD337" s="152"/>
      <c r="AE337" s="152"/>
      <c r="AF337" s="152"/>
      <c r="AG337" s="152" t="s">
        <v>2390</v>
      </c>
      <c r="AH337" s="152">
        <v>0</v>
      </c>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c r="BH337" s="152"/>
    </row>
    <row r="338" spans="1:60" outlineLevel="1">
      <c r="A338" s="159"/>
      <c r="B338" s="160"/>
      <c r="C338" s="203" t="s">
        <v>4762</v>
      </c>
      <c r="D338" s="199"/>
      <c r="E338" s="200">
        <v>4</v>
      </c>
      <c r="F338" s="163"/>
      <c r="G338" s="163"/>
      <c r="H338" s="163"/>
      <c r="I338" s="163"/>
      <c r="J338" s="163"/>
      <c r="K338" s="163"/>
      <c r="L338" s="163"/>
      <c r="M338" s="163"/>
      <c r="N338" s="162"/>
      <c r="O338" s="162"/>
      <c r="P338" s="162"/>
      <c r="Q338" s="162"/>
      <c r="R338" s="163"/>
      <c r="S338" s="163"/>
      <c r="T338" s="163"/>
      <c r="U338" s="163"/>
      <c r="V338" s="163"/>
      <c r="W338" s="163"/>
      <c r="X338" s="163"/>
      <c r="Y338" s="152"/>
      <c r="Z338" s="152"/>
      <c r="AA338" s="152"/>
      <c r="AB338" s="152"/>
      <c r="AC338" s="152"/>
      <c r="AD338" s="152"/>
      <c r="AE338" s="152"/>
      <c r="AF338" s="152"/>
      <c r="AG338" s="152" t="s">
        <v>2390</v>
      </c>
      <c r="AH338" s="152">
        <v>0</v>
      </c>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c r="BG338" s="152"/>
      <c r="BH338" s="152"/>
    </row>
    <row r="339" spans="1:60" outlineLevel="1">
      <c r="A339" s="189">
        <v>152</v>
      </c>
      <c r="B339" s="190" t="s">
        <v>4763</v>
      </c>
      <c r="C339" s="197" t="s">
        <v>4764</v>
      </c>
      <c r="D339" s="191" t="s">
        <v>508</v>
      </c>
      <c r="E339" s="192">
        <v>1</v>
      </c>
      <c r="F339" s="193"/>
      <c r="G339" s="194">
        <f t="shared" ref="G339:G345" si="21">ROUND(E339*F339,2)</f>
        <v>0</v>
      </c>
      <c r="H339" s="193"/>
      <c r="I339" s="194">
        <f t="shared" ref="I339:I345" si="22">ROUND(E339*H339,2)</f>
        <v>0</v>
      </c>
      <c r="J339" s="193"/>
      <c r="K339" s="194">
        <f t="shared" ref="K339:K345" si="23">ROUND(E339*J339,2)</f>
        <v>0</v>
      </c>
      <c r="L339" s="194">
        <v>21</v>
      </c>
      <c r="M339" s="194">
        <f t="shared" ref="M339:M345" si="24">G339*(1+L339/100)</f>
        <v>0</v>
      </c>
      <c r="N339" s="192">
        <v>4.8999999999999998E-3</v>
      </c>
      <c r="O339" s="192">
        <f t="shared" ref="O339:O345" si="25">ROUND(E339*N339,2)</f>
        <v>0</v>
      </c>
      <c r="P339" s="192">
        <v>0</v>
      </c>
      <c r="Q339" s="192">
        <f t="shared" ref="Q339:Q345" si="26">ROUND(E339*P339,2)</f>
        <v>0</v>
      </c>
      <c r="R339" s="194"/>
      <c r="S339" s="194" t="s">
        <v>430</v>
      </c>
      <c r="T339" s="195" t="s">
        <v>372</v>
      </c>
      <c r="U339" s="163">
        <v>0</v>
      </c>
      <c r="V339" s="163">
        <f t="shared" ref="V339:V345" si="27">ROUND(E339*U339,2)</f>
        <v>0</v>
      </c>
      <c r="W339" s="163"/>
      <c r="X339" s="163" t="s">
        <v>464</v>
      </c>
      <c r="Y339" s="152"/>
      <c r="Z339" s="152"/>
      <c r="AA339" s="152"/>
      <c r="AB339" s="152"/>
      <c r="AC339" s="152"/>
      <c r="AD339" s="152"/>
      <c r="AE339" s="152"/>
      <c r="AF339" s="152"/>
      <c r="AG339" s="152" t="s">
        <v>2465</v>
      </c>
      <c r="AH339" s="152"/>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c r="BE339" s="152"/>
      <c r="BF339" s="152"/>
      <c r="BG339" s="152"/>
      <c r="BH339" s="152"/>
    </row>
    <row r="340" spans="1:60" outlineLevel="1">
      <c r="A340" s="189">
        <v>153</v>
      </c>
      <c r="B340" s="190" t="s">
        <v>4765</v>
      </c>
      <c r="C340" s="197" t="s">
        <v>4766</v>
      </c>
      <c r="D340" s="191" t="s">
        <v>508</v>
      </c>
      <c r="E340" s="192">
        <v>1</v>
      </c>
      <c r="F340" s="193"/>
      <c r="G340" s="194">
        <f t="shared" si="21"/>
        <v>0</v>
      </c>
      <c r="H340" s="193"/>
      <c r="I340" s="194">
        <f t="shared" si="22"/>
        <v>0</v>
      </c>
      <c r="J340" s="193"/>
      <c r="K340" s="194">
        <f t="shared" si="23"/>
        <v>0</v>
      </c>
      <c r="L340" s="194">
        <v>21</v>
      </c>
      <c r="M340" s="194">
        <f t="shared" si="24"/>
        <v>0</v>
      </c>
      <c r="N340" s="192">
        <v>4.1000000000000003E-3</v>
      </c>
      <c r="O340" s="192">
        <f t="shared" si="25"/>
        <v>0</v>
      </c>
      <c r="P340" s="192">
        <v>0</v>
      </c>
      <c r="Q340" s="192">
        <f t="shared" si="26"/>
        <v>0</v>
      </c>
      <c r="R340" s="194"/>
      <c r="S340" s="194" t="s">
        <v>430</v>
      </c>
      <c r="T340" s="195" t="s">
        <v>2386</v>
      </c>
      <c r="U340" s="163">
        <v>0</v>
      </c>
      <c r="V340" s="163">
        <f t="shared" si="27"/>
        <v>0</v>
      </c>
      <c r="W340" s="163"/>
      <c r="X340" s="163" t="s">
        <v>464</v>
      </c>
      <c r="Y340" s="152"/>
      <c r="Z340" s="152"/>
      <c r="AA340" s="152"/>
      <c r="AB340" s="152"/>
      <c r="AC340" s="152"/>
      <c r="AD340" s="152"/>
      <c r="AE340" s="152"/>
      <c r="AF340" s="152"/>
      <c r="AG340" s="152" t="s">
        <v>2465</v>
      </c>
      <c r="AH340" s="152"/>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c r="BE340" s="152"/>
      <c r="BF340" s="152"/>
      <c r="BG340" s="152"/>
      <c r="BH340" s="152"/>
    </row>
    <row r="341" spans="1:60" outlineLevel="1">
      <c r="A341" s="189">
        <v>154</v>
      </c>
      <c r="B341" s="190" t="s">
        <v>4767</v>
      </c>
      <c r="C341" s="197" t="s">
        <v>4768</v>
      </c>
      <c r="D341" s="191" t="s">
        <v>508</v>
      </c>
      <c r="E341" s="192">
        <v>1</v>
      </c>
      <c r="F341" s="193"/>
      <c r="G341" s="194">
        <f t="shared" si="21"/>
        <v>0</v>
      </c>
      <c r="H341" s="193"/>
      <c r="I341" s="194">
        <f t="shared" si="22"/>
        <v>0</v>
      </c>
      <c r="J341" s="193"/>
      <c r="K341" s="194">
        <f t="shared" si="23"/>
        <v>0</v>
      </c>
      <c r="L341" s="194">
        <v>21</v>
      </c>
      <c r="M341" s="194">
        <f t="shared" si="24"/>
        <v>0</v>
      </c>
      <c r="N341" s="192">
        <v>1.8599999999999998E-2</v>
      </c>
      <c r="O341" s="192">
        <f t="shared" si="25"/>
        <v>0.02</v>
      </c>
      <c r="P341" s="192">
        <v>0</v>
      </c>
      <c r="Q341" s="192">
        <f t="shared" si="26"/>
        <v>0</v>
      </c>
      <c r="R341" s="194"/>
      <c r="S341" s="194" t="s">
        <v>430</v>
      </c>
      <c r="T341" s="195" t="s">
        <v>2386</v>
      </c>
      <c r="U341" s="163">
        <v>0</v>
      </c>
      <c r="V341" s="163">
        <f t="shared" si="27"/>
        <v>0</v>
      </c>
      <c r="W341" s="163"/>
      <c r="X341" s="163" t="s">
        <v>464</v>
      </c>
      <c r="Y341" s="152"/>
      <c r="Z341" s="152"/>
      <c r="AA341" s="152"/>
      <c r="AB341" s="152"/>
      <c r="AC341" s="152"/>
      <c r="AD341" s="152"/>
      <c r="AE341" s="152"/>
      <c r="AF341" s="152"/>
      <c r="AG341" s="152" t="s">
        <v>2465</v>
      </c>
      <c r="AH341" s="152"/>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c r="BE341" s="152"/>
      <c r="BF341" s="152"/>
      <c r="BG341" s="152"/>
      <c r="BH341" s="152"/>
    </row>
    <row r="342" spans="1:60" outlineLevel="1">
      <c r="A342" s="189">
        <v>155</v>
      </c>
      <c r="B342" s="190" t="s">
        <v>4769</v>
      </c>
      <c r="C342" s="197" t="s">
        <v>4770</v>
      </c>
      <c r="D342" s="191" t="s">
        <v>508</v>
      </c>
      <c r="E342" s="192">
        <v>3</v>
      </c>
      <c r="F342" s="193"/>
      <c r="G342" s="194">
        <f t="shared" si="21"/>
        <v>0</v>
      </c>
      <c r="H342" s="193"/>
      <c r="I342" s="194">
        <f t="shared" si="22"/>
        <v>0</v>
      </c>
      <c r="J342" s="193"/>
      <c r="K342" s="194">
        <f t="shared" si="23"/>
        <v>0</v>
      </c>
      <c r="L342" s="194">
        <v>21</v>
      </c>
      <c r="M342" s="194">
        <f t="shared" si="24"/>
        <v>0</v>
      </c>
      <c r="N342" s="192">
        <v>1.8599999999999998E-2</v>
      </c>
      <c r="O342" s="192">
        <f t="shared" si="25"/>
        <v>0.06</v>
      </c>
      <c r="P342" s="192">
        <v>0</v>
      </c>
      <c r="Q342" s="192">
        <f t="shared" si="26"/>
        <v>0</v>
      </c>
      <c r="R342" s="194"/>
      <c r="S342" s="194" t="s">
        <v>430</v>
      </c>
      <c r="T342" s="195" t="s">
        <v>372</v>
      </c>
      <c r="U342" s="163">
        <v>0</v>
      </c>
      <c r="V342" s="163">
        <f t="shared" si="27"/>
        <v>0</v>
      </c>
      <c r="W342" s="163"/>
      <c r="X342" s="163" t="s">
        <v>464</v>
      </c>
      <c r="Y342" s="152"/>
      <c r="Z342" s="152"/>
      <c r="AA342" s="152"/>
      <c r="AB342" s="152"/>
      <c r="AC342" s="152"/>
      <c r="AD342" s="152"/>
      <c r="AE342" s="152"/>
      <c r="AF342" s="152"/>
      <c r="AG342" s="152" t="s">
        <v>2465</v>
      </c>
      <c r="AH342" s="152"/>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c r="BH342" s="152"/>
    </row>
    <row r="343" spans="1:60" outlineLevel="1">
      <c r="A343" s="189">
        <v>156</v>
      </c>
      <c r="B343" s="190" t="s">
        <v>4771</v>
      </c>
      <c r="C343" s="197" t="s">
        <v>4772</v>
      </c>
      <c r="D343" s="191" t="s">
        <v>508</v>
      </c>
      <c r="E343" s="192">
        <v>1</v>
      </c>
      <c r="F343" s="193"/>
      <c r="G343" s="194">
        <f t="shared" si="21"/>
        <v>0</v>
      </c>
      <c r="H343" s="193"/>
      <c r="I343" s="194">
        <f t="shared" si="22"/>
        <v>0</v>
      </c>
      <c r="J343" s="193"/>
      <c r="K343" s="194">
        <f t="shared" si="23"/>
        <v>0</v>
      </c>
      <c r="L343" s="194">
        <v>21</v>
      </c>
      <c r="M343" s="194">
        <f t="shared" si="24"/>
        <v>0</v>
      </c>
      <c r="N343" s="192">
        <v>1.8599999999999998E-2</v>
      </c>
      <c r="O343" s="192">
        <f t="shared" si="25"/>
        <v>0.02</v>
      </c>
      <c r="P343" s="192">
        <v>0</v>
      </c>
      <c r="Q343" s="192">
        <f t="shared" si="26"/>
        <v>0</v>
      </c>
      <c r="R343" s="194"/>
      <c r="S343" s="194" t="s">
        <v>430</v>
      </c>
      <c r="T343" s="195" t="s">
        <v>372</v>
      </c>
      <c r="U343" s="163">
        <v>0</v>
      </c>
      <c r="V343" s="163">
        <f t="shared" si="27"/>
        <v>0</v>
      </c>
      <c r="W343" s="163"/>
      <c r="X343" s="163" t="s">
        <v>464</v>
      </c>
      <c r="Y343" s="152"/>
      <c r="Z343" s="152"/>
      <c r="AA343" s="152"/>
      <c r="AB343" s="152"/>
      <c r="AC343" s="152"/>
      <c r="AD343" s="152"/>
      <c r="AE343" s="152"/>
      <c r="AF343" s="152"/>
      <c r="AG343" s="152" t="s">
        <v>2465</v>
      </c>
      <c r="AH343" s="152"/>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c r="BE343" s="152"/>
      <c r="BF343" s="152"/>
      <c r="BG343" s="152"/>
      <c r="BH343" s="152"/>
    </row>
    <row r="344" spans="1:60" outlineLevel="1">
      <c r="A344" s="189">
        <v>157</v>
      </c>
      <c r="B344" s="190" t="s">
        <v>4773</v>
      </c>
      <c r="C344" s="197" t="s">
        <v>4774</v>
      </c>
      <c r="D344" s="191" t="s">
        <v>508</v>
      </c>
      <c r="E344" s="192">
        <v>1</v>
      </c>
      <c r="F344" s="193"/>
      <c r="G344" s="194">
        <f t="shared" si="21"/>
        <v>0</v>
      </c>
      <c r="H344" s="193"/>
      <c r="I344" s="194">
        <f t="shared" si="22"/>
        <v>0</v>
      </c>
      <c r="J344" s="193"/>
      <c r="K344" s="194">
        <f t="shared" si="23"/>
        <v>0</v>
      </c>
      <c r="L344" s="194">
        <v>21</v>
      </c>
      <c r="M344" s="194">
        <f t="shared" si="24"/>
        <v>0</v>
      </c>
      <c r="N344" s="192">
        <v>1.8599999999999998E-2</v>
      </c>
      <c r="O344" s="192">
        <f t="shared" si="25"/>
        <v>0.02</v>
      </c>
      <c r="P344" s="192">
        <v>0</v>
      </c>
      <c r="Q344" s="192">
        <f t="shared" si="26"/>
        <v>0</v>
      </c>
      <c r="R344" s="194"/>
      <c r="S344" s="194" t="s">
        <v>430</v>
      </c>
      <c r="T344" s="195" t="s">
        <v>372</v>
      </c>
      <c r="U344" s="163">
        <v>0</v>
      </c>
      <c r="V344" s="163">
        <f t="shared" si="27"/>
        <v>0</v>
      </c>
      <c r="W344" s="163"/>
      <c r="X344" s="163" t="s">
        <v>464</v>
      </c>
      <c r="Y344" s="152"/>
      <c r="Z344" s="152"/>
      <c r="AA344" s="152"/>
      <c r="AB344" s="152"/>
      <c r="AC344" s="152"/>
      <c r="AD344" s="152"/>
      <c r="AE344" s="152"/>
      <c r="AF344" s="152"/>
      <c r="AG344" s="152" t="s">
        <v>2465</v>
      </c>
      <c r="AH344" s="152"/>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c r="BH344" s="152"/>
    </row>
    <row r="345" spans="1:60" outlineLevel="1">
      <c r="A345" s="175">
        <v>158</v>
      </c>
      <c r="B345" s="176" t="s">
        <v>4775</v>
      </c>
      <c r="C345" s="185" t="s">
        <v>4776</v>
      </c>
      <c r="D345" s="177" t="s">
        <v>508</v>
      </c>
      <c r="E345" s="178">
        <v>1</v>
      </c>
      <c r="F345" s="179"/>
      <c r="G345" s="180">
        <f t="shared" si="21"/>
        <v>0</v>
      </c>
      <c r="H345" s="179"/>
      <c r="I345" s="180">
        <f t="shared" si="22"/>
        <v>0</v>
      </c>
      <c r="J345" s="179"/>
      <c r="K345" s="180">
        <f t="shared" si="23"/>
        <v>0</v>
      </c>
      <c r="L345" s="180">
        <v>21</v>
      </c>
      <c r="M345" s="180">
        <f t="shared" si="24"/>
        <v>0</v>
      </c>
      <c r="N345" s="178">
        <v>1.8599999999999998E-2</v>
      </c>
      <c r="O345" s="178">
        <f t="shared" si="25"/>
        <v>0.02</v>
      </c>
      <c r="P345" s="178">
        <v>0</v>
      </c>
      <c r="Q345" s="178">
        <f t="shared" si="26"/>
        <v>0</v>
      </c>
      <c r="R345" s="180"/>
      <c r="S345" s="180" t="s">
        <v>430</v>
      </c>
      <c r="T345" s="181" t="s">
        <v>372</v>
      </c>
      <c r="U345" s="163">
        <v>0</v>
      </c>
      <c r="V345" s="163">
        <f t="shared" si="27"/>
        <v>0</v>
      </c>
      <c r="W345" s="163"/>
      <c r="X345" s="163" t="s">
        <v>464</v>
      </c>
      <c r="Y345" s="152"/>
      <c r="Z345" s="152"/>
      <c r="AA345" s="152"/>
      <c r="AB345" s="152"/>
      <c r="AC345" s="152"/>
      <c r="AD345" s="152"/>
      <c r="AE345" s="152"/>
      <c r="AF345" s="152"/>
      <c r="AG345" s="152" t="s">
        <v>2465</v>
      </c>
      <c r="AH345" s="152"/>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c r="BD345" s="152"/>
      <c r="BE345" s="152"/>
      <c r="BF345" s="152"/>
      <c r="BG345" s="152"/>
      <c r="BH345" s="152"/>
    </row>
    <row r="346" spans="1:60" outlineLevel="1">
      <c r="A346" s="159"/>
      <c r="B346" s="160"/>
      <c r="C346" s="203" t="s">
        <v>4750</v>
      </c>
      <c r="D346" s="199"/>
      <c r="E346" s="200">
        <v>1</v>
      </c>
      <c r="F346" s="163"/>
      <c r="G346" s="163"/>
      <c r="H346" s="163"/>
      <c r="I346" s="163"/>
      <c r="J346" s="163"/>
      <c r="K346" s="163"/>
      <c r="L346" s="163"/>
      <c r="M346" s="163"/>
      <c r="N346" s="162"/>
      <c r="O346" s="162"/>
      <c r="P346" s="162"/>
      <c r="Q346" s="162"/>
      <c r="R346" s="163"/>
      <c r="S346" s="163"/>
      <c r="T346" s="163"/>
      <c r="U346" s="163"/>
      <c r="V346" s="163"/>
      <c r="W346" s="163"/>
      <c r="X346" s="163"/>
      <c r="Y346" s="152"/>
      <c r="Z346" s="152"/>
      <c r="AA346" s="152"/>
      <c r="AB346" s="152"/>
      <c r="AC346" s="152"/>
      <c r="AD346" s="152"/>
      <c r="AE346" s="152"/>
      <c r="AF346" s="152"/>
      <c r="AG346" s="152" t="s">
        <v>2390</v>
      </c>
      <c r="AH346" s="152">
        <v>0</v>
      </c>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c r="BE346" s="152"/>
      <c r="BF346" s="152"/>
      <c r="BG346" s="152"/>
      <c r="BH346" s="152"/>
    </row>
    <row r="347" spans="1:60" outlineLevel="1">
      <c r="A347" s="175">
        <v>159</v>
      </c>
      <c r="B347" s="176" t="s">
        <v>4777</v>
      </c>
      <c r="C347" s="185" t="s">
        <v>4778</v>
      </c>
      <c r="D347" s="177" t="s">
        <v>508</v>
      </c>
      <c r="E347" s="178">
        <v>1</v>
      </c>
      <c r="F347" s="179"/>
      <c r="G347" s="180">
        <f>ROUND(E347*F347,2)</f>
        <v>0</v>
      </c>
      <c r="H347" s="179"/>
      <c r="I347" s="180">
        <f>ROUND(E347*H347,2)</f>
        <v>0</v>
      </c>
      <c r="J347" s="179"/>
      <c r="K347" s="180">
        <f>ROUND(E347*J347,2)</f>
        <v>0</v>
      </c>
      <c r="L347" s="180">
        <v>21</v>
      </c>
      <c r="M347" s="180">
        <f>G347*(1+L347/100)</f>
        <v>0</v>
      </c>
      <c r="N347" s="178">
        <v>1.8599999999999998E-2</v>
      </c>
      <c r="O347" s="178">
        <f>ROUND(E347*N347,2)</f>
        <v>0.02</v>
      </c>
      <c r="P347" s="178">
        <v>0</v>
      </c>
      <c r="Q347" s="178">
        <f>ROUND(E347*P347,2)</f>
        <v>0</v>
      </c>
      <c r="R347" s="180"/>
      <c r="S347" s="180" t="s">
        <v>430</v>
      </c>
      <c r="T347" s="181" t="s">
        <v>372</v>
      </c>
      <c r="U347" s="163">
        <v>0</v>
      </c>
      <c r="V347" s="163">
        <f>ROUND(E347*U347,2)</f>
        <v>0</v>
      </c>
      <c r="W347" s="163"/>
      <c r="X347" s="163" t="s">
        <v>464</v>
      </c>
      <c r="Y347" s="152"/>
      <c r="Z347" s="152"/>
      <c r="AA347" s="152"/>
      <c r="AB347" s="152"/>
      <c r="AC347" s="152"/>
      <c r="AD347" s="152"/>
      <c r="AE347" s="152"/>
      <c r="AF347" s="152"/>
      <c r="AG347" s="152" t="s">
        <v>2465</v>
      </c>
      <c r="AH347" s="152"/>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c r="BE347" s="152"/>
      <c r="BF347" s="152"/>
      <c r="BG347" s="152"/>
      <c r="BH347" s="152"/>
    </row>
    <row r="348" spans="1:60" outlineLevel="1">
      <c r="A348" s="159"/>
      <c r="B348" s="160"/>
      <c r="C348" s="203" t="s">
        <v>4750</v>
      </c>
      <c r="D348" s="199"/>
      <c r="E348" s="200">
        <v>1</v>
      </c>
      <c r="F348" s="163"/>
      <c r="G348" s="163"/>
      <c r="H348" s="163"/>
      <c r="I348" s="163"/>
      <c r="J348" s="163"/>
      <c r="K348" s="163"/>
      <c r="L348" s="163"/>
      <c r="M348" s="163"/>
      <c r="N348" s="162"/>
      <c r="O348" s="162"/>
      <c r="P348" s="162"/>
      <c r="Q348" s="162"/>
      <c r="R348" s="163"/>
      <c r="S348" s="163"/>
      <c r="T348" s="163"/>
      <c r="U348" s="163"/>
      <c r="V348" s="163"/>
      <c r="W348" s="163"/>
      <c r="X348" s="163"/>
      <c r="Y348" s="152"/>
      <c r="Z348" s="152"/>
      <c r="AA348" s="152"/>
      <c r="AB348" s="152"/>
      <c r="AC348" s="152"/>
      <c r="AD348" s="152"/>
      <c r="AE348" s="152"/>
      <c r="AF348" s="152"/>
      <c r="AG348" s="152" t="s">
        <v>2390</v>
      </c>
      <c r="AH348" s="152">
        <v>0</v>
      </c>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c r="BD348" s="152"/>
      <c r="BE348" s="152"/>
      <c r="BF348" s="152"/>
      <c r="BG348" s="152"/>
      <c r="BH348" s="152"/>
    </row>
    <row r="349" spans="1:60" outlineLevel="1">
      <c r="A349" s="189">
        <v>160</v>
      </c>
      <c r="B349" s="190" t="s">
        <v>4779</v>
      </c>
      <c r="C349" s="197" t="s">
        <v>4780</v>
      </c>
      <c r="D349" s="191" t="s">
        <v>508</v>
      </c>
      <c r="E349" s="192">
        <v>4</v>
      </c>
      <c r="F349" s="193"/>
      <c r="G349" s="194">
        <f t="shared" ref="G349:G354" si="28">ROUND(E349*F349,2)</f>
        <v>0</v>
      </c>
      <c r="H349" s="193"/>
      <c r="I349" s="194">
        <f t="shared" ref="I349:I354" si="29">ROUND(E349*H349,2)</f>
        <v>0</v>
      </c>
      <c r="J349" s="193"/>
      <c r="K349" s="194">
        <f t="shared" ref="K349:K354" si="30">ROUND(E349*J349,2)</f>
        <v>0</v>
      </c>
      <c r="L349" s="194">
        <v>21</v>
      </c>
      <c r="M349" s="194">
        <f t="shared" ref="M349:M354" si="31">G349*(1+L349/100)</f>
        <v>0</v>
      </c>
      <c r="N349" s="192">
        <v>0</v>
      </c>
      <c r="O349" s="192">
        <f t="shared" ref="O349:O354" si="32">ROUND(E349*N349,2)</f>
        <v>0</v>
      </c>
      <c r="P349" s="192">
        <v>0</v>
      </c>
      <c r="Q349" s="192">
        <f t="shared" ref="Q349:Q354" si="33">ROUND(E349*P349,2)</f>
        <v>0</v>
      </c>
      <c r="R349" s="194"/>
      <c r="S349" s="194" t="s">
        <v>430</v>
      </c>
      <c r="T349" s="195" t="s">
        <v>2386</v>
      </c>
      <c r="U349" s="163">
        <v>0</v>
      </c>
      <c r="V349" s="163">
        <f t="shared" ref="V349:V354" si="34">ROUND(E349*U349,2)</f>
        <v>0</v>
      </c>
      <c r="W349" s="163"/>
      <c r="X349" s="163" t="s">
        <v>464</v>
      </c>
      <c r="Y349" s="152"/>
      <c r="Z349" s="152"/>
      <c r="AA349" s="152"/>
      <c r="AB349" s="152"/>
      <c r="AC349" s="152"/>
      <c r="AD349" s="152"/>
      <c r="AE349" s="152"/>
      <c r="AF349" s="152"/>
      <c r="AG349" s="152" t="s">
        <v>2465</v>
      </c>
      <c r="AH349" s="152"/>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c r="BH349" s="152"/>
    </row>
    <row r="350" spans="1:60" ht="22.5" outlineLevel="1">
      <c r="A350" s="189">
        <v>161</v>
      </c>
      <c r="B350" s="190" t="s">
        <v>4781</v>
      </c>
      <c r="C350" s="197" t="s">
        <v>4782</v>
      </c>
      <c r="D350" s="191" t="s">
        <v>508</v>
      </c>
      <c r="E350" s="192">
        <v>1</v>
      </c>
      <c r="F350" s="193"/>
      <c r="G350" s="194">
        <f t="shared" si="28"/>
        <v>0</v>
      </c>
      <c r="H350" s="193"/>
      <c r="I350" s="194">
        <f t="shared" si="29"/>
        <v>0</v>
      </c>
      <c r="J350" s="193"/>
      <c r="K350" s="194">
        <f t="shared" si="30"/>
        <v>0</v>
      </c>
      <c r="L350" s="194">
        <v>21</v>
      </c>
      <c r="M350" s="194">
        <f t="shared" si="31"/>
        <v>0</v>
      </c>
      <c r="N350" s="192">
        <v>0</v>
      </c>
      <c r="O350" s="192">
        <f t="shared" si="32"/>
        <v>0</v>
      </c>
      <c r="P350" s="192">
        <v>0</v>
      </c>
      <c r="Q350" s="192">
        <f t="shared" si="33"/>
        <v>0</v>
      </c>
      <c r="R350" s="194" t="s">
        <v>731</v>
      </c>
      <c r="S350" s="194" t="s">
        <v>371</v>
      </c>
      <c r="T350" s="195" t="s">
        <v>2386</v>
      </c>
      <c r="U350" s="163">
        <v>0</v>
      </c>
      <c r="V350" s="163">
        <f t="shared" si="34"/>
        <v>0</v>
      </c>
      <c r="W350" s="163"/>
      <c r="X350" s="163" t="s">
        <v>464</v>
      </c>
      <c r="Y350" s="152"/>
      <c r="Z350" s="152"/>
      <c r="AA350" s="152"/>
      <c r="AB350" s="152"/>
      <c r="AC350" s="152"/>
      <c r="AD350" s="152"/>
      <c r="AE350" s="152"/>
      <c r="AF350" s="152"/>
      <c r="AG350" s="152" t="s">
        <v>2465</v>
      </c>
      <c r="AH350" s="152"/>
      <c r="AI350" s="152"/>
      <c r="AJ350" s="152"/>
      <c r="AK350" s="152"/>
      <c r="AL350" s="152"/>
      <c r="AM350" s="152"/>
      <c r="AN350" s="152"/>
      <c r="AO350" s="152"/>
      <c r="AP350" s="152"/>
      <c r="AQ350" s="152"/>
      <c r="AR350" s="152"/>
      <c r="AS350" s="152"/>
      <c r="AT350" s="152"/>
      <c r="AU350" s="152"/>
      <c r="AV350" s="152"/>
      <c r="AW350" s="152"/>
      <c r="AX350" s="152"/>
      <c r="AY350" s="152"/>
      <c r="AZ350" s="152"/>
      <c r="BA350" s="152"/>
      <c r="BB350" s="152"/>
      <c r="BC350" s="152"/>
      <c r="BD350" s="152"/>
      <c r="BE350" s="152"/>
      <c r="BF350" s="152"/>
      <c r="BG350" s="152"/>
      <c r="BH350" s="152"/>
    </row>
    <row r="351" spans="1:60" outlineLevel="1">
      <c r="A351" s="189">
        <v>162</v>
      </c>
      <c r="B351" s="190" t="s">
        <v>4783</v>
      </c>
      <c r="C351" s="197" t="s">
        <v>4784</v>
      </c>
      <c r="D351" s="191" t="s">
        <v>508</v>
      </c>
      <c r="E351" s="192">
        <v>2</v>
      </c>
      <c r="F351" s="193"/>
      <c r="G351" s="194">
        <f t="shared" si="28"/>
        <v>0</v>
      </c>
      <c r="H351" s="193"/>
      <c r="I351" s="194">
        <f t="shared" si="29"/>
        <v>0</v>
      </c>
      <c r="J351" s="193"/>
      <c r="K351" s="194">
        <f t="shared" si="30"/>
        <v>0</v>
      </c>
      <c r="L351" s="194">
        <v>21</v>
      </c>
      <c r="M351" s="194">
        <f t="shared" si="31"/>
        <v>0</v>
      </c>
      <c r="N351" s="192">
        <v>0</v>
      </c>
      <c r="O351" s="192">
        <f t="shared" si="32"/>
        <v>0</v>
      </c>
      <c r="P351" s="192">
        <v>0</v>
      </c>
      <c r="Q351" s="192">
        <f t="shared" si="33"/>
        <v>0</v>
      </c>
      <c r="R351" s="194"/>
      <c r="S351" s="194" t="s">
        <v>430</v>
      </c>
      <c r="T351" s="195" t="s">
        <v>372</v>
      </c>
      <c r="U351" s="163">
        <v>0</v>
      </c>
      <c r="V351" s="163">
        <f t="shared" si="34"/>
        <v>0</v>
      </c>
      <c r="W351" s="163"/>
      <c r="X351" s="163" t="s">
        <v>464</v>
      </c>
      <c r="Y351" s="152"/>
      <c r="Z351" s="152"/>
      <c r="AA351" s="152"/>
      <c r="AB351" s="152"/>
      <c r="AC351" s="152"/>
      <c r="AD351" s="152"/>
      <c r="AE351" s="152"/>
      <c r="AF351" s="152"/>
      <c r="AG351" s="152" t="s">
        <v>2465</v>
      </c>
      <c r="AH351" s="152"/>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c r="BE351" s="152"/>
      <c r="BF351" s="152"/>
      <c r="BG351" s="152"/>
      <c r="BH351" s="152"/>
    </row>
    <row r="352" spans="1:60" outlineLevel="1">
      <c r="A352" s="189">
        <v>163</v>
      </c>
      <c r="B352" s="190" t="s">
        <v>4785</v>
      </c>
      <c r="C352" s="197" t="s">
        <v>4786</v>
      </c>
      <c r="D352" s="191" t="s">
        <v>508</v>
      </c>
      <c r="E352" s="192">
        <v>3</v>
      </c>
      <c r="F352" s="193"/>
      <c r="G352" s="194">
        <f t="shared" si="28"/>
        <v>0</v>
      </c>
      <c r="H352" s="193"/>
      <c r="I352" s="194">
        <f t="shared" si="29"/>
        <v>0</v>
      </c>
      <c r="J352" s="193"/>
      <c r="K352" s="194">
        <f t="shared" si="30"/>
        <v>0</v>
      </c>
      <c r="L352" s="194">
        <v>21</v>
      </c>
      <c r="M352" s="194">
        <f t="shared" si="31"/>
        <v>0</v>
      </c>
      <c r="N352" s="192">
        <v>0</v>
      </c>
      <c r="O352" s="192">
        <f t="shared" si="32"/>
        <v>0</v>
      </c>
      <c r="P352" s="192">
        <v>0</v>
      </c>
      <c r="Q352" s="192">
        <f t="shared" si="33"/>
        <v>0</v>
      </c>
      <c r="R352" s="194"/>
      <c r="S352" s="194" t="s">
        <v>430</v>
      </c>
      <c r="T352" s="195" t="s">
        <v>2386</v>
      </c>
      <c r="U352" s="163">
        <v>0</v>
      </c>
      <c r="V352" s="163">
        <f t="shared" si="34"/>
        <v>0</v>
      </c>
      <c r="W352" s="163"/>
      <c r="X352" s="163" t="s">
        <v>464</v>
      </c>
      <c r="Y352" s="152"/>
      <c r="Z352" s="152"/>
      <c r="AA352" s="152"/>
      <c r="AB352" s="152"/>
      <c r="AC352" s="152"/>
      <c r="AD352" s="152"/>
      <c r="AE352" s="152"/>
      <c r="AF352" s="152"/>
      <c r="AG352" s="152" t="s">
        <v>2465</v>
      </c>
      <c r="AH352" s="152"/>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c r="BD352" s="152"/>
      <c r="BE352" s="152"/>
      <c r="BF352" s="152"/>
      <c r="BG352" s="152"/>
      <c r="BH352" s="152"/>
    </row>
    <row r="353" spans="1:60" outlineLevel="1">
      <c r="A353" s="189">
        <v>164</v>
      </c>
      <c r="B353" s="190" t="s">
        <v>4787</v>
      </c>
      <c r="C353" s="197" t="s">
        <v>4788</v>
      </c>
      <c r="D353" s="191" t="s">
        <v>508</v>
      </c>
      <c r="E353" s="192">
        <v>1</v>
      </c>
      <c r="F353" s="193"/>
      <c r="G353" s="194">
        <f t="shared" si="28"/>
        <v>0</v>
      </c>
      <c r="H353" s="193"/>
      <c r="I353" s="194">
        <f t="shared" si="29"/>
        <v>0</v>
      </c>
      <c r="J353" s="193"/>
      <c r="K353" s="194">
        <f t="shared" si="30"/>
        <v>0</v>
      </c>
      <c r="L353" s="194">
        <v>21</v>
      </c>
      <c r="M353" s="194">
        <f t="shared" si="31"/>
        <v>0</v>
      </c>
      <c r="N353" s="192">
        <v>0</v>
      </c>
      <c r="O353" s="192">
        <f t="shared" si="32"/>
        <v>0</v>
      </c>
      <c r="P353" s="192">
        <v>0</v>
      </c>
      <c r="Q353" s="192">
        <f t="shared" si="33"/>
        <v>0</v>
      </c>
      <c r="R353" s="194"/>
      <c r="S353" s="194" t="s">
        <v>430</v>
      </c>
      <c r="T353" s="195" t="s">
        <v>2386</v>
      </c>
      <c r="U353" s="163">
        <v>0</v>
      </c>
      <c r="V353" s="163">
        <f t="shared" si="34"/>
        <v>0</v>
      </c>
      <c r="W353" s="163"/>
      <c r="X353" s="163" t="s">
        <v>464</v>
      </c>
      <c r="Y353" s="152"/>
      <c r="Z353" s="152"/>
      <c r="AA353" s="152"/>
      <c r="AB353" s="152"/>
      <c r="AC353" s="152"/>
      <c r="AD353" s="152"/>
      <c r="AE353" s="152"/>
      <c r="AF353" s="152"/>
      <c r="AG353" s="152" t="s">
        <v>2465</v>
      </c>
      <c r="AH353" s="152"/>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c r="BD353" s="152"/>
      <c r="BE353" s="152"/>
      <c r="BF353" s="152"/>
      <c r="BG353" s="152"/>
      <c r="BH353" s="152"/>
    </row>
    <row r="354" spans="1:60" outlineLevel="1">
      <c r="A354" s="175">
        <v>165</v>
      </c>
      <c r="B354" s="176" t="s">
        <v>4789</v>
      </c>
      <c r="C354" s="185" t="s">
        <v>4790</v>
      </c>
      <c r="D354" s="177" t="s">
        <v>508</v>
      </c>
      <c r="E354" s="178">
        <v>1</v>
      </c>
      <c r="F354" s="179"/>
      <c r="G354" s="180">
        <f t="shared" si="28"/>
        <v>0</v>
      </c>
      <c r="H354" s="179"/>
      <c r="I354" s="180">
        <f t="shared" si="29"/>
        <v>0</v>
      </c>
      <c r="J354" s="179"/>
      <c r="K354" s="180">
        <f t="shared" si="30"/>
        <v>0</v>
      </c>
      <c r="L354" s="180">
        <v>21</v>
      </c>
      <c r="M354" s="180">
        <f t="shared" si="31"/>
        <v>0</v>
      </c>
      <c r="N354" s="178">
        <v>0</v>
      </c>
      <c r="O354" s="178">
        <f t="shared" si="32"/>
        <v>0</v>
      </c>
      <c r="P354" s="178">
        <v>0</v>
      </c>
      <c r="Q354" s="178">
        <f t="shared" si="33"/>
        <v>0</v>
      </c>
      <c r="R354" s="180"/>
      <c r="S354" s="180" t="s">
        <v>430</v>
      </c>
      <c r="T354" s="181" t="s">
        <v>2386</v>
      </c>
      <c r="U354" s="163">
        <v>0</v>
      </c>
      <c r="V354" s="163">
        <f t="shared" si="34"/>
        <v>0</v>
      </c>
      <c r="W354" s="163"/>
      <c r="X354" s="163" t="s">
        <v>464</v>
      </c>
      <c r="Y354" s="152"/>
      <c r="Z354" s="152"/>
      <c r="AA354" s="152"/>
      <c r="AB354" s="152"/>
      <c r="AC354" s="152"/>
      <c r="AD354" s="152"/>
      <c r="AE354" s="152"/>
      <c r="AF354" s="152"/>
      <c r="AG354" s="152" t="s">
        <v>2465</v>
      </c>
      <c r="AH354" s="152"/>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c r="BD354" s="152"/>
      <c r="BE354" s="152"/>
      <c r="BF354" s="152"/>
      <c r="BG354" s="152"/>
      <c r="BH354" s="152"/>
    </row>
    <row r="355" spans="1:60" outlineLevel="1">
      <c r="A355" s="159"/>
      <c r="B355" s="160"/>
      <c r="C355" s="203" t="s">
        <v>4607</v>
      </c>
      <c r="D355" s="199"/>
      <c r="E355" s="200">
        <v>1</v>
      </c>
      <c r="F355" s="163"/>
      <c r="G355" s="163"/>
      <c r="H355" s="163"/>
      <c r="I355" s="163"/>
      <c r="J355" s="163"/>
      <c r="K355" s="163"/>
      <c r="L355" s="163"/>
      <c r="M355" s="163"/>
      <c r="N355" s="162"/>
      <c r="O355" s="162"/>
      <c r="P355" s="162"/>
      <c r="Q355" s="162"/>
      <c r="R355" s="163"/>
      <c r="S355" s="163"/>
      <c r="T355" s="163"/>
      <c r="U355" s="163"/>
      <c r="V355" s="163"/>
      <c r="W355" s="163"/>
      <c r="X355" s="163"/>
      <c r="Y355" s="152"/>
      <c r="Z355" s="152"/>
      <c r="AA355" s="152"/>
      <c r="AB355" s="152"/>
      <c r="AC355" s="152"/>
      <c r="AD355" s="152"/>
      <c r="AE355" s="152"/>
      <c r="AF355" s="152"/>
      <c r="AG355" s="152" t="s">
        <v>2390</v>
      </c>
      <c r="AH355" s="152">
        <v>0</v>
      </c>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c r="BH355" s="152"/>
    </row>
    <row r="356" spans="1:60" outlineLevel="1">
      <c r="A356" s="189">
        <v>166</v>
      </c>
      <c r="B356" s="190" t="s">
        <v>4791</v>
      </c>
      <c r="C356" s="197" t="s">
        <v>4792</v>
      </c>
      <c r="D356" s="191" t="s">
        <v>508</v>
      </c>
      <c r="E356" s="192">
        <v>1</v>
      </c>
      <c r="F356" s="193"/>
      <c r="G356" s="194">
        <f>ROUND(E356*F356,2)</f>
        <v>0</v>
      </c>
      <c r="H356" s="193"/>
      <c r="I356" s="194">
        <f>ROUND(E356*H356,2)</f>
        <v>0</v>
      </c>
      <c r="J356" s="193"/>
      <c r="K356" s="194">
        <f>ROUND(E356*J356,2)</f>
        <v>0</v>
      </c>
      <c r="L356" s="194">
        <v>21</v>
      </c>
      <c r="M356" s="194">
        <f>G356*(1+L356/100)</f>
        <v>0</v>
      </c>
      <c r="N356" s="192">
        <v>0</v>
      </c>
      <c r="O356" s="192">
        <f>ROUND(E356*N356,2)</f>
        <v>0</v>
      </c>
      <c r="P356" s="192">
        <v>0</v>
      </c>
      <c r="Q356" s="192">
        <f>ROUND(E356*P356,2)</f>
        <v>0</v>
      </c>
      <c r="R356" s="194"/>
      <c r="S356" s="194" t="s">
        <v>430</v>
      </c>
      <c r="T356" s="195" t="s">
        <v>372</v>
      </c>
      <c r="U356" s="163">
        <v>0</v>
      </c>
      <c r="V356" s="163">
        <f>ROUND(E356*U356,2)</f>
        <v>0</v>
      </c>
      <c r="W356" s="163"/>
      <c r="X356" s="163" t="s">
        <v>464</v>
      </c>
      <c r="Y356" s="152"/>
      <c r="Z356" s="152"/>
      <c r="AA356" s="152"/>
      <c r="AB356" s="152"/>
      <c r="AC356" s="152"/>
      <c r="AD356" s="152"/>
      <c r="AE356" s="152"/>
      <c r="AF356" s="152"/>
      <c r="AG356" s="152" t="s">
        <v>2465</v>
      </c>
      <c r="AH356" s="152"/>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c r="BH356" s="152"/>
    </row>
    <row r="357" spans="1:60" outlineLevel="1">
      <c r="A357" s="175">
        <v>167</v>
      </c>
      <c r="B357" s="176" t="s">
        <v>4793</v>
      </c>
      <c r="C357" s="185" t="s">
        <v>4794</v>
      </c>
      <c r="D357" s="177" t="s">
        <v>508</v>
      </c>
      <c r="E357" s="178">
        <v>1</v>
      </c>
      <c r="F357" s="179"/>
      <c r="G357" s="180">
        <f>ROUND(E357*F357,2)</f>
        <v>0</v>
      </c>
      <c r="H357" s="179"/>
      <c r="I357" s="180">
        <f>ROUND(E357*H357,2)</f>
        <v>0</v>
      </c>
      <c r="J357" s="179"/>
      <c r="K357" s="180">
        <f>ROUND(E357*J357,2)</f>
        <v>0</v>
      </c>
      <c r="L357" s="180">
        <v>21</v>
      </c>
      <c r="M357" s="180">
        <f>G357*(1+L357/100)</f>
        <v>0</v>
      </c>
      <c r="N357" s="178">
        <v>0</v>
      </c>
      <c r="O357" s="178">
        <f>ROUND(E357*N357,2)</f>
        <v>0</v>
      </c>
      <c r="P357" s="178">
        <v>0</v>
      </c>
      <c r="Q357" s="178">
        <f>ROUND(E357*P357,2)</f>
        <v>0</v>
      </c>
      <c r="R357" s="180"/>
      <c r="S357" s="180" t="s">
        <v>430</v>
      </c>
      <c r="T357" s="181" t="s">
        <v>2386</v>
      </c>
      <c r="U357" s="163">
        <v>0</v>
      </c>
      <c r="V357" s="163">
        <f>ROUND(E357*U357,2)</f>
        <v>0</v>
      </c>
      <c r="W357" s="163"/>
      <c r="X357" s="163" t="s">
        <v>464</v>
      </c>
      <c r="Y357" s="152"/>
      <c r="Z357" s="152"/>
      <c r="AA357" s="152"/>
      <c r="AB357" s="152"/>
      <c r="AC357" s="152"/>
      <c r="AD357" s="152"/>
      <c r="AE357" s="152"/>
      <c r="AF357" s="152"/>
      <c r="AG357" s="152" t="s">
        <v>2465</v>
      </c>
      <c r="AH357" s="152"/>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c r="BD357" s="152"/>
      <c r="BE357" s="152"/>
      <c r="BF357" s="152"/>
      <c r="BG357" s="152"/>
      <c r="BH357" s="152"/>
    </row>
    <row r="358" spans="1:60" outlineLevel="1">
      <c r="A358" s="159"/>
      <c r="B358" s="160"/>
      <c r="C358" s="203" t="s">
        <v>4607</v>
      </c>
      <c r="D358" s="199"/>
      <c r="E358" s="200">
        <v>1</v>
      </c>
      <c r="F358" s="163"/>
      <c r="G358" s="163"/>
      <c r="H358" s="163"/>
      <c r="I358" s="163"/>
      <c r="J358" s="163"/>
      <c r="K358" s="163"/>
      <c r="L358" s="163"/>
      <c r="M358" s="163"/>
      <c r="N358" s="162"/>
      <c r="O358" s="162"/>
      <c r="P358" s="162"/>
      <c r="Q358" s="162"/>
      <c r="R358" s="163"/>
      <c r="S358" s="163"/>
      <c r="T358" s="163"/>
      <c r="U358" s="163"/>
      <c r="V358" s="163"/>
      <c r="W358" s="163"/>
      <c r="X358" s="163"/>
      <c r="Y358" s="152"/>
      <c r="Z358" s="152"/>
      <c r="AA358" s="152"/>
      <c r="AB358" s="152"/>
      <c r="AC358" s="152"/>
      <c r="AD358" s="152"/>
      <c r="AE358" s="152"/>
      <c r="AF358" s="152"/>
      <c r="AG358" s="152" t="s">
        <v>2390</v>
      </c>
      <c r="AH358" s="152">
        <v>0</v>
      </c>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c r="BD358" s="152"/>
      <c r="BE358" s="152"/>
      <c r="BF358" s="152"/>
      <c r="BG358" s="152"/>
      <c r="BH358" s="152"/>
    </row>
    <row r="359" spans="1:60" outlineLevel="1">
      <c r="A359" s="175">
        <v>168</v>
      </c>
      <c r="B359" s="176" t="s">
        <v>4795</v>
      </c>
      <c r="C359" s="185" t="s">
        <v>4796</v>
      </c>
      <c r="D359" s="177" t="s">
        <v>508</v>
      </c>
      <c r="E359" s="178">
        <v>1</v>
      </c>
      <c r="F359" s="179"/>
      <c r="G359" s="180">
        <f>ROUND(E359*F359,2)</f>
        <v>0</v>
      </c>
      <c r="H359" s="179"/>
      <c r="I359" s="180">
        <f>ROUND(E359*H359,2)</f>
        <v>0</v>
      </c>
      <c r="J359" s="179"/>
      <c r="K359" s="180">
        <f>ROUND(E359*J359,2)</f>
        <v>0</v>
      </c>
      <c r="L359" s="180">
        <v>21</v>
      </c>
      <c r="M359" s="180">
        <f>G359*(1+L359/100)</f>
        <v>0</v>
      </c>
      <c r="N359" s="178">
        <v>0</v>
      </c>
      <c r="O359" s="178">
        <f>ROUND(E359*N359,2)</f>
        <v>0</v>
      </c>
      <c r="P359" s="178">
        <v>0</v>
      </c>
      <c r="Q359" s="178">
        <f>ROUND(E359*P359,2)</f>
        <v>0</v>
      </c>
      <c r="R359" s="180"/>
      <c r="S359" s="180" t="s">
        <v>430</v>
      </c>
      <c r="T359" s="181" t="s">
        <v>2386</v>
      </c>
      <c r="U359" s="163">
        <v>0</v>
      </c>
      <c r="V359" s="163">
        <f>ROUND(E359*U359,2)</f>
        <v>0</v>
      </c>
      <c r="W359" s="163"/>
      <c r="X359" s="163" t="s">
        <v>464</v>
      </c>
      <c r="Y359" s="152"/>
      <c r="Z359" s="152"/>
      <c r="AA359" s="152"/>
      <c r="AB359" s="152"/>
      <c r="AC359" s="152"/>
      <c r="AD359" s="152"/>
      <c r="AE359" s="152"/>
      <c r="AF359" s="152"/>
      <c r="AG359" s="152" t="s">
        <v>2465</v>
      </c>
      <c r="AH359" s="152"/>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c r="BD359" s="152"/>
      <c r="BE359" s="152"/>
      <c r="BF359" s="152"/>
      <c r="BG359" s="152"/>
      <c r="BH359" s="152"/>
    </row>
    <row r="360" spans="1:60" outlineLevel="1">
      <c r="A360" s="159"/>
      <c r="B360" s="160"/>
      <c r="C360" s="203" t="s">
        <v>4607</v>
      </c>
      <c r="D360" s="199"/>
      <c r="E360" s="200">
        <v>1</v>
      </c>
      <c r="F360" s="163"/>
      <c r="G360" s="163"/>
      <c r="H360" s="163"/>
      <c r="I360" s="163"/>
      <c r="J360" s="163"/>
      <c r="K360" s="163"/>
      <c r="L360" s="163"/>
      <c r="M360" s="163"/>
      <c r="N360" s="162"/>
      <c r="O360" s="162"/>
      <c r="P360" s="162"/>
      <c r="Q360" s="162"/>
      <c r="R360" s="163"/>
      <c r="S360" s="163"/>
      <c r="T360" s="163"/>
      <c r="U360" s="163"/>
      <c r="V360" s="163"/>
      <c r="W360" s="163"/>
      <c r="X360" s="163"/>
      <c r="Y360" s="152"/>
      <c r="Z360" s="152"/>
      <c r="AA360" s="152"/>
      <c r="AB360" s="152"/>
      <c r="AC360" s="152"/>
      <c r="AD360" s="152"/>
      <c r="AE360" s="152"/>
      <c r="AF360" s="152"/>
      <c r="AG360" s="152" t="s">
        <v>2390</v>
      </c>
      <c r="AH360" s="152">
        <v>0</v>
      </c>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c r="BE360" s="152"/>
      <c r="BF360" s="152"/>
      <c r="BG360" s="152"/>
      <c r="BH360" s="152"/>
    </row>
    <row r="361" spans="1:60" outlineLevel="1">
      <c r="A361" s="189">
        <v>169</v>
      </c>
      <c r="B361" s="190" t="s">
        <v>4797</v>
      </c>
      <c r="C361" s="197" t="s">
        <v>4798</v>
      </c>
      <c r="D361" s="191" t="s">
        <v>508</v>
      </c>
      <c r="E361" s="192">
        <v>1</v>
      </c>
      <c r="F361" s="193"/>
      <c r="G361" s="194">
        <f>ROUND(E361*F361,2)</f>
        <v>0</v>
      </c>
      <c r="H361" s="193"/>
      <c r="I361" s="194">
        <f>ROUND(E361*H361,2)</f>
        <v>0</v>
      </c>
      <c r="J361" s="193"/>
      <c r="K361" s="194">
        <f>ROUND(E361*J361,2)</f>
        <v>0</v>
      </c>
      <c r="L361" s="194">
        <v>21</v>
      </c>
      <c r="M361" s="194">
        <f>G361*(1+L361/100)</f>
        <v>0</v>
      </c>
      <c r="N361" s="192">
        <v>0</v>
      </c>
      <c r="O361" s="192">
        <f>ROUND(E361*N361,2)</f>
        <v>0</v>
      </c>
      <c r="P361" s="192">
        <v>0</v>
      </c>
      <c r="Q361" s="192">
        <f>ROUND(E361*P361,2)</f>
        <v>0</v>
      </c>
      <c r="R361" s="194"/>
      <c r="S361" s="194" t="s">
        <v>430</v>
      </c>
      <c r="T361" s="195" t="s">
        <v>2386</v>
      </c>
      <c r="U361" s="163">
        <v>0</v>
      </c>
      <c r="V361" s="163">
        <f>ROUND(E361*U361,2)</f>
        <v>0</v>
      </c>
      <c r="W361" s="163"/>
      <c r="X361" s="163" t="s">
        <v>464</v>
      </c>
      <c r="Y361" s="152"/>
      <c r="Z361" s="152"/>
      <c r="AA361" s="152"/>
      <c r="AB361" s="152"/>
      <c r="AC361" s="152"/>
      <c r="AD361" s="152"/>
      <c r="AE361" s="152"/>
      <c r="AF361" s="152"/>
      <c r="AG361" s="152" t="s">
        <v>2465</v>
      </c>
      <c r="AH361" s="152"/>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c r="BE361" s="152"/>
      <c r="BF361" s="152"/>
      <c r="BG361" s="152"/>
      <c r="BH361" s="152"/>
    </row>
    <row r="362" spans="1:60" outlineLevel="1">
      <c r="A362" s="189">
        <v>170</v>
      </c>
      <c r="B362" s="190" t="s">
        <v>4799</v>
      </c>
      <c r="C362" s="197" t="s">
        <v>4800</v>
      </c>
      <c r="D362" s="191" t="s">
        <v>508</v>
      </c>
      <c r="E362" s="192">
        <v>2</v>
      </c>
      <c r="F362" s="193"/>
      <c r="G362" s="194">
        <f>ROUND(E362*F362,2)</f>
        <v>0</v>
      </c>
      <c r="H362" s="193"/>
      <c r="I362" s="194">
        <f>ROUND(E362*H362,2)</f>
        <v>0</v>
      </c>
      <c r="J362" s="193"/>
      <c r="K362" s="194">
        <f>ROUND(E362*J362,2)</f>
        <v>0</v>
      </c>
      <c r="L362" s="194">
        <v>21</v>
      </c>
      <c r="M362" s="194">
        <f>G362*(1+L362/100)</f>
        <v>0</v>
      </c>
      <c r="N362" s="192">
        <v>0</v>
      </c>
      <c r="O362" s="192">
        <f>ROUND(E362*N362,2)</f>
        <v>0</v>
      </c>
      <c r="P362" s="192">
        <v>0</v>
      </c>
      <c r="Q362" s="192">
        <f>ROUND(E362*P362,2)</f>
        <v>0</v>
      </c>
      <c r="R362" s="194"/>
      <c r="S362" s="194" t="s">
        <v>430</v>
      </c>
      <c r="T362" s="195" t="s">
        <v>372</v>
      </c>
      <c r="U362" s="163">
        <v>0</v>
      </c>
      <c r="V362" s="163">
        <f>ROUND(E362*U362,2)</f>
        <v>0</v>
      </c>
      <c r="W362" s="163"/>
      <c r="X362" s="163" t="s">
        <v>464</v>
      </c>
      <c r="Y362" s="152"/>
      <c r="Z362" s="152"/>
      <c r="AA362" s="152"/>
      <c r="AB362" s="152"/>
      <c r="AC362" s="152"/>
      <c r="AD362" s="152"/>
      <c r="AE362" s="152"/>
      <c r="AF362" s="152"/>
      <c r="AG362" s="152" t="s">
        <v>2465</v>
      </c>
      <c r="AH362" s="152"/>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c r="BE362" s="152"/>
      <c r="BF362" s="152"/>
      <c r="BG362" s="152"/>
      <c r="BH362" s="152"/>
    </row>
    <row r="363" spans="1:60" outlineLevel="1">
      <c r="A363" s="175">
        <v>171</v>
      </c>
      <c r="B363" s="176" t="s">
        <v>4801</v>
      </c>
      <c r="C363" s="185" t="s">
        <v>4802</v>
      </c>
      <c r="D363" s="177" t="s">
        <v>508</v>
      </c>
      <c r="E363" s="178">
        <v>3</v>
      </c>
      <c r="F363" s="179"/>
      <c r="G363" s="180">
        <f>ROUND(E363*F363,2)</f>
        <v>0</v>
      </c>
      <c r="H363" s="179"/>
      <c r="I363" s="180">
        <f>ROUND(E363*H363,2)</f>
        <v>0</v>
      </c>
      <c r="J363" s="179"/>
      <c r="K363" s="180">
        <f>ROUND(E363*J363,2)</f>
        <v>0</v>
      </c>
      <c r="L363" s="180">
        <v>21</v>
      </c>
      <c r="M363" s="180">
        <f>G363*(1+L363/100)</f>
        <v>0</v>
      </c>
      <c r="N363" s="178">
        <v>0</v>
      </c>
      <c r="O363" s="178">
        <f>ROUND(E363*N363,2)</f>
        <v>0</v>
      </c>
      <c r="P363" s="178">
        <v>0</v>
      </c>
      <c r="Q363" s="178">
        <f>ROUND(E363*P363,2)</f>
        <v>0</v>
      </c>
      <c r="R363" s="180"/>
      <c r="S363" s="180" t="s">
        <v>430</v>
      </c>
      <c r="T363" s="181" t="s">
        <v>2386</v>
      </c>
      <c r="U363" s="163">
        <v>0</v>
      </c>
      <c r="V363" s="163">
        <f>ROUND(E363*U363,2)</f>
        <v>0</v>
      </c>
      <c r="W363" s="163"/>
      <c r="X363" s="163" t="s">
        <v>464</v>
      </c>
      <c r="Y363" s="152"/>
      <c r="Z363" s="152"/>
      <c r="AA363" s="152"/>
      <c r="AB363" s="152"/>
      <c r="AC363" s="152"/>
      <c r="AD363" s="152"/>
      <c r="AE363" s="152"/>
      <c r="AF363" s="152"/>
      <c r="AG363" s="152" t="s">
        <v>2465</v>
      </c>
      <c r="AH363" s="152"/>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row>
    <row r="364" spans="1:60" outlineLevel="1">
      <c r="A364" s="159"/>
      <c r="B364" s="160"/>
      <c r="C364" s="203" t="s">
        <v>4803</v>
      </c>
      <c r="D364" s="199"/>
      <c r="E364" s="200">
        <v>3</v>
      </c>
      <c r="F364" s="163"/>
      <c r="G364" s="163"/>
      <c r="H364" s="163"/>
      <c r="I364" s="163"/>
      <c r="J364" s="163"/>
      <c r="K364" s="163"/>
      <c r="L364" s="163"/>
      <c r="M364" s="163"/>
      <c r="N364" s="162"/>
      <c r="O364" s="162"/>
      <c r="P364" s="162"/>
      <c r="Q364" s="162"/>
      <c r="R364" s="163"/>
      <c r="S364" s="163"/>
      <c r="T364" s="163"/>
      <c r="U364" s="163"/>
      <c r="V364" s="163"/>
      <c r="W364" s="163"/>
      <c r="X364" s="163"/>
      <c r="Y364" s="152"/>
      <c r="Z364" s="152"/>
      <c r="AA364" s="152"/>
      <c r="AB364" s="152"/>
      <c r="AC364" s="152"/>
      <c r="AD364" s="152"/>
      <c r="AE364" s="152"/>
      <c r="AF364" s="152"/>
      <c r="AG364" s="152" t="s">
        <v>2390</v>
      </c>
      <c r="AH364" s="152">
        <v>0</v>
      </c>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c r="BE364" s="152"/>
      <c r="BF364" s="152"/>
      <c r="BG364" s="152"/>
      <c r="BH364" s="152"/>
    </row>
    <row r="365" spans="1:60" ht="22.5" outlineLevel="1">
      <c r="A365" s="189">
        <v>172</v>
      </c>
      <c r="B365" s="190" t="s">
        <v>4804</v>
      </c>
      <c r="C365" s="197" t="s">
        <v>4805</v>
      </c>
      <c r="D365" s="191" t="s">
        <v>508</v>
      </c>
      <c r="E365" s="192">
        <v>1</v>
      </c>
      <c r="F365" s="193"/>
      <c r="G365" s="194">
        <f>ROUND(E365*F365,2)</f>
        <v>0</v>
      </c>
      <c r="H365" s="193"/>
      <c r="I365" s="194">
        <f>ROUND(E365*H365,2)</f>
        <v>0</v>
      </c>
      <c r="J365" s="193"/>
      <c r="K365" s="194">
        <f>ROUND(E365*J365,2)</f>
        <v>0</v>
      </c>
      <c r="L365" s="194">
        <v>21</v>
      </c>
      <c r="M365" s="194">
        <f>G365*(1+L365/100)</f>
        <v>0</v>
      </c>
      <c r="N365" s="192">
        <v>0</v>
      </c>
      <c r="O365" s="192">
        <f>ROUND(E365*N365,2)</f>
        <v>0</v>
      </c>
      <c r="P365" s="192">
        <v>0</v>
      </c>
      <c r="Q365" s="192">
        <f>ROUND(E365*P365,2)</f>
        <v>0</v>
      </c>
      <c r="R365" s="194" t="s">
        <v>731</v>
      </c>
      <c r="S365" s="194" t="s">
        <v>371</v>
      </c>
      <c r="T365" s="195" t="s">
        <v>2386</v>
      </c>
      <c r="U365" s="163">
        <v>0</v>
      </c>
      <c r="V365" s="163">
        <f>ROUND(E365*U365,2)</f>
        <v>0</v>
      </c>
      <c r="W365" s="163"/>
      <c r="X365" s="163" t="s">
        <v>464</v>
      </c>
      <c r="Y365" s="152"/>
      <c r="Z365" s="152"/>
      <c r="AA365" s="152"/>
      <c r="AB365" s="152"/>
      <c r="AC365" s="152"/>
      <c r="AD365" s="152"/>
      <c r="AE365" s="152"/>
      <c r="AF365" s="152"/>
      <c r="AG365" s="152" t="s">
        <v>2465</v>
      </c>
      <c r="AH365" s="152"/>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row>
    <row r="366" spans="1:60" ht="22.5" outlineLevel="1">
      <c r="A366" s="189">
        <v>173</v>
      </c>
      <c r="B366" s="190" t="s">
        <v>4806</v>
      </c>
      <c r="C366" s="197" t="s">
        <v>4807</v>
      </c>
      <c r="D366" s="191" t="s">
        <v>508</v>
      </c>
      <c r="E366" s="192">
        <v>6</v>
      </c>
      <c r="F366" s="193"/>
      <c r="G366" s="194">
        <f>ROUND(E366*F366,2)</f>
        <v>0</v>
      </c>
      <c r="H366" s="193"/>
      <c r="I366" s="194">
        <f>ROUND(E366*H366,2)</f>
        <v>0</v>
      </c>
      <c r="J366" s="193"/>
      <c r="K366" s="194">
        <f>ROUND(E366*J366,2)</f>
        <v>0</v>
      </c>
      <c r="L366" s="194">
        <v>21</v>
      </c>
      <c r="M366" s="194">
        <f>G366*(1+L366/100)</f>
        <v>0</v>
      </c>
      <c r="N366" s="192">
        <v>0</v>
      </c>
      <c r="O366" s="192">
        <f>ROUND(E366*N366,2)</f>
        <v>0</v>
      </c>
      <c r="P366" s="192">
        <v>0</v>
      </c>
      <c r="Q366" s="192">
        <f>ROUND(E366*P366,2)</f>
        <v>0</v>
      </c>
      <c r="R366" s="194" t="s">
        <v>731</v>
      </c>
      <c r="S366" s="194" t="s">
        <v>371</v>
      </c>
      <c r="T366" s="195" t="s">
        <v>2386</v>
      </c>
      <c r="U366" s="163">
        <v>0</v>
      </c>
      <c r="V366" s="163">
        <f>ROUND(E366*U366,2)</f>
        <v>0</v>
      </c>
      <c r="W366" s="163"/>
      <c r="X366" s="163" t="s">
        <v>464</v>
      </c>
      <c r="Y366" s="152"/>
      <c r="Z366" s="152"/>
      <c r="AA366" s="152"/>
      <c r="AB366" s="152"/>
      <c r="AC366" s="152"/>
      <c r="AD366" s="152"/>
      <c r="AE366" s="152"/>
      <c r="AF366" s="152"/>
      <c r="AG366" s="152" t="s">
        <v>2465</v>
      </c>
      <c r="AH366" s="152"/>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c r="BH366" s="152"/>
    </row>
    <row r="367" spans="1:60" outlineLevel="1">
      <c r="A367" s="175">
        <v>174</v>
      </c>
      <c r="B367" s="176" t="s">
        <v>4808</v>
      </c>
      <c r="C367" s="185" t="s">
        <v>4809</v>
      </c>
      <c r="D367" s="177" t="s">
        <v>508</v>
      </c>
      <c r="E367" s="178">
        <v>2</v>
      </c>
      <c r="F367" s="179"/>
      <c r="G367" s="180">
        <f>ROUND(E367*F367,2)</f>
        <v>0</v>
      </c>
      <c r="H367" s="179"/>
      <c r="I367" s="180">
        <f>ROUND(E367*H367,2)</f>
        <v>0</v>
      </c>
      <c r="J367" s="179"/>
      <c r="K367" s="180">
        <f>ROUND(E367*J367,2)</f>
        <v>0</v>
      </c>
      <c r="L367" s="180">
        <v>21</v>
      </c>
      <c r="M367" s="180">
        <f>G367*(1+L367/100)</f>
        <v>0</v>
      </c>
      <c r="N367" s="178">
        <v>0</v>
      </c>
      <c r="O367" s="178">
        <f>ROUND(E367*N367,2)</f>
        <v>0</v>
      </c>
      <c r="P367" s="178">
        <v>0</v>
      </c>
      <c r="Q367" s="178">
        <f>ROUND(E367*P367,2)</f>
        <v>0</v>
      </c>
      <c r="R367" s="180"/>
      <c r="S367" s="180" t="s">
        <v>430</v>
      </c>
      <c r="T367" s="181" t="s">
        <v>2386</v>
      </c>
      <c r="U367" s="163">
        <v>0</v>
      </c>
      <c r="V367" s="163">
        <f>ROUND(E367*U367,2)</f>
        <v>0</v>
      </c>
      <c r="W367" s="163"/>
      <c r="X367" s="163" t="s">
        <v>464</v>
      </c>
      <c r="Y367" s="152"/>
      <c r="Z367" s="152"/>
      <c r="AA367" s="152"/>
      <c r="AB367" s="152"/>
      <c r="AC367" s="152"/>
      <c r="AD367" s="152"/>
      <c r="AE367" s="152"/>
      <c r="AF367" s="152"/>
      <c r="AG367" s="152" t="s">
        <v>2465</v>
      </c>
      <c r="AH367" s="152"/>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c r="BD367" s="152"/>
      <c r="BE367" s="152"/>
      <c r="BF367" s="152"/>
      <c r="BG367" s="152"/>
      <c r="BH367" s="152"/>
    </row>
    <row r="368" spans="1:60" outlineLevel="1">
      <c r="A368" s="159"/>
      <c r="B368" s="160"/>
      <c r="C368" s="203" t="s">
        <v>4810</v>
      </c>
      <c r="D368" s="199"/>
      <c r="E368" s="200">
        <v>2</v>
      </c>
      <c r="F368" s="163"/>
      <c r="G368" s="163"/>
      <c r="H368" s="163"/>
      <c r="I368" s="163"/>
      <c r="J368" s="163"/>
      <c r="K368" s="163"/>
      <c r="L368" s="163"/>
      <c r="M368" s="163"/>
      <c r="N368" s="162"/>
      <c r="O368" s="162"/>
      <c r="P368" s="162"/>
      <c r="Q368" s="162"/>
      <c r="R368" s="163"/>
      <c r="S368" s="163"/>
      <c r="T368" s="163"/>
      <c r="U368" s="163"/>
      <c r="V368" s="163"/>
      <c r="W368" s="163"/>
      <c r="X368" s="163"/>
      <c r="Y368" s="152"/>
      <c r="Z368" s="152"/>
      <c r="AA368" s="152"/>
      <c r="AB368" s="152"/>
      <c r="AC368" s="152"/>
      <c r="AD368" s="152"/>
      <c r="AE368" s="152"/>
      <c r="AF368" s="152"/>
      <c r="AG368" s="152" t="s">
        <v>2390</v>
      </c>
      <c r="AH368" s="152">
        <v>0</v>
      </c>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c r="BE368" s="152"/>
      <c r="BF368" s="152"/>
      <c r="BG368" s="152"/>
      <c r="BH368" s="152"/>
    </row>
    <row r="369" spans="1:60" outlineLevel="1">
      <c r="A369" s="175">
        <v>175</v>
      </c>
      <c r="B369" s="176" t="s">
        <v>4811</v>
      </c>
      <c r="C369" s="185" t="s">
        <v>4812</v>
      </c>
      <c r="D369" s="177" t="s">
        <v>508</v>
      </c>
      <c r="E369" s="178">
        <v>1</v>
      </c>
      <c r="F369" s="179"/>
      <c r="G369" s="180">
        <f>ROUND(E369*F369,2)</f>
        <v>0</v>
      </c>
      <c r="H369" s="179"/>
      <c r="I369" s="180">
        <f>ROUND(E369*H369,2)</f>
        <v>0</v>
      </c>
      <c r="J369" s="179"/>
      <c r="K369" s="180">
        <f>ROUND(E369*J369,2)</f>
        <v>0</v>
      </c>
      <c r="L369" s="180">
        <v>21</v>
      </c>
      <c r="M369" s="180">
        <f>G369*(1+L369/100)</f>
        <v>0</v>
      </c>
      <c r="N369" s="178">
        <v>0</v>
      </c>
      <c r="O369" s="178">
        <f>ROUND(E369*N369,2)</f>
        <v>0</v>
      </c>
      <c r="P369" s="178">
        <v>0</v>
      </c>
      <c r="Q369" s="178">
        <f>ROUND(E369*P369,2)</f>
        <v>0</v>
      </c>
      <c r="R369" s="180"/>
      <c r="S369" s="180" t="s">
        <v>430</v>
      </c>
      <c r="T369" s="181" t="s">
        <v>2386</v>
      </c>
      <c r="U369" s="163">
        <v>0</v>
      </c>
      <c r="V369" s="163">
        <f>ROUND(E369*U369,2)</f>
        <v>0</v>
      </c>
      <c r="W369" s="163"/>
      <c r="X369" s="163" t="s">
        <v>464</v>
      </c>
      <c r="Y369" s="152"/>
      <c r="Z369" s="152"/>
      <c r="AA369" s="152"/>
      <c r="AB369" s="152"/>
      <c r="AC369" s="152"/>
      <c r="AD369" s="152"/>
      <c r="AE369" s="152"/>
      <c r="AF369" s="152"/>
      <c r="AG369" s="152" t="s">
        <v>2465</v>
      </c>
      <c r="AH369" s="152"/>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c r="BD369" s="152"/>
      <c r="BE369" s="152"/>
      <c r="BF369" s="152"/>
      <c r="BG369" s="152"/>
      <c r="BH369" s="152"/>
    </row>
    <row r="370" spans="1:60" outlineLevel="1">
      <c r="A370" s="159"/>
      <c r="B370" s="160"/>
      <c r="C370" s="203" t="s">
        <v>4607</v>
      </c>
      <c r="D370" s="199"/>
      <c r="E370" s="200">
        <v>1</v>
      </c>
      <c r="F370" s="163"/>
      <c r="G370" s="163"/>
      <c r="H370" s="163"/>
      <c r="I370" s="163"/>
      <c r="J370" s="163"/>
      <c r="K370" s="163"/>
      <c r="L370" s="163"/>
      <c r="M370" s="163"/>
      <c r="N370" s="162"/>
      <c r="O370" s="162"/>
      <c r="P370" s="162"/>
      <c r="Q370" s="162"/>
      <c r="R370" s="163"/>
      <c r="S370" s="163"/>
      <c r="T370" s="163"/>
      <c r="U370" s="163"/>
      <c r="V370" s="163"/>
      <c r="W370" s="163"/>
      <c r="X370" s="163"/>
      <c r="Y370" s="152"/>
      <c r="Z370" s="152"/>
      <c r="AA370" s="152"/>
      <c r="AB370" s="152"/>
      <c r="AC370" s="152"/>
      <c r="AD370" s="152"/>
      <c r="AE370" s="152"/>
      <c r="AF370" s="152"/>
      <c r="AG370" s="152" t="s">
        <v>2390</v>
      </c>
      <c r="AH370" s="152">
        <v>0</v>
      </c>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c r="BE370" s="152"/>
      <c r="BF370" s="152"/>
      <c r="BG370" s="152"/>
      <c r="BH370" s="152"/>
    </row>
    <row r="371" spans="1:60" outlineLevel="1">
      <c r="A371" s="189">
        <v>176</v>
      </c>
      <c r="B371" s="190" t="s">
        <v>4813</v>
      </c>
      <c r="C371" s="197" t="s">
        <v>4814</v>
      </c>
      <c r="D371" s="191" t="s">
        <v>508</v>
      </c>
      <c r="E371" s="192">
        <v>11</v>
      </c>
      <c r="F371" s="193"/>
      <c r="G371" s="194">
        <f>ROUND(E371*F371,2)</f>
        <v>0</v>
      </c>
      <c r="H371" s="193"/>
      <c r="I371" s="194">
        <f>ROUND(E371*H371,2)</f>
        <v>0</v>
      </c>
      <c r="J371" s="193"/>
      <c r="K371" s="194">
        <f>ROUND(E371*J371,2)</f>
        <v>0</v>
      </c>
      <c r="L371" s="194">
        <v>21</v>
      </c>
      <c r="M371" s="194">
        <f>G371*(1+L371/100)</f>
        <v>0</v>
      </c>
      <c r="N371" s="192">
        <v>0</v>
      </c>
      <c r="O371" s="192">
        <f>ROUND(E371*N371,2)</f>
        <v>0</v>
      </c>
      <c r="P371" s="192">
        <v>0</v>
      </c>
      <c r="Q371" s="192">
        <f>ROUND(E371*P371,2)</f>
        <v>0</v>
      </c>
      <c r="R371" s="194"/>
      <c r="S371" s="194" t="s">
        <v>430</v>
      </c>
      <c r="T371" s="195" t="s">
        <v>2386</v>
      </c>
      <c r="U371" s="163">
        <v>0</v>
      </c>
      <c r="V371" s="163">
        <f>ROUND(E371*U371,2)</f>
        <v>0</v>
      </c>
      <c r="W371" s="163"/>
      <c r="X371" s="163" t="s">
        <v>464</v>
      </c>
      <c r="Y371" s="152"/>
      <c r="Z371" s="152"/>
      <c r="AA371" s="152"/>
      <c r="AB371" s="152"/>
      <c r="AC371" s="152"/>
      <c r="AD371" s="152"/>
      <c r="AE371" s="152"/>
      <c r="AF371" s="152"/>
      <c r="AG371" s="152" t="s">
        <v>4008</v>
      </c>
      <c r="AH371" s="152"/>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c r="BH371" s="152"/>
    </row>
    <row r="372" spans="1:60" outlineLevel="1">
      <c r="A372" s="175">
        <v>177</v>
      </c>
      <c r="B372" s="176" t="s">
        <v>4815</v>
      </c>
      <c r="C372" s="185" t="s">
        <v>4816</v>
      </c>
      <c r="D372" s="177" t="s">
        <v>508</v>
      </c>
      <c r="E372" s="178">
        <v>1</v>
      </c>
      <c r="F372" s="179"/>
      <c r="G372" s="180">
        <f>ROUND(E372*F372,2)</f>
        <v>0</v>
      </c>
      <c r="H372" s="179"/>
      <c r="I372" s="180">
        <f>ROUND(E372*H372,2)</f>
        <v>0</v>
      </c>
      <c r="J372" s="179"/>
      <c r="K372" s="180">
        <f>ROUND(E372*J372,2)</f>
        <v>0</v>
      </c>
      <c r="L372" s="180">
        <v>21</v>
      </c>
      <c r="M372" s="180">
        <f>G372*(1+L372/100)</f>
        <v>0</v>
      </c>
      <c r="N372" s="178">
        <v>0</v>
      </c>
      <c r="O372" s="178">
        <f>ROUND(E372*N372,2)</f>
        <v>0</v>
      </c>
      <c r="P372" s="178">
        <v>0</v>
      </c>
      <c r="Q372" s="178">
        <f>ROUND(E372*P372,2)</f>
        <v>0</v>
      </c>
      <c r="R372" s="180"/>
      <c r="S372" s="180" t="s">
        <v>430</v>
      </c>
      <c r="T372" s="181" t="s">
        <v>2386</v>
      </c>
      <c r="U372" s="163">
        <v>0</v>
      </c>
      <c r="V372" s="163">
        <f>ROUND(E372*U372,2)</f>
        <v>0</v>
      </c>
      <c r="W372" s="163"/>
      <c r="X372" s="163" t="s">
        <v>464</v>
      </c>
      <c r="Y372" s="152"/>
      <c r="Z372" s="152"/>
      <c r="AA372" s="152"/>
      <c r="AB372" s="152"/>
      <c r="AC372" s="152"/>
      <c r="AD372" s="152"/>
      <c r="AE372" s="152"/>
      <c r="AF372" s="152"/>
      <c r="AG372" s="152" t="s">
        <v>2465</v>
      </c>
      <c r="AH372" s="152"/>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c r="BH372" s="152"/>
    </row>
    <row r="373" spans="1:60" outlineLevel="1">
      <c r="A373" s="159"/>
      <c r="B373" s="160"/>
      <c r="C373" s="203" t="s">
        <v>4750</v>
      </c>
      <c r="D373" s="199"/>
      <c r="E373" s="200">
        <v>1</v>
      </c>
      <c r="F373" s="163"/>
      <c r="G373" s="163"/>
      <c r="H373" s="163"/>
      <c r="I373" s="163"/>
      <c r="J373" s="163"/>
      <c r="K373" s="163"/>
      <c r="L373" s="163"/>
      <c r="M373" s="163"/>
      <c r="N373" s="162"/>
      <c r="O373" s="162"/>
      <c r="P373" s="162"/>
      <c r="Q373" s="162"/>
      <c r="R373" s="163"/>
      <c r="S373" s="163"/>
      <c r="T373" s="163"/>
      <c r="U373" s="163"/>
      <c r="V373" s="163"/>
      <c r="W373" s="163"/>
      <c r="X373" s="163"/>
      <c r="Y373" s="152"/>
      <c r="Z373" s="152"/>
      <c r="AA373" s="152"/>
      <c r="AB373" s="152"/>
      <c r="AC373" s="152"/>
      <c r="AD373" s="152"/>
      <c r="AE373" s="152"/>
      <c r="AF373" s="152"/>
      <c r="AG373" s="152" t="s">
        <v>2390</v>
      </c>
      <c r="AH373" s="152">
        <v>0</v>
      </c>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row>
    <row r="374" spans="1:60" outlineLevel="1">
      <c r="A374" s="175">
        <v>178</v>
      </c>
      <c r="B374" s="176" t="s">
        <v>4817</v>
      </c>
      <c r="C374" s="185" t="s">
        <v>4818</v>
      </c>
      <c r="D374" s="177" t="s">
        <v>508</v>
      </c>
      <c r="E374" s="178">
        <v>1</v>
      </c>
      <c r="F374" s="179"/>
      <c r="G374" s="180">
        <f>ROUND(E374*F374,2)</f>
        <v>0</v>
      </c>
      <c r="H374" s="179"/>
      <c r="I374" s="180">
        <f>ROUND(E374*H374,2)</f>
        <v>0</v>
      </c>
      <c r="J374" s="179"/>
      <c r="K374" s="180">
        <f>ROUND(E374*J374,2)</f>
        <v>0</v>
      </c>
      <c r="L374" s="180">
        <v>21</v>
      </c>
      <c r="M374" s="180">
        <f>G374*(1+L374/100)</f>
        <v>0</v>
      </c>
      <c r="N374" s="178">
        <v>0</v>
      </c>
      <c r="O374" s="178">
        <f>ROUND(E374*N374,2)</f>
        <v>0</v>
      </c>
      <c r="P374" s="178">
        <v>0</v>
      </c>
      <c r="Q374" s="178">
        <f>ROUND(E374*P374,2)</f>
        <v>0</v>
      </c>
      <c r="R374" s="180"/>
      <c r="S374" s="180" t="s">
        <v>430</v>
      </c>
      <c r="T374" s="181" t="s">
        <v>2386</v>
      </c>
      <c r="U374" s="163">
        <v>0</v>
      </c>
      <c r="V374" s="163">
        <f>ROUND(E374*U374,2)</f>
        <v>0</v>
      </c>
      <c r="W374" s="163"/>
      <c r="X374" s="163" t="s">
        <v>464</v>
      </c>
      <c r="Y374" s="152"/>
      <c r="Z374" s="152"/>
      <c r="AA374" s="152"/>
      <c r="AB374" s="152"/>
      <c r="AC374" s="152"/>
      <c r="AD374" s="152"/>
      <c r="AE374" s="152"/>
      <c r="AF374" s="152"/>
      <c r="AG374" s="152" t="s">
        <v>2465</v>
      </c>
      <c r="AH374" s="152"/>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c r="BE374" s="152"/>
      <c r="BF374" s="152"/>
      <c r="BG374" s="152"/>
      <c r="BH374" s="152"/>
    </row>
    <row r="375" spans="1:60" outlineLevel="1">
      <c r="A375" s="159"/>
      <c r="B375" s="160"/>
      <c r="C375" s="203" t="s">
        <v>4750</v>
      </c>
      <c r="D375" s="199"/>
      <c r="E375" s="200">
        <v>1</v>
      </c>
      <c r="F375" s="163"/>
      <c r="G375" s="163"/>
      <c r="H375" s="163"/>
      <c r="I375" s="163"/>
      <c r="J375" s="163"/>
      <c r="K375" s="163"/>
      <c r="L375" s="163"/>
      <c r="M375" s="163"/>
      <c r="N375" s="162"/>
      <c r="O375" s="162"/>
      <c r="P375" s="162"/>
      <c r="Q375" s="162"/>
      <c r="R375" s="163"/>
      <c r="S375" s="163"/>
      <c r="T375" s="163"/>
      <c r="U375" s="163"/>
      <c r="V375" s="163"/>
      <c r="W375" s="163"/>
      <c r="X375" s="163"/>
      <c r="Y375" s="152"/>
      <c r="Z375" s="152"/>
      <c r="AA375" s="152"/>
      <c r="AB375" s="152"/>
      <c r="AC375" s="152"/>
      <c r="AD375" s="152"/>
      <c r="AE375" s="152"/>
      <c r="AF375" s="152"/>
      <c r="AG375" s="152" t="s">
        <v>2390</v>
      </c>
      <c r="AH375" s="152">
        <v>0</v>
      </c>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c r="BD375" s="152"/>
      <c r="BE375" s="152"/>
      <c r="BF375" s="152"/>
      <c r="BG375" s="152"/>
      <c r="BH375" s="152"/>
    </row>
    <row r="376" spans="1:60" outlineLevel="1">
      <c r="A376" s="175">
        <v>179</v>
      </c>
      <c r="B376" s="176" t="s">
        <v>4819</v>
      </c>
      <c r="C376" s="185" t="s">
        <v>4820</v>
      </c>
      <c r="D376" s="177" t="s">
        <v>508</v>
      </c>
      <c r="E376" s="178">
        <v>2</v>
      </c>
      <c r="F376" s="179"/>
      <c r="G376" s="180">
        <f>ROUND(E376*F376,2)</f>
        <v>0</v>
      </c>
      <c r="H376" s="179"/>
      <c r="I376" s="180">
        <f>ROUND(E376*H376,2)</f>
        <v>0</v>
      </c>
      <c r="J376" s="179"/>
      <c r="K376" s="180">
        <f>ROUND(E376*J376,2)</f>
        <v>0</v>
      </c>
      <c r="L376" s="180">
        <v>21</v>
      </c>
      <c r="M376" s="180">
        <f>G376*(1+L376/100)</f>
        <v>0</v>
      </c>
      <c r="N376" s="178">
        <v>0</v>
      </c>
      <c r="O376" s="178">
        <f>ROUND(E376*N376,2)</f>
        <v>0</v>
      </c>
      <c r="P376" s="178">
        <v>0</v>
      </c>
      <c r="Q376" s="178">
        <f>ROUND(E376*P376,2)</f>
        <v>0</v>
      </c>
      <c r="R376" s="180"/>
      <c r="S376" s="180" t="s">
        <v>430</v>
      </c>
      <c r="T376" s="181" t="s">
        <v>2386</v>
      </c>
      <c r="U376" s="163">
        <v>0</v>
      </c>
      <c r="V376" s="163">
        <f>ROUND(E376*U376,2)</f>
        <v>0</v>
      </c>
      <c r="W376" s="163"/>
      <c r="X376" s="163" t="s">
        <v>464</v>
      </c>
      <c r="Y376" s="152"/>
      <c r="Z376" s="152"/>
      <c r="AA376" s="152"/>
      <c r="AB376" s="152"/>
      <c r="AC376" s="152"/>
      <c r="AD376" s="152"/>
      <c r="AE376" s="152"/>
      <c r="AF376" s="152"/>
      <c r="AG376" s="152" t="s">
        <v>2465</v>
      </c>
      <c r="AH376" s="152"/>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c r="BD376" s="152"/>
      <c r="BE376" s="152"/>
      <c r="BF376" s="152"/>
      <c r="BG376" s="152"/>
      <c r="BH376" s="152"/>
    </row>
    <row r="377" spans="1:60" outlineLevel="1">
      <c r="A377" s="159"/>
      <c r="B377" s="160"/>
      <c r="C377" s="203" t="s">
        <v>4552</v>
      </c>
      <c r="D377" s="199"/>
      <c r="E377" s="200">
        <v>2</v>
      </c>
      <c r="F377" s="163"/>
      <c r="G377" s="163"/>
      <c r="H377" s="163"/>
      <c r="I377" s="163"/>
      <c r="J377" s="163"/>
      <c r="K377" s="163"/>
      <c r="L377" s="163"/>
      <c r="M377" s="163"/>
      <c r="N377" s="162"/>
      <c r="O377" s="162"/>
      <c r="P377" s="162"/>
      <c r="Q377" s="162"/>
      <c r="R377" s="163"/>
      <c r="S377" s="163"/>
      <c r="T377" s="163"/>
      <c r="U377" s="163"/>
      <c r="V377" s="163"/>
      <c r="W377" s="163"/>
      <c r="X377" s="163"/>
      <c r="Y377" s="152"/>
      <c r="Z377" s="152"/>
      <c r="AA377" s="152"/>
      <c r="AB377" s="152"/>
      <c r="AC377" s="152"/>
      <c r="AD377" s="152"/>
      <c r="AE377" s="152"/>
      <c r="AF377" s="152"/>
      <c r="AG377" s="152" t="s">
        <v>2390</v>
      </c>
      <c r="AH377" s="152">
        <v>0</v>
      </c>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c r="BF377" s="152"/>
      <c r="BG377" s="152"/>
      <c r="BH377" s="152"/>
    </row>
    <row r="378" spans="1:60" outlineLevel="1">
      <c r="A378" s="175">
        <v>180</v>
      </c>
      <c r="B378" s="176" t="s">
        <v>4821</v>
      </c>
      <c r="C378" s="185" t="s">
        <v>4822</v>
      </c>
      <c r="D378" s="177" t="s">
        <v>508</v>
      </c>
      <c r="E378" s="178">
        <v>4</v>
      </c>
      <c r="F378" s="179"/>
      <c r="G378" s="180">
        <f>ROUND(E378*F378,2)</f>
        <v>0</v>
      </c>
      <c r="H378" s="179"/>
      <c r="I378" s="180">
        <f>ROUND(E378*H378,2)</f>
        <v>0</v>
      </c>
      <c r="J378" s="179"/>
      <c r="K378" s="180">
        <f>ROUND(E378*J378,2)</f>
        <v>0</v>
      </c>
      <c r="L378" s="180">
        <v>21</v>
      </c>
      <c r="M378" s="180">
        <f>G378*(1+L378/100)</f>
        <v>0</v>
      </c>
      <c r="N378" s="178">
        <v>0</v>
      </c>
      <c r="O378" s="178">
        <f>ROUND(E378*N378,2)</f>
        <v>0</v>
      </c>
      <c r="P378" s="178">
        <v>0</v>
      </c>
      <c r="Q378" s="178">
        <f>ROUND(E378*P378,2)</f>
        <v>0</v>
      </c>
      <c r="R378" s="180"/>
      <c r="S378" s="180" t="s">
        <v>430</v>
      </c>
      <c r="T378" s="181" t="s">
        <v>2386</v>
      </c>
      <c r="U378" s="163">
        <v>0</v>
      </c>
      <c r="V378" s="163">
        <f>ROUND(E378*U378,2)</f>
        <v>0</v>
      </c>
      <c r="W378" s="163"/>
      <c r="X378" s="163" t="s">
        <v>464</v>
      </c>
      <c r="Y378" s="152"/>
      <c r="Z378" s="152"/>
      <c r="AA378" s="152"/>
      <c r="AB378" s="152"/>
      <c r="AC378" s="152"/>
      <c r="AD378" s="152"/>
      <c r="AE378" s="152"/>
      <c r="AF378" s="152"/>
      <c r="AG378" s="152" t="s">
        <v>2465</v>
      </c>
      <c r="AH378" s="152"/>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c r="BD378" s="152"/>
      <c r="BE378" s="152"/>
      <c r="BF378" s="152"/>
      <c r="BG378" s="152"/>
      <c r="BH378" s="152"/>
    </row>
    <row r="379" spans="1:60" outlineLevel="1">
      <c r="A379" s="159"/>
      <c r="B379" s="160"/>
      <c r="C379" s="203" t="s">
        <v>4762</v>
      </c>
      <c r="D379" s="199"/>
      <c r="E379" s="200">
        <v>4</v>
      </c>
      <c r="F379" s="163"/>
      <c r="G379" s="163"/>
      <c r="H379" s="163"/>
      <c r="I379" s="163"/>
      <c r="J379" s="163"/>
      <c r="K379" s="163"/>
      <c r="L379" s="163"/>
      <c r="M379" s="163"/>
      <c r="N379" s="162"/>
      <c r="O379" s="162"/>
      <c r="P379" s="162"/>
      <c r="Q379" s="162"/>
      <c r="R379" s="163"/>
      <c r="S379" s="163"/>
      <c r="T379" s="163"/>
      <c r="U379" s="163"/>
      <c r="V379" s="163"/>
      <c r="W379" s="163"/>
      <c r="X379" s="163"/>
      <c r="Y379" s="152"/>
      <c r="Z379" s="152"/>
      <c r="AA379" s="152"/>
      <c r="AB379" s="152"/>
      <c r="AC379" s="152"/>
      <c r="AD379" s="152"/>
      <c r="AE379" s="152"/>
      <c r="AF379" s="152"/>
      <c r="AG379" s="152" t="s">
        <v>2390</v>
      </c>
      <c r="AH379" s="152">
        <v>0</v>
      </c>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c r="BD379" s="152"/>
      <c r="BE379" s="152"/>
      <c r="BF379" s="152"/>
      <c r="BG379" s="152"/>
      <c r="BH379" s="152"/>
    </row>
    <row r="380" spans="1:60" outlineLevel="1">
      <c r="A380" s="189">
        <v>181</v>
      </c>
      <c r="B380" s="190" t="s">
        <v>4823</v>
      </c>
      <c r="C380" s="197" t="s">
        <v>4824</v>
      </c>
      <c r="D380" s="191" t="s">
        <v>508</v>
      </c>
      <c r="E380" s="192">
        <v>2</v>
      </c>
      <c r="F380" s="193"/>
      <c r="G380" s="194">
        <f>ROUND(E380*F380,2)</f>
        <v>0</v>
      </c>
      <c r="H380" s="193"/>
      <c r="I380" s="194">
        <f>ROUND(E380*H380,2)</f>
        <v>0</v>
      </c>
      <c r="J380" s="193"/>
      <c r="K380" s="194">
        <f>ROUND(E380*J380,2)</f>
        <v>0</v>
      </c>
      <c r="L380" s="194">
        <v>21</v>
      </c>
      <c r="M380" s="194">
        <f>G380*(1+L380/100)</f>
        <v>0</v>
      </c>
      <c r="N380" s="192">
        <v>0</v>
      </c>
      <c r="O380" s="192">
        <f>ROUND(E380*N380,2)</f>
        <v>0</v>
      </c>
      <c r="P380" s="192">
        <v>0</v>
      </c>
      <c r="Q380" s="192">
        <f>ROUND(E380*P380,2)</f>
        <v>0</v>
      </c>
      <c r="R380" s="194"/>
      <c r="S380" s="194" t="s">
        <v>430</v>
      </c>
      <c r="T380" s="195" t="s">
        <v>2386</v>
      </c>
      <c r="U380" s="163">
        <v>0</v>
      </c>
      <c r="V380" s="163">
        <f>ROUND(E380*U380,2)</f>
        <v>0</v>
      </c>
      <c r="W380" s="163"/>
      <c r="X380" s="163" t="s">
        <v>464</v>
      </c>
      <c r="Y380" s="152"/>
      <c r="Z380" s="152"/>
      <c r="AA380" s="152"/>
      <c r="AB380" s="152"/>
      <c r="AC380" s="152"/>
      <c r="AD380" s="152"/>
      <c r="AE380" s="152"/>
      <c r="AF380" s="152"/>
      <c r="AG380" s="152" t="s">
        <v>2465</v>
      </c>
      <c r="AH380" s="152"/>
      <c r="AI380" s="152"/>
      <c r="AJ380" s="152"/>
      <c r="AK380" s="152"/>
      <c r="AL380" s="152"/>
      <c r="AM380" s="152"/>
      <c r="AN380" s="152"/>
      <c r="AO380" s="152"/>
      <c r="AP380" s="152"/>
      <c r="AQ380" s="152"/>
      <c r="AR380" s="152"/>
      <c r="AS380" s="152"/>
      <c r="AT380" s="152"/>
      <c r="AU380" s="152"/>
      <c r="AV380" s="152"/>
      <c r="AW380" s="152"/>
      <c r="AX380" s="152"/>
      <c r="AY380" s="152"/>
      <c r="AZ380" s="152"/>
      <c r="BA380" s="152"/>
      <c r="BB380" s="152"/>
      <c r="BC380" s="152"/>
      <c r="BD380" s="152"/>
      <c r="BE380" s="152"/>
      <c r="BF380" s="152"/>
      <c r="BG380" s="152"/>
      <c r="BH380" s="152"/>
    </row>
    <row r="381" spans="1:60" outlineLevel="1">
      <c r="A381" s="175">
        <v>182</v>
      </c>
      <c r="B381" s="176" t="s">
        <v>4825</v>
      </c>
      <c r="C381" s="185" t="s">
        <v>4826</v>
      </c>
      <c r="D381" s="177" t="s">
        <v>508</v>
      </c>
      <c r="E381" s="178">
        <v>1</v>
      </c>
      <c r="F381" s="179"/>
      <c r="G381" s="180">
        <f>ROUND(E381*F381,2)</f>
        <v>0</v>
      </c>
      <c r="H381" s="179"/>
      <c r="I381" s="180">
        <f>ROUND(E381*H381,2)</f>
        <v>0</v>
      </c>
      <c r="J381" s="179"/>
      <c r="K381" s="180">
        <f>ROUND(E381*J381,2)</f>
        <v>0</v>
      </c>
      <c r="L381" s="180">
        <v>21</v>
      </c>
      <c r="M381" s="180">
        <f>G381*(1+L381/100)</f>
        <v>0</v>
      </c>
      <c r="N381" s="178">
        <v>0</v>
      </c>
      <c r="O381" s="178">
        <f>ROUND(E381*N381,2)</f>
        <v>0</v>
      </c>
      <c r="P381" s="178">
        <v>0</v>
      </c>
      <c r="Q381" s="178">
        <f>ROUND(E381*P381,2)</f>
        <v>0</v>
      </c>
      <c r="R381" s="180"/>
      <c r="S381" s="180" t="s">
        <v>430</v>
      </c>
      <c r="T381" s="181" t="s">
        <v>372</v>
      </c>
      <c r="U381" s="163">
        <v>0</v>
      </c>
      <c r="V381" s="163">
        <f>ROUND(E381*U381,2)</f>
        <v>0</v>
      </c>
      <c r="W381" s="163"/>
      <c r="X381" s="163" t="s">
        <v>464</v>
      </c>
      <c r="Y381" s="152"/>
      <c r="Z381" s="152"/>
      <c r="AA381" s="152"/>
      <c r="AB381" s="152"/>
      <c r="AC381" s="152"/>
      <c r="AD381" s="152"/>
      <c r="AE381" s="152"/>
      <c r="AF381" s="152"/>
      <c r="AG381" s="152" t="s">
        <v>2465</v>
      </c>
      <c r="AH381" s="152"/>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c r="BD381" s="152"/>
      <c r="BE381" s="152"/>
      <c r="BF381" s="152"/>
      <c r="BG381" s="152"/>
      <c r="BH381" s="152"/>
    </row>
    <row r="382" spans="1:60" outlineLevel="1">
      <c r="A382" s="159"/>
      <c r="B382" s="160"/>
      <c r="C382" s="203" t="s">
        <v>4750</v>
      </c>
      <c r="D382" s="199"/>
      <c r="E382" s="200">
        <v>1</v>
      </c>
      <c r="F382" s="163"/>
      <c r="G382" s="163"/>
      <c r="H382" s="163"/>
      <c r="I382" s="163"/>
      <c r="J382" s="163"/>
      <c r="K382" s="163"/>
      <c r="L382" s="163"/>
      <c r="M382" s="163"/>
      <c r="N382" s="162"/>
      <c r="O382" s="162"/>
      <c r="P382" s="162"/>
      <c r="Q382" s="162"/>
      <c r="R382" s="163"/>
      <c r="S382" s="163"/>
      <c r="T382" s="163"/>
      <c r="U382" s="163"/>
      <c r="V382" s="163"/>
      <c r="W382" s="163"/>
      <c r="X382" s="163"/>
      <c r="Y382" s="152"/>
      <c r="Z382" s="152"/>
      <c r="AA382" s="152"/>
      <c r="AB382" s="152"/>
      <c r="AC382" s="152"/>
      <c r="AD382" s="152"/>
      <c r="AE382" s="152"/>
      <c r="AF382" s="152"/>
      <c r="AG382" s="152" t="s">
        <v>2390</v>
      </c>
      <c r="AH382" s="152">
        <v>0</v>
      </c>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c r="BD382" s="152"/>
      <c r="BE382" s="152"/>
      <c r="BF382" s="152"/>
      <c r="BG382" s="152"/>
      <c r="BH382" s="152"/>
    </row>
    <row r="383" spans="1:60" outlineLevel="1">
      <c r="A383" s="175">
        <v>183</v>
      </c>
      <c r="B383" s="176" t="s">
        <v>4827</v>
      </c>
      <c r="C383" s="185" t="s">
        <v>4828</v>
      </c>
      <c r="D383" s="177" t="s">
        <v>508</v>
      </c>
      <c r="E383" s="178">
        <v>2</v>
      </c>
      <c r="F383" s="179"/>
      <c r="G383" s="180">
        <f>ROUND(E383*F383,2)</f>
        <v>0</v>
      </c>
      <c r="H383" s="179"/>
      <c r="I383" s="180">
        <f>ROUND(E383*H383,2)</f>
        <v>0</v>
      </c>
      <c r="J383" s="179"/>
      <c r="K383" s="180">
        <f>ROUND(E383*J383,2)</f>
        <v>0</v>
      </c>
      <c r="L383" s="180">
        <v>21</v>
      </c>
      <c r="M383" s="180">
        <f>G383*(1+L383/100)</f>
        <v>0</v>
      </c>
      <c r="N383" s="178">
        <v>0</v>
      </c>
      <c r="O383" s="178">
        <f>ROUND(E383*N383,2)</f>
        <v>0</v>
      </c>
      <c r="P383" s="178">
        <v>0</v>
      </c>
      <c r="Q383" s="178">
        <f>ROUND(E383*P383,2)</f>
        <v>0</v>
      </c>
      <c r="R383" s="180"/>
      <c r="S383" s="180" t="s">
        <v>430</v>
      </c>
      <c r="T383" s="181" t="s">
        <v>372</v>
      </c>
      <c r="U383" s="163">
        <v>0</v>
      </c>
      <c r="V383" s="163">
        <f>ROUND(E383*U383,2)</f>
        <v>0</v>
      </c>
      <c r="W383" s="163"/>
      <c r="X383" s="163" t="s">
        <v>464</v>
      </c>
      <c r="Y383" s="152"/>
      <c r="Z383" s="152"/>
      <c r="AA383" s="152"/>
      <c r="AB383" s="152"/>
      <c r="AC383" s="152"/>
      <c r="AD383" s="152"/>
      <c r="AE383" s="152"/>
      <c r="AF383" s="152"/>
      <c r="AG383" s="152" t="s">
        <v>2465</v>
      </c>
      <c r="AH383" s="152"/>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c r="BD383" s="152"/>
      <c r="BE383" s="152"/>
      <c r="BF383" s="152"/>
      <c r="BG383" s="152"/>
      <c r="BH383" s="152"/>
    </row>
    <row r="384" spans="1:60" outlineLevel="1">
      <c r="A384" s="159"/>
      <c r="B384" s="160"/>
      <c r="C384" s="203" t="s">
        <v>4829</v>
      </c>
      <c r="D384" s="199"/>
      <c r="E384" s="200">
        <v>2</v>
      </c>
      <c r="F384" s="163"/>
      <c r="G384" s="163"/>
      <c r="H384" s="163"/>
      <c r="I384" s="163"/>
      <c r="J384" s="163"/>
      <c r="K384" s="163"/>
      <c r="L384" s="163"/>
      <c r="M384" s="163"/>
      <c r="N384" s="162"/>
      <c r="O384" s="162"/>
      <c r="P384" s="162"/>
      <c r="Q384" s="162"/>
      <c r="R384" s="163"/>
      <c r="S384" s="163"/>
      <c r="T384" s="163"/>
      <c r="U384" s="163"/>
      <c r="V384" s="163"/>
      <c r="W384" s="163"/>
      <c r="X384" s="163"/>
      <c r="Y384" s="152"/>
      <c r="Z384" s="152"/>
      <c r="AA384" s="152"/>
      <c r="AB384" s="152"/>
      <c r="AC384" s="152"/>
      <c r="AD384" s="152"/>
      <c r="AE384" s="152"/>
      <c r="AF384" s="152"/>
      <c r="AG384" s="152" t="s">
        <v>2390</v>
      </c>
      <c r="AH384" s="152">
        <v>0</v>
      </c>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c r="BD384" s="152"/>
      <c r="BE384" s="152"/>
      <c r="BF384" s="152"/>
      <c r="BG384" s="152"/>
      <c r="BH384" s="152"/>
    </row>
    <row r="385" spans="1:60" outlineLevel="1">
      <c r="A385" s="175">
        <v>184</v>
      </c>
      <c r="B385" s="176" t="s">
        <v>4830</v>
      </c>
      <c r="C385" s="185" t="s">
        <v>4831</v>
      </c>
      <c r="D385" s="177" t="s">
        <v>508</v>
      </c>
      <c r="E385" s="178">
        <v>1</v>
      </c>
      <c r="F385" s="179"/>
      <c r="G385" s="180">
        <f>ROUND(E385*F385,2)</f>
        <v>0</v>
      </c>
      <c r="H385" s="179"/>
      <c r="I385" s="180">
        <f>ROUND(E385*H385,2)</f>
        <v>0</v>
      </c>
      <c r="J385" s="179"/>
      <c r="K385" s="180">
        <f>ROUND(E385*J385,2)</f>
        <v>0</v>
      </c>
      <c r="L385" s="180">
        <v>21</v>
      </c>
      <c r="M385" s="180">
        <f>G385*(1+L385/100)</f>
        <v>0</v>
      </c>
      <c r="N385" s="178">
        <v>0</v>
      </c>
      <c r="O385" s="178">
        <f>ROUND(E385*N385,2)</f>
        <v>0</v>
      </c>
      <c r="P385" s="178">
        <v>0</v>
      </c>
      <c r="Q385" s="178">
        <f>ROUND(E385*P385,2)</f>
        <v>0</v>
      </c>
      <c r="R385" s="180"/>
      <c r="S385" s="180" t="s">
        <v>430</v>
      </c>
      <c r="T385" s="181" t="s">
        <v>372</v>
      </c>
      <c r="U385" s="163">
        <v>0</v>
      </c>
      <c r="V385" s="163">
        <f>ROUND(E385*U385,2)</f>
        <v>0</v>
      </c>
      <c r="W385" s="163"/>
      <c r="X385" s="163" t="s">
        <v>464</v>
      </c>
      <c r="Y385" s="152"/>
      <c r="Z385" s="152"/>
      <c r="AA385" s="152"/>
      <c r="AB385" s="152"/>
      <c r="AC385" s="152"/>
      <c r="AD385" s="152"/>
      <c r="AE385" s="152"/>
      <c r="AF385" s="152"/>
      <c r="AG385" s="152" t="s">
        <v>2465</v>
      </c>
      <c r="AH385" s="152"/>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152"/>
      <c r="BE385" s="152"/>
      <c r="BF385" s="152"/>
      <c r="BG385" s="152"/>
      <c r="BH385" s="152"/>
    </row>
    <row r="386" spans="1:60" outlineLevel="1">
      <c r="A386" s="159"/>
      <c r="B386" s="160"/>
      <c r="C386" s="203" t="s">
        <v>4750</v>
      </c>
      <c r="D386" s="199"/>
      <c r="E386" s="200">
        <v>1</v>
      </c>
      <c r="F386" s="163"/>
      <c r="G386" s="163"/>
      <c r="H386" s="163"/>
      <c r="I386" s="163"/>
      <c r="J386" s="163"/>
      <c r="K386" s="163"/>
      <c r="L386" s="163"/>
      <c r="M386" s="163"/>
      <c r="N386" s="162"/>
      <c r="O386" s="162"/>
      <c r="P386" s="162"/>
      <c r="Q386" s="162"/>
      <c r="R386" s="163"/>
      <c r="S386" s="163"/>
      <c r="T386" s="163"/>
      <c r="U386" s="163"/>
      <c r="V386" s="163"/>
      <c r="W386" s="163"/>
      <c r="X386" s="163"/>
      <c r="Y386" s="152"/>
      <c r="Z386" s="152"/>
      <c r="AA386" s="152"/>
      <c r="AB386" s="152"/>
      <c r="AC386" s="152"/>
      <c r="AD386" s="152"/>
      <c r="AE386" s="152"/>
      <c r="AF386" s="152"/>
      <c r="AG386" s="152" t="s">
        <v>2390</v>
      </c>
      <c r="AH386" s="152">
        <v>0</v>
      </c>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c r="BE386" s="152"/>
      <c r="BF386" s="152"/>
      <c r="BG386" s="152"/>
      <c r="BH386" s="152"/>
    </row>
    <row r="387" spans="1:60" outlineLevel="1">
      <c r="A387" s="189">
        <v>185</v>
      </c>
      <c r="B387" s="190" t="s">
        <v>4832</v>
      </c>
      <c r="C387" s="197" t="s">
        <v>4833</v>
      </c>
      <c r="D387" s="191" t="s">
        <v>508</v>
      </c>
      <c r="E387" s="192">
        <v>1</v>
      </c>
      <c r="F387" s="193"/>
      <c r="G387" s="194">
        <f>ROUND(E387*F387,2)</f>
        <v>0</v>
      </c>
      <c r="H387" s="193"/>
      <c r="I387" s="194">
        <f>ROUND(E387*H387,2)</f>
        <v>0</v>
      </c>
      <c r="J387" s="193"/>
      <c r="K387" s="194">
        <f>ROUND(E387*J387,2)</f>
        <v>0</v>
      </c>
      <c r="L387" s="194">
        <v>21</v>
      </c>
      <c r="M387" s="194">
        <f>G387*(1+L387/100)</f>
        <v>0</v>
      </c>
      <c r="N387" s="192">
        <v>0</v>
      </c>
      <c r="O387" s="192">
        <f>ROUND(E387*N387,2)</f>
        <v>0</v>
      </c>
      <c r="P387" s="192">
        <v>0</v>
      </c>
      <c r="Q387" s="192">
        <f>ROUND(E387*P387,2)</f>
        <v>0</v>
      </c>
      <c r="R387" s="194"/>
      <c r="S387" s="194" t="s">
        <v>430</v>
      </c>
      <c r="T387" s="195" t="s">
        <v>372</v>
      </c>
      <c r="U387" s="163">
        <v>0</v>
      </c>
      <c r="V387" s="163">
        <f>ROUND(E387*U387,2)</f>
        <v>0</v>
      </c>
      <c r="W387" s="163"/>
      <c r="X387" s="163" t="s">
        <v>464</v>
      </c>
      <c r="Y387" s="152"/>
      <c r="Z387" s="152"/>
      <c r="AA387" s="152"/>
      <c r="AB387" s="152"/>
      <c r="AC387" s="152"/>
      <c r="AD387" s="152"/>
      <c r="AE387" s="152"/>
      <c r="AF387" s="152"/>
      <c r="AG387" s="152" t="s">
        <v>2465</v>
      </c>
      <c r="AH387" s="152"/>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c r="BD387" s="152"/>
      <c r="BE387" s="152"/>
      <c r="BF387" s="152"/>
      <c r="BG387" s="152"/>
      <c r="BH387" s="152"/>
    </row>
    <row r="388" spans="1:60" outlineLevel="1">
      <c r="A388" s="189">
        <v>186</v>
      </c>
      <c r="B388" s="190" t="s">
        <v>4834</v>
      </c>
      <c r="C388" s="197" t="s">
        <v>4835</v>
      </c>
      <c r="D388" s="191" t="s">
        <v>508</v>
      </c>
      <c r="E388" s="192">
        <v>1</v>
      </c>
      <c r="F388" s="193"/>
      <c r="G388" s="194">
        <f>ROUND(E388*F388,2)</f>
        <v>0</v>
      </c>
      <c r="H388" s="193"/>
      <c r="I388" s="194">
        <f>ROUND(E388*H388,2)</f>
        <v>0</v>
      </c>
      <c r="J388" s="193"/>
      <c r="K388" s="194">
        <f>ROUND(E388*J388,2)</f>
        <v>0</v>
      </c>
      <c r="L388" s="194">
        <v>21</v>
      </c>
      <c r="M388" s="194">
        <f>G388*(1+L388/100)</f>
        <v>0</v>
      </c>
      <c r="N388" s="192">
        <v>0</v>
      </c>
      <c r="O388" s="192">
        <f>ROUND(E388*N388,2)</f>
        <v>0</v>
      </c>
      <c r="P388" s="192">
        <v>0</v>
      </c>
      <c r="Q388" s="192">
        <f>ROUND(E388*P388,2)</f>
        <v>0</v>
      </c>
      <c r="R388" s="194"/>
      <c r="S388" s="194" t="s">
        <v>430</v>
      </c>
      <c r="T388" s="195" t="s">
        <v>372</v>
      </c>
      <c r="U388" s="163">
        <v>0</v>
      </c>
      <c r="V388" s="163">
        <f>ROUND(E388*U388,2)</f>
        <v>0</v>
      </c>
      <c r="W388" s="163"/>
      <c r="X388" s="163" t="s">
        <v>464</v>
      </c>
      <c r="Y388" s="152"/>
      <c r="Z388" s="152"/>
      <c r="AA388" s="152"/>
      <c r="AB388" s="152"/>
      <c r="AC388" s="152"/>
      <c r="AD388" s="152"/>
      <c r="AE388" s="152"/>
      <c r="AF388" s="152"/>
      <c r="AG388" s="152" t="s">
        <v>2465</v>
      </c>
      <c r="AH388" s="152"/>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c r="BH388" s="152"/>
    </row>
    <row r="389" spans="1:60" ht="22.5" outlineLevel="1">
      <c r="A389" s="189">
        <v>187</v>
      </c>
      <c r="B389" s="190" t="s">
        <v>4836</v>
      </c>
      <c r="C389" s="197" t="s">
        <v>4837</v>
      </c>
      <c r="D389" s="191" t="s">
        <v>508</v>
      </c>
      <c r="E389" s="192">
        <v>1</v>
      </c>
      <c r="F389" s="193"/>
      <c r="G389" s="194">
        <f>ROUND(E389*F389,2)</f>
        <v>0</v>
      </c>
      <c r="H389" s="193"/>
      <c r="I389" s="194">
        <f>ROUND(E389*H389,2)</f>
        <v>0</v>
      </c>
      <c r="J389" s="193"/>
      <c r="K389" s="194">
        <f>ROUND(E389*J389,2)</f>
        <v>0</v>
      </c>
      <c r="L389" s="194">
        <v>21</v>
      </c>
      <c r="M389" s="194">
        <f>G389*(1+L389/100)</f>
        <v>0</v>
      </c>
      <c r="N389" s="192">
        <v>0</v>
      </c>
      <c r="O389" s="192">
        <f>ROUND(E389*N389,2)</f>
        <v>0</v>
      </c>
      <c r="P389" s="192">
        <v>0</v>
      </c>
      <c r="Q389" s="192">
        <f>ROUND(E389*P389,2)</f>
        <v>0</v>
      </c>
      <c r="R389" s="194" t="s">
        <v>731</v>
      </c>
      <c r="S389" s="194" t="s">
        <v>371</v>
      </c>
      <c r="T389" s="195" t="s">
        <v>2386</v>
      </c>
      <c r="U389" s="163">
        <v>0</v>
      </c>
      <c r="V389" s="163">
        <f>ROUND(E389*U389,2)</f>
        <v>0</v>
      </c>
      <c r="W389" s="163"/>
      <c r="X389" s="163" t="s">
        <v>464</v>
      </c>
      <c r="Y389" s="152"/>
      <c r="Z389" s="152"/>
      <c r="AA389" s="152"/>
      <c r="AB389" s="152"/>
      <c r="AC389" s="152"/>
      <c r="AD389" s="152"/>
      <c r="AE389" s="152"/>
      <c r="AF389" s="152"/>
      <c r="AG389" s="152" t="s">
        <v>2465</v>
      </c>
      <c r="AH389" s="152"/>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c r="BE389" s="152"/>
      <c r="BF389" s="152"/>
      <c r="BG389" s="152"/>
      <c r="BH389" s="152"/>
    </row>
    <row r="390" spans="1:60" ht="22.5" outlineLevel="1">
      <c r="A390" s="175">
        <v>188</v>
      </c>
      <c r="B390" s="176" t="s">
        <v>4838</v>
      </c>
      <c r="C390" s="185" t="s">
        <v>4839</v>
      </c>
      <c r="D390" s="177" t="s">
        <v>508</v>
      </c>
      <c r="E390" s="178">
        <v>2</v>
      </c>
      <c r="F390" s="179"/>
      <c r="G390" s="180">
        <f>ROUND(E390*F390,2)</f>
        <v>0</v>
      </c>
      <c r="H390" s="179"/>
      <c r="I390" s="180">
        <f>ROUND(E390*H390,2)</f>
        <v>0</v>
      </c>
      <c r="J390" s="179"/>
      <c r="K390" s="180">
        <f>ROUND(E390*J390,2)</f>
        <v>0</v>
      </c>
      <c r="L390" s="180">
        <v>21</v>
      </c>
      <c r="M390" s="180">
        <f>G390*(1+L390/100)</f>
        <v>0</v>
      </c>
      <c r="N390" s="178">
        <v>0</v>
      </c>
      <c r="O390" s="178">
        <f>ROUND(E390*N390,2)</f>
        <v>0</v>
      </c>
      <c r="P390" s="178">
        <v>0</v>
      </c>
      <c r="Q390" s="178">
        <f>ROUND(E390*P390,2)</f>
        <v>0</v>
      </c>
      <c r="R390" s="180" t="s">
        <v>731</v>
      </c>
      <c r="S390" s="180" t="s">
        <v>371</v>
      </c>
      <c r="T390" s="181" t="s">
        <v>2386</v>
      </c>
      <c r="U390" s="163">
        <v>0</v>
      </c>
      <c r="V390" s="163">
        <f>ROUND(E390*U390,2)</f>
        <v>0</v>
      </c>
      <c r="W390" s="163"/>
      <c r="X390" s="163" t="s">
        <v>464</v>
      </c>
      <c r="Y390" s="152"/>
      <c r="Z390" s="152"/>
      <c r="AA390" s="152"/>
      <c r="AB390" s="152"/>
      <c r="AC390" s="152"/>
      <c r="AD390" s="152"/>
      <c r="AE390" s="152"/>
      <c r="AF390" s="152"/>
      <c r="AG390" s="152" t="s">
        <v>2465</v>
      </c>
      <c r="AH390" s="152"/>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c r="BE390" s="152"/>
      <c r="BF390" s="152"/>
      <c r="BG390" s="152"/>
      <c r="BH390" s="152"/>
    </row>
    <row r="391" spans="1:60" outlineLevel="1">
      <c r="A391" s="159"/>
      <c r="B391" s="160"/>
      <c r="C391" s="203" t="s">
        <v>4552</v>
      </c>
      <c r="D391" s="199"/>
      <c r="E391" s="200">
        <v>2</v>
      </c>
      <c r="F391" s="163"/>
      <c r="G391" s="163"/>
      <c r="H391" s="163"/>
      <c r="I391" s="163"/>
      <c r="J391" s="163"/>
      <c r="K391" s="163"/>
      <c r="L391" s="163"/>
      <c r="M391" s="163"/>
      <c r="N391" s="162"/>
      <c r="O391" s="162"/>
      <c r="P391" s="162"/>
      <c r="Q391" s="162"/>
      <c r="R391" s="163"/>
      <c r="S391" s="163"/>
      <c r="T391" s="163"/>
      <c r="U391" s="163"/>
      <c r="V391" s="163"/>
      <c r="W391" s="163"/>
      <c r="X391" s="163"/>
      <c r="Y391" s="152"/>
      <c r="Z391" s="152"/>
      <c r="AA391" s="152"/>
      <c r="AB391" s="152"/>
      <c r="AC391" s="152"/>
      <c r="AD391" s="152"/>
      <c r="AE391" s="152"/>
      <c r="AF391" s="152"/>
      <c r="AG391" s="152" t="s">
        <v>2390</v>
      </c>
      <c r="AH391" s="152">
        <v>0</v>
      </c>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c r="BD391" s="152"/>
      <c r="BE391" s="152"/>
      <c r="BF391" s="152"/>
      <c r="BG391" s="152"/>
      <c r="BH391" s="152"/>
    </row>
    <row r="392" spans="1:60" outlineLevel="1">
      <c r="A392" s="175">
        <v>189</v>
      </c>
      <c r="B392" s="176" t="s">
        <v>4840</v>
      </c>
      <c r="C392" s="185" t="s">
        <v>4841</v>
      </c>
      <c r="D392" s="177" t="s">
        <v>508</v>
      </c>
      <c r="E392" s="178">
        <v>1</v>
      </c>
      <c r="F392" s="179"/>
      <c r="G392" s="180">
        <f>ROUND(E392*F392,2)</f>
        <v>0</v>
      </c>
      <c r="H392" s="179"/>
      <c r="I392" s="180">
        <f>ROUND(E392*H392,2)</f>
        <v>0</v>
      </c>
      <c r="J392" s="179"/>
      <c r="K392" s="180">
        <f>ROUND(E392*J392,2)</f>
        <v>0</v>
      </c>
      <c r="L392" s="180">
        <v>21</v>
      </c>
      <c r="M392" s="180">
        <f>G392*(1+L392/100)</f>
        <v>0</v>
      </c>
      <c r="N392" s="178">
        <v>0</v>
      </c>
      <c r="O392" s="178">
        <f>ROUND(E392*N392,2)</f>
        <v>0</v>
      </c>
      <c r="P392" s="178">
        <v>0</v>
      </c>
      <c r="Q392" s="178">
        <f>ROUND(E392*P392,2)</f>
        <v>0</v>
      </c>
      <c r="R392" s="180"/>
      <c r="S392" s="180" t="s">
        <v>430</v>
      </c>
      <c r="T392" s="181" t="s">
        <v>2386</v>
      </c>
      <c r="U392" s="163">
        <v>0</v>
      </c>
      <c r="V392" s="163">
        <f>ROUND(E392*U392,2)</f>
        <v>0</v>
      </c>
      <c r="W392" s="163"/>
      <c r="X392" s="163" t="s">
        <v>464</v>
      </c>
      <c r="Y392" s="152"/>
      <c r="Z392" s="152"/>
      <c r="AA392" s="152"/>
      <c r="AB392" s="152"/>
      <c r="AC392" s="152"/>
      <c r="AD392" s="152"/>
      <c r="AE392" s="152"/>
      <c r="AF392" s="152"/>
      <c r="AG392" s="152" t="s">
        <v>2465</v>
      </c>
      <c r="AH392" s="152"/>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c r="BD392" s="152"/>
      <c r="BE392" s="152"/>
      <c r="BF392" s="152"/>
      <c r="BG392" s="152"/>
      <c r="BH392" s="152"/>
    </row>
    <row r="393" spans="1:60" outlineLevel="1">
      <c r="A393" s="159"/>
      <c r="B393" s="160"/>
      <c r="C393" s="203" t="s">
        <v>4750</v>
      </c>
      <c r="D393" s="199"/>
      <c r="E393" s="200">
        <v>1</v>
      </c>
      <c r="F393" s="163"/>
      <c r="G393" s="163"/>
      <c r="H393" s="163"/>
      <c r="I393" s="163"/>
      <c r="J393" s="163"/>
      <c r="K393" s="163"/>
      <c r="L393" s="163"/>
      <c r="M393" s="163"/>
      <c r="N393" s="162"/>
      <c r="O393" s="162"/>
      <c r="P393" s="162"/>
      <c r="Q393" s="162"/>
      <c r="R393" s="163"/>
      <c r="S393" s="163"/>
      <c r="T393" s="163"/>
      <c r="U393" s="163"/>
      <c r="V393" s="163"/>
      <c r="W393" s="163"/>
      <c r="X393" s="163"/>
      <c r="Y393" s="152"/>
      <c r="Z393" s="152"/>
      <c r="AA393" s="152"/>
      <c r="AB393" s="152"/>
      <c r="AC393" s="152"/>
      <c r="AD393" s="152"/>
      <c r="AE393" s="152"/>
      <c r="AF393" s="152"/>
      <c r="AG393" s="152" t="s">
        <v>2390</v>
      </c>
      <c r="AH393" s="152">
        <v>0</v>
      </c>
      <c r="AI393" s="152"/>
      <c r="AJ393" s="152"/>
      <c r="AK393" s="152"/>
      <c r="AL393" s="152"/>
      <c r="AM393" s="152"/>
      <c r="AN393" s="152"/>
      <c r="AO393" s="152"/>
      <c r="AP393" s="152"/>
      <c r="AQ393" s="152"/>
      <c r="AR393" s="152"/>
      <c r="AS393" s="152"/>
      <c r="AT393" s="152"/>
      <c r="AU393" s="152"/>
      <c r="AV393" s="152"/>
      <c r="AW393" s="152"/>
      <c r="AX393" s="152"/>
      <c r="AY393" s="152"/>
      <c r="AZ393" s="152"/>
      <c r="BA393" s="152"/>
      <c r="BB393" s="152"/>
      <c r="BC393" s="152"/>
      <c r="BD393" s="152"/>
      <c r="BE393" s="152"/>
      <c r="BF393" s="152"/>
      <c r="BG393" s="152"/>
      <c r="BH393" s="152"/>
    </row>
    <row r="394" spans="1:60" outlineLevel="1">
      <c r="A394" s="189">
        <v>190</v>
      </c>
      <c r="B394" s="190" t="s">
        <v>4842</v>
      </c>
      <c r="C394" s="197" t="s">
        <v>4843</v>
      </c>
      <c r="D394" s="191" t="s">
        <v>508</v>
      </c>
      <c r="E394" s="192">
        <v>100</v>
      </c>
      <c r="F394" s="193"/>
      <c r="G394" s="194">
        <f>ROUND(E394*F394,2)</f>
        <v>0</v>
      </c>
      <c r="H394" s="193"/>
      <c r="I394" s="194">
        <f>ROUND(E394*H394,2)</f>
        <v>0</v>
      </c>
      <c r="J394" s="193"/>
      <c r="K394" s="194">
        <f>ROUND(E394*J394,2)</f>
        <v>0</v>
      </c>
      <c r="L394" s="194">
        <v>21</v>
      </c>
      <c r="M394" s="194">
        <f>G394*(1+L394/100)</f>
        <v>0</v>
      </c>
      <c r="N394" s="192">
        <v>0</v>
      </c>
      <c r="O394" s="192">
        <f>ROUND(E394*N394,2)</f>
        <v>0</v>
      </c>
      <c r="P394" s="192">
        <v>0</v>
      </c>
      <c r="Q394" s="192">
        <f>ROUND(E394*P394,2)</f>
        <v>0</v>
      </c>
      <c r="R394" s="194"/>
      <c r="S394" s="194" t="s">
        <v>430</v>
      </c>
      <c r="T394" s="195" t="s">
        <v>2386</v>
      </c>
      <c r="U394" s="163">
        <v>0</v>
      </c>
      <c r="V394" s="163">
        <f>ROUND(E394*U394,2)</f>
        <v>0</v>
      </c>
      <c r="W394" s="163"/>
      <c r="X394" s="163" t="s">
        <v>464</v>
      </c>
      <c r="Y394" s="152"/>
      <c r="Z394" s="152"/>
      <c r="AA394" s="152"/>
      <c r="AB394" s="152"/>
      <c r="AC394" s="152"/>
      <c r="AD394" s="152"/>
      <c r="AE394" s="152"/>
      <c r="AF394" s="152"/>
      <c r="AG394" s="152" t="s">
        <v>2465</v>
      </c>
      <c r="AH394" s="152"/>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c r="BD394" s="152"/>
      <c r="BE394" s="152"/>
      <c r="BF394" s="152"/>
      <c r="BG394" s="152"/>
      <c r="BH394" s="152"/>
    </row>
    <row r="395" spans="1:60" outlineLevel="1">
      <c r="A395" s="189">
        <v>191</v>
      </c>
      <c r="B395" s="190" t="s">
        <v>4844</v>
      </c>
      <c r="C395" s="197" t="s">
        <v>4845</v>
      </c>
      <c r="D395" s="191" t="s">
        <v>508</v>
      </c>
      <c r="E395" s="192">
        <v>1</v>
      </c>
      <c r="F395" s="193"/>
      <c r="G395" s="194">
        <f>ROUND(E395*F395,2)</f>
        <v>0</v>
      </c>
      <c r="H395" s="193"/>
      <c r="I395" s="194">
        <f>ROUND(E395*H395,2)</f>
        <v>0</v>
      </c>
      <c r="J395" s="193"/>
      <c r="K395" s="194">
        <f>ROUND(E395*J395,2)</f>
        <v>0</v>
      </c>
      <c r="L395" s="194">
        <v>21</v>
      </c>
      <c r="M395" s="194">
        <f>G395*(1+L395/100)</f>
        <v>0</v>
      </c>
      <c r="N395" s="192">
        <v>8.9999999999999998E-4</v>
      </c>
      <c r="O395" s="192">
        <f>ROUND(E395*N395,2)</f>
        <v>0</v>
      </c>
      <c r="P395" s="192">
        <v>0</v>
      </c>
      <c r="Q395" s="192">
        <f>ROUND(E395*P395,2)</f>
        <v>0</v>
      </c>
      <c r="R395" s="194"/>
      <c r="S395" s="194" t="s">
        <v>430</v>
      </c>
      <c r="T395" s="195" t="s">
        <v>372</v>
      </c>
      <c r="U395" s="163">
        <v>0</v>
      </c>
      <c r="V395" s="163">
        <f>ROUND(E395*U395,2)</f>
        <v>0</v>
      </c>
      <c r="W395" s="163"/>
      <c r="X395" s="163" t="s">
        <v>464</v>
      </c>
      <c r="Y395" s="152"/>
      <c r="Z395" s="152"/>
      <c r="AA395" s="152"/>
      <c r="AB395" s="152"/>
      <c r="AC395" s="152"/>
      <c r="AD395" s="152"/>
      <c r="AE395" s="152"/>
      <c r="AF395" s="152"/>
      <c r="AG395" s="152" t="s">
        <v>2465</v>
      </c>
      <c r="AH395" s="152"/>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c r="BD395" s="152"/>
      <c r="BE395" s="152"/>
      <c r="BF395" s="152"/>
      <c r="BG395" s="152"/>
      <c r="BH395" s="152"/>
    </row>
    <row r="396" spans="1:60" outlineLevel="1">
      <c r="A396" s="189">
        <v>192</v>
      </c>
      <c r="B396" s="190" t="s">
        <v>4846</v>
      </c>
      <c r="C396" s="197" t="s">
        <v>4847</v>
      </c>
      <c r="D396" s="191" t="s">
        <v>508</v>
      </c>
      <c r="E396" s="192">
        <v>14</v>
      </c>
      <c r="F396" s="193"/>
      <c r="G396" s="194">
        <f>ROUND(E396*F396,2)</f>
        <v>0</v>
      </c>
      <c r="H396" s="193"/>
      <c r="I396" s="194">
        <f>ROUND(E396*H396,2)</f>
        <v>0</v>
      </c>
      <c r="J396" s="193"/>
      <c r="K396" s="194">
        <f>ROUND(E396*J396,2)</f>
        <v>0</v>
      </c>
      <c r="L396" s="194">
        <v>21</v>
      </c>
      <c r="M396" s="194">
        <f>G396*(1+L396/100)</f>
        <v>0</v>
      </c>
      <c r="N396" s="192">
        <v>8.9999999999999998E-4</v>
      </c>
      <c r="O396" s="192">
        <f>ROUND(E396*N396,2)</f>
        <v>0.01</v>
      </c>
      <c r="P396" s="192">
        <v>0</v>
      </c>
      <c r="Q396" s="192">
        <f>ROUND(E396*P396,2)</f>
        <v>0</v>
      </c>
      <c r="R396" s="194"/>
      <c r="S396" s="194" t="s">
        <v>430</v>
      </c>
      <c r="T396" s="195" t="s">
        <v>372</v>
      </c>
      <c r="U396" s="163">
        <v>0</v>
      </c>
      <c r="V396" s="163">
        <f>ROUND(E396*U396,2)</f>
        <v>0</v>
      </c>
      <c r="W396" s="163"/>
      <c r="X396" s="163" t="s">
        <v>464</v>
      </c>
      <c r="Y396" s="152"/>
      <c r="Z396" s="152"/>
      <c r="AA396" s="152"/>
      <c r="AB396" s="152"/>
      <c r="AC396" s="152"/>
      <c r="AD396" s="152"/>
      <c r="AE396" s="152"/>
      <c r="AF396" s="152"/>
      <c r="AG396" s="152" t="s">
        <v>2465</v>
      </c>
      <c r="AH396" s="152"/>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c r="BD396" s="152"/>
      <c r="BE396" s="152"/>
      <c r="BF396" s="152"/>
      <c r="BG396" s="152"/>
      <c r="BH396" s="152"/>
    </row>
    <row r="397" spans="1:60" outlineLevel="1">
      <c r="A397" s="175">
        <v>193</v>
      </c>
      <c r="B397" s="176" t="s">
        <v>4848</v>
      </c>
      <c r="C397" s="185" t="s">
        <v>4849</v>
      </c>
      <c r="D397" s="177" t="s">
        <v>508</v>
      </c>
      <c r="E397" s="178">
        <v>8</v>
      </c>
      <c r="F397" s="179"/>
      <c r="G397" s="180">
        <f>ROUND(E397*F397,2)</f>
        <v>0</v>
      </c>
      <c r="H397" s="179"/>
      <c r="I397" s="180">
        <f>ROUND(E397*H397,2)</f>
        <v>0</v>
      </c>
      <c r="J397" s="179"/>
      <c r="K397" s="180">
        <f>ROUND(E397*J397,2)</f>
        <v>0</v>
      </c>
      <c r="L397" s="180">
        <v>21</v>
      </c>
      <c r="M397" s="180">
        <f>G397*(1+L397/100)</f>
        <v>0</v>
      </c>
      <c r="N397" s="178">
        <v>8.9999999999999998E-4</v>
      </c>
      <c r="O397" s="178">
        <f>ROUND(E397*N397,2)</f>
        <v>0.01</v>
      </c>
      <c r="P397" s="178">
        <v>0</v>
      </c>
      <c r="Q397" s="178">
        <f>ROUND(E397*P397,2)</f>
        <v>0</v>
      </c>
      <c r="R397" s="180"/>
      <c r="S397" s="180" t="s">
        <v>430</v>
      </c>
      <c r="T397" s="181" t="s">
        <v>372</v>
      </c>
      <c r="U397" s="163">
        <v>0</v>
      </c>
      <c r="V397" s="163">
        <f>ROUND(E397*U397,2)</f>
        <v>0</v>
      </c>
      <c r="W397" s="163"/>
      <c r="X397" s="163" t="s">
        <v>464</v>
      </c>
      <c r="Y397" s="152"/>
      <c r="Z397" s="152"/>
      <c r="AA397" s="152"/>
      <c r="AB397" s="152"/>
      <c r="AC397" s="152"/>
      <c r="AD397" s="152"/>
      <c r="AE397" s="152"/>
      <c r="AF397" s="152"/>
      <c r="AG397" s="152" t="s">
        <v>2465</v>
      </c>
      <c r="AH397" s="152"/>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c r="BD397" s="152"/>
      <c r="BE397" s="152"/>
      <c r="BF397" s="152"/>
      <c r="BG397" s="152"/>
      <c r="BH397" s="152"/>
    </row>
    <row r="398" spans="1:60" outlineLevel="1">
      <c r="A398" s="159"/>
      <c r="B398" s="160"/>
      <c r="C398" s="203" t="s">
        <v>4850</v>
      </c>
      <c r="D398" s="199"/>
      <c r="E398" s="200">
        <v>5</v>
      </c>
      <c r="F398" s="163"/>
      <c r="G398" s="163"/>
      <c r="H398" s="163"/>
      <c r="I398" s="163"/>
      <c r="J398" s="163"/>
      <c r="K398" s="163"/>
      <c r="L398" s="163"/>
      <c r="M398" s="163"/>
      <c r="N398" s="162"/>
      <c r="O398" s="162"/>
      <c r="P398" s="162"/>
      <c r="Q398" s="162"/>
      <c r="R398" s="163"/>
      <c r="S398" s="163"/>
      <c r="T398" s="163"/>
      <c r="U398" s="163"/>
      <c r="V398" s="163"/>
      <c r="W398" s="163"/>
      <c r="X398" s="163"/>
      <c r="Y398" s="152"/>
      <c r="Z398" s="152"/>
      <c r="AA398" s="152"/>
      <c r="AB398" s="152"/>
      <c r="AC398" s="152"/>
      <c r="AD398" s="152"/>
      <c r="AE398" s="152"/>
      <c r="AF398" s="152"/>
      <c r="AG398" s="152" t="s">
        <v>2390</v>
      </c>
      <c r="AH398" s="152">
        <v>0</v>
      </c>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c r="BD398" s="152"/>
      <c r="BE398" s="152"/>
      <c r="BF398" s="152"/>
      <c r="BG398" s="152"/>
      <c r="BH398" s="152"/>
    </row>
    <row r="399" spans="1:60" outlineLevel="1">
      <c r="A399" s="159"/>
      <c r="B399" s="160"/>
      <c r="C399" s="203" t="s">
        <v>4720</v>
      </c>
      <c r="D399" s="199"/>
      <c r="E399" s="200">
        <v>3</v>
      </c>
      <c r="F399" s="163"/>
      <c r="G399" s="163"/>
      <c r="H399" s="163"/>
      <c r="I399" s="163"/>
      <c r="J399" s="163"/>
      <c r="K399" s="163"/>
      <c r="L399" s="163"/>
      <c r="M399" s="163"/>
      <c r="N399" s="162"/>
      <c r="O399" s="162"/>
      <c r="P399" s="162"/>
      <c r="Q399" s="162"/>
      <c r="R399" s="163"/>
      <c r="S399" s="163"/>
      <c r="T399" s="163"/>
      <c r="U399" s="163"/>
      <c r="V399" s="163"/>
      <c r="W399" s="163"/>
      <c r="X399" s="163"/>
      <c r="Y399" s="152"/>
      <c r="Z399" s="152"/>
      <c r="AA399" s="152"/>
      <c r="AB399" s="152"/>
      <c r="AC399" s="152"/>
      <c r="AD399" s="152"/>
      <c r="AE399" s="152"/>
      <c r="AF399" s="152"/>
      <c r="AG399" s="152" t="s">
        <v>2390</v>
      </c>
      <c r="AH399" s="152">
        <v>0</v>
      </c>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c r="BD399" s="152"/>
      <c r="BE399" s="152"/>
      <c r="BF399" s="152"/>
      <c r="BG399" s="152"/>
      <c r="BH399" s="152"/>
    </row>
    <row r="400" spans="1:60" outlineLevel="1">
      <c r="A400" s="189">
        <v>194</v>
      </c>
      <c r="B400" s="190" t="s">
        <v>4851</v>
      </c>
      <c r="C400" s="197" t="s">
        <v>4852</v>
      </c>
      <c r="D400" s="191" t="s">
        <v>508</v>
      </c>
      <c r="E400" s="192">
        <v>1</v>
      </c>
      <c r="F400" s="193"/>
      <c r="G400" s="194">
        <f>ROUND(E400*F400,2)</f>
        <v>0</v>
      </c>
      <c r="H400" s="193"/>
      <c r="I400" s="194">
        <f>ROUND(E400*H400,2)</f>
        <v>0</v>
      </c>
      <c r="J400" s="193"/>
      <c r="K400" s="194">
        <f>ROUND(E400*J400,2)</f>
        <v>0</v>
      </c>
      <c r="L400" s="194">
        <v>21</v>
      </c>
      <c r="M400" s="194">
        <f>G400*(1+L400/100)</f>
        <v>0</v>
      </c>
      <c r="N400" s="192">
        <v>8.9999999999999998E-4</v>
      </c>
      <c r="O400" s="192">
        <f>ROUND(E400*N400,2)</f>
        <v>0</v>
      </c>
      <c r="P400" s="192">
        <v>0</v>
      </c>
      <c r="Q400" s="192">
        <f>ROUND(E400*P400,2)</f>
        <v>0</v>
      </c>
      <c r="R400" s="194"/>
      <c r="S400" s="194" t="s">
        <v>430</v>
      </c>
      <c r="T400" s="195" t="s">
        <v>372</v>
      </c>
      <c r="U400" s="163">
        <v>0</v>
      </c>
      <c r="V400" s="163">
        <f>ROUND(E400*U400,2)</f>
        <v>0</v>
      </c>
      <c r="W400" s="163"/>
      <c r="X400" s="163" t="s">
        <v>464</v>
      </c>
      <c r="Y400" s="152"/>
      <c r="Z400" s="152"/>
      <c r="AA400" s="152"/>
      <c r="AB400" s="152"/>
      <c r="AC400" s="152"/>
      <c r="AD400" s="152"/>
      <c r="AE400" s="152"/>
      <c r="AF400" s="152"/>
      <c r="AG400" s="152" t="s">
        <v>2465</v>
      </c>
      <c r="AH400" s="152"/>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c r="BD400" s="152"/>
      <c r="BE400" s="152"/>
      <c r="BF400" s="152"/>
      <c r="BG400" s="152"/>
      <c r="BH400" s="152"/>
    </row>
    <row r="401" spans="1:60" outlineLevel="1">
      <c r="A401" s="189">
        <v>195</v>
      </c>
      <c r="B401" s="190" t="s">
        <v>4853</v>
      </c>
      <c r="C401" s="197" t="s">
        <v>4854</v>
      </c>
      <c r="D401" s="191" t="s">
        <v>508</v>
      </c>
      <c r="E401" s="192">
        <v>1</v>
      </c>
      <c r="F401" s="193"/>
      <c r="G401" s="194">
        <f>ROUND(E401*F401,2)</f>
        <v>0</v>
      </c>
      <c r="H401" s="193"/>
      <c r="I401" s="194">
        <f>ROUND(E401*H401,2)</f>
        <v>0</v>
      </c>
      <c r="J401" s="193"/>
      <c r="K401" s="194">
        <f>ROUND(E401*J401,2)</f>
        <v>0</v>
      </c>
      <c r="L401" s="194">
        <v>21</v>
      </c>
      <c r="M401" s="194">
        <f>G401*(1+L401/100)</f>
        <v>0</v>
      </c>
      <c r="N401" s="192">
        <v>8.9999999999999998E-4</v>
      </c>
      <c r="O401" s="192">
        <f>ROUND(E401*N401,2)</f>
        <v>0</v>
      </c>
      <c r="P401" s="192">
        <v>0</v>
      </c>
      <c r="Q401" s="192">
        <f>ROUND(E401*P401,2)</f>
        <v>0</v>
      </c>
      <c r="R401" s="194"/>
      <c r="S401" s="194" t="s">
        <v>430</v>
      </c>
      <c r="T401" s="195" t="s">
        <v>372</v>
      </c>
      <c r="U401" s="163">
        <v>0</v>
      </c>
      <c r="V401" s="163">
        <f>ROUND(E401*U401,2)</f>
        <v>0</v>
      </c>
      <c r="W401" s="163"/>
      <c r="X401" s="163" t="s">
        <v>464</v>
      </c>
      <c r="Y401" s="152"/>
      <c r="Z401" s="152"/>
      <c r="AA401" s="152"/>
      <c r="AB401" s="152"/>
      <c r="AC401" s="152"/>
      <c r="AD401" s="152"/>
      <c r="AE401" s="152"/>
      <c r="AF401" s="152"/>
      <c r="AG401" s="152" t="s">
        <v>2465</v>
      </c>
      <c r="AH401" s="152"/>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c r="BD401" s="152"/>
      <c r="BE401" s="152"/>
      <c r="BF401" s="152"/>
      <c r="BG401" s="152"/>
      <c r="BH401" s="152"/>
    </row>
    <row r="402" spans="1:60" outlineLevel="1">
      <c r="A402" s="189">
        <v>196</v>
      </c>
      <c r="B402" s="190" t="s">
        <v>4855</v>
      </c>
      <c r="C402" s="197" t="s">
        <v>4856</v>
      </c>
      <c r="D402" s="191" t="s">
        <v>508</v>
      </c>
      <c r="E402" s="192">
        <v>20</v>
      </c>
      <c r="F402" s="193"/>
      <c r="G402" s="194">
        <f>ROUND(E402*F402,2)</f>
        <v>0</v>
      </c>
      <c r="H402" s="193"/>
      <c r="I402" s="194">
        <f>ROUND(E402*H402,2)</f>
        <v>0</v>
      </c>
      <c r="J402" s="193"/>
      <c r="K402" s="194">
        <f>ROUND(E402*J402,2)</f>
        <v>0</v>
      </c>
      <c r="L402" s="194">
        <v>21</v>
      </c>
      <c r="M402" s="194">
        <f>G402*(1+L402/100)</f>
        <v>0</v>
      </c>
      <c r="N402" s="192">
        <v>8.9999999999999998E-4</v>
      </c>
      <c r="O402" s="192">
        <f>ROUND(E402*N402,2)</f>
        <v>0.02</v>
      </c>
      <c r="P402" s="192">
        <v>0</v>
      </c>
      <c r="Q402" s="192">
        <f>ROUND(E402*P402,2)</f>
        <v>0</v>
      </c>
      <c r="R402" s="194"/>
      <c r="S402" s="194" t="s">
        <v>430</v>
      </c>
      <c r="T402" s="195" t="s">
        <v>372</v>
      </c>
      <c r="U402" s="163">
        <v>0</v>
      </c>
      <c r="V402" s="163">
        <f>ROUND(E402*U402,2)</f>
        <v>0</v>
      </c>
      <c r="W402" s="163"/>
      <c r="X402" s="163" t="s">
        <v>464</v>
      </c>
      <c r="Y402" s="152"/>
      <c r="Z402" s="152"/>
      <c r="AA402" s="152"/>
      <c r="AB402" s="152"/>
      <c r="AC402" s="152"/>
      <c r="AD402" s="152"/>
      <c r="AE402" s="152"/>
      <c r="AF402" s="152"/>
      <c r="AG402" s="152" t="s">
        <v>2465</v>
      </c>
      <c r="AH402" s="152"/>
      <c r="AI402" s="152"/>
      <c r="AJ402" s="152"/>
      <c r="AK402" s="152"/>
      <c r="AL402" s="152"/>
      <c r="AM402" s="152"/>
      <c r="AN402" s="152"/>
      <c r="AO402" s="152"/>
      <c r="AP402" s="152"/>
      <c r="AQ402" s="152"/>
      <c r="AR402" s="152"/>
      <c r="AS402" s="152"/>
      <c r="AT402" s="152"/>
      <c r="AU402" s="152"/>
      <c r="AV402" s="152"/>
      <c r="AW402" s="152"/>
      <c r="AX402" s="152"/>
      <c r="AY402" s="152"/>
      <c r="AZ402" s="152"/>
      <c r="BA402" s="152"/>
      <c r="BB402" s="152"/>
      <c r="BC402" s="152"/>
      <c r="BD402" s="152"/>
      <c r="BE402" s="152"/>
      <c r="BF402" s="152"/>
      <c r="BG402" s="152"/>
      <c r="BH402" s="152"/>
    </row>
    <row r="403" spans="1:60" outlineLevel="1">
      <c r="A403" s="175">
        <v>197</v>
      </c>
      <c r="B403" s="176" t="s">
        <v>4857</v>
      </c>
      <c r="C403" s="185" t="s">
        <v>4858</v>
      </c>
      <c r="D403" s="177" t="s">
        <v>508</v>
      </c>
      <c r="E403" s="178">
        <v>2</v>
      </c>
      <c r="F403" s="179"/>
      <c r="G403" s="180">
        <f>ROUND(E403*F403,2)</f>
        <v>0</v>
      </c>
      <c r="H403" s="179"/>
      <c r="I403" s="180">
        <f>ROUND(E403*H403,2)</f>
        <v>0</v>
      </c>
      <c r="J403" s="179"/>
      <c r="K403" s="180">
        <f>ROUND(E403*J403,2)</f>
        <v>0</v>
      </c>
      <c r="L403" s="180">
        <v>21</v>
      </c>
      <c r="M403" s="180">
        <f>G403*(1+L403/100)</f>
        <v>0</v>
      </c>
      <c r="N403" s="178">
        <v>8.9999999999999998E-4</v>
      </c>
      <c r="O403" s="178">
        <f>ROUND(E403*N403,2)</f>
        <v>0</v>
      </c>
      <c r="P403" s="178">
        <v>0</v>
      </c>
      <c r="Q403" s="178">
        <f>ROUND(E403*P403,2)</f>
        <v>0</v>
      </c>
      <c r="R403" s="180"/>
      <c r="S403" s="180" t="s">
        <v>430</v>
      </c>
      <c r="T403" s="181" t="s">
        <v>372</v>
      </c>
      <c r="U403" s="163">
        <v>0</v>
      </c>
      <c r="V403" s="163">
        <f>ROUND(E403*U403,2)</f>
        <v>0</v>
      </c>
      <c r="W403" s="163"/>
      <c r="X403" s="163" t="s">
        <v>464</v>
      </c>
      <c r="Y403" s="152"/>
      <c r="Z403" s="152"/>
      <c r="AA403" s="152"/>
      <c r="AB403" s="152"/>
      <c r="AC403" s="152"/>
      <c r="AD403" s="152"/>
      <c r="AE403" s="152"/>
      <c r="AF403" s="152"/>
      <c r="AG403" s="152" t="s">
        <v>2465</v>
      </c>
      <c r="AH403" s="152"/>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c r="BD403" s="152"/>
      <c r="BE403" s="152"/>
      <c r="BF403" s="152"/>
      <c r="BG403" s="152"/>
      <c r="BH403" s="152"/>
    </row>
    <row r="404" spans="1:60" outlineLevel="1">
      <c r="A404" s="159"/>
      <c r="B404" s="160"/>
      <c r="C404" s="203" t="s">
        <v>4552</v>
      </c>
      <c r="D404" s="199"/>
      <c r="E404" s="200">
        <v>2</v>
      </c>
      <c r="F404" s="163"/>
      <c r="G404" s="163"/>
      <c r="H404" s="163"/>
      <c r="I404" s="163"/>
      <c r="J404" s="163"/>
      <c r="K404" s="163"/>
      <c r="L404" s="163"/>
      <c r="M404" s="163"/>
      <c r="N404" s="162"/>
      <c r="O404" s="162"/>
      <c r="P404" s="162"/>
      <c r="Q404" s="162"/>
      <c r="R404" s="163"/>
      <c r="S404" s="163"/>
      <c r="T404" s="163"/>
      <c r="U404" s="163"/>
      <c r="V404" s="163"/>
      <c r="W404" s="163"/>
      <c r="X404" s="163"/>
      <c r="Y404" s="152"/>
      <c r="Z404" s="152"/>
      <c r="AA404" s="152"/>
      <c r="AB404" s="152"/>
      <c r="AC404" s="152"/>
      <c r="AD404" s="152"/>
      <c r="AE404" s="152"/>
      <c r="AF404" s="152"/>
      <c r="AG404" s="152" t="s">
        <v>2390</v>
      </c>
      <c r="AH404" s="152">
        <v>0</v>
      </c>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c r="BD404" s="152"/>
      <c r="BE404" s="152"/>
      <c r="BF404" s="152"/>
      <c r="BG404" s="152"/>
      <c r="BH404" s="152"/>
    </row>
    <row r="405" spans="1:60" outlineLevel="1">
      <c r="A405" s="189">
        <v>198</v>
      </c>
      <c r="B405" s="190" t="s">
        <v>4859</v>
      </c>
      <c r="C405" s="197" t="s">
        <v>4860</v>
      </c>
      <c r="D405" s="191" t="s">
        <v>508</v>
      </c>
      <c r="E405" s="192">
        <v>1</v>
      </c>
      <c r="F405" s="193"/>
      <c r="G405" s="194">
        <f t="shared" ref="G405:G419" si="35">ROUND(E405*F405,2)</f>
        <v>0</v>
      </c>
      <c r="H405" s="193"/>
      <c r="I405" s="194">
        <f t="shared" ref="I405:I419" si="36">ROUND(E405*H405,2)</f>
        <v>0</v>
      </c>
      <c r="J405" s="193"/>
      <c r="K405" s="194">
        <f t="shared" ref="K405:K419" si="37">ROUND(E405*J405,2)</f>
        <v>0</v>
      </c>
      <c r="L405" s="194">
        <v>21</v>
      </c>
      <c r="M405" s="194">
        <f t="shared" ref="M405:M419" si="38">G405*(1+L405/100)</f>
        <v>0</v>
      </c>
      <c r="N405" s="192">
        <v>8.9999999999999998E-4</v>
      </c>
      <c r="O405" s="192">
        <f t="shared" ref="O405:O419" si="39">ROUND(E405*N405,2)</f>
        <v>0</v>
      </c>
      <c r="P405" s="192">
        <v>0</v>
      </c>
      <c r="Q405" s="192">
        <f t="shared" ref="Q405:Q419" si="40">ROUND(E405*P405,2)</f>
        <v>0</v>
      </c>
      <c r="R405" s="194"/>
      <c r="S405" s="194" t="s">
        <v>430</v>
      </c>
      <c r="T405" s="195" t="s">
        <v>372</v>
      </c>
      <c r="U405" s="163">
        <v>0</v>
      </c>
      <c r="V405" s="163">
        <f t="shared" ref="V405:V419" si="41">ROUND(E405*U405,2)</f>
        <v>0</v>
      </c>
      <c r="W405" s="163"/>
      <c r="X405" s="163" t="s">
        <v>464</v>
      </c>
      <c r="Y405" s="152"/>
      <c r="Z405" s="152"/>
      <c r="AA405" s="152"/>
      <c r="AB405" s="152"/>
      <c r="AC405" s="152"/>
      <c r="AD405" s="152"/>
      <c r="AE405" s="152"/>
      <c r="AF405" s="152"/>
      <c r="AG405" s="152" t="s">
        <v>2465</v>
      </c>
      <c r="AH405" s="152"/>
      <c r="AI405" s="152"/>
      <c r="AJ405" s="152"/>
      <c r="AK405" s="152"/>
      <c r="AL405" s="152"/>
      <c r="AM405" s="152"/>
      <c r="AN405" s="152"/>
      <c r="AO405" s="152"/>
      <c r="AP405" s="152"/>
      <c r="AQ405" s="152"/>
      <c r="AR405" s="152"/>
      <c r="AS405" s="152"/>
      <c r="AT405" s="152"/>
      <c r="AU405" s="152"/>
      <c r="AV405" s="152"/>
      <c r="AW405" s="152"/>
      <c r="AX405" s="152"/>
      <c r="AY405" s="152"/>
      <c r="AZ405" s="152"/>
      <c r="BA405" s="152"/>
      <c r="BB405" s="152"/>
      <c r="BC405" s="152"/>
      <c r="BD405" s="152"/>
      <c r="BE405" s="152"/>
      <c r="BF405" s="152"/>
      <c r="BG405" s="152"/>
      <c r="BH405" s="152"/>
    </row>
    <row r="406" spans="1:60" outlineLevel="1">
      <c r="A406" s="189">
        <v>199</v>
      </c>
      <c r="B406" s="190" t="s">
        <v>4861</v>
      </c>
      <c r="C406" s="197" t="s">
        <v>4862</v>
      </c>
      <c r="D406" s="191" t="s">
        <v>508</v>
      </c>
      <c r="E406" s="192">
        <v>10</v>
      </c>
      <c r="F406" s="193"/>
      <c r="G406" s="194">
        <f t="shared" si="35"/>
        <v>0</v>
      </c>
      <c r="H406" s="193"/>
      <c r="I406" s="194">
        <f t="shared" si="36"/>
        <v>0</v>
      </c>
      <c r="J406" s="193"/>
      <c r="K406" s="194">
        <f t="shared" si="37"/>
        <v>0</v>
      </c>
      <c r="L406" s="194">
        <v>21</v>
      </c>
      <c r="M406" s="194">
        <f t="shared" si="38"/>
        <v>0</v>
      </c>
      <c r="N406" s="192">
        <v>0</v>
      </c>
      <c r="O406" s="192">
        <f t="shared" si="39"/>
        <v>0</v>
      </c>
      <c r="P406" s="192">
        <v>0</v>
      </c>
      <c r="Q406" s="192">
        <f t="shared" si="40"/>
        <v>0</v>
      </c>
      <c r="R406" s="194"/>
      <c r="S406" s="194" t="s">
        <v>430</v>
      </c>
      <c r="T406" s="195" t="s">
        <v>372</v>
      </c>
      <c r="U406" s="163">
        <v>0</v>
      </c>
      <c r="V406" s="163">
        <f t="shared" si="41"/>
        <v>0</v>
      </c>
      <c r="W406" s="163"/>
      <c r="X406" s="163" t="s">
        <v>464</v>
      </c>
      <c r="Y406" s="152"/>
      <c r="Z406" s="152"/>
      <c r="AA406" s="152"/>
      <c r="AB406" s="152"/>
      <c r="AC406" s="152"/>
      <c r="AD406" s="152"/>
      <c r="AE406" s="152"/>
      <c r="AF406" s="152"/>
      <c r="AG406" s="152" t="s">
        <v>2465</v>
      </c>
      <c r="AH406" s="152"/>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c r="BD406" s="152"/>
      <c r="BE406" s="152"/>
      <c r="BF406" s="152"/>
      <c r="BG406" s="152"/>
      <c r="BH406" s="152"/>
    </row>
    <row r="407" spans="1:60" outlineLevel="1">
      <c r="A407" s="189">
        <v>200</v>
      </c>
      <c r="B407" s="190" t="s">
        <v>4863</v>
      </c>
      <c r="C407" s="197" t="s">
        <v>4864</v>
      </c>
      <c r="D407" s="191" t="s">
        <v>508</v>
      </c>
      <c r="E407" s="192">
        <v>2</v>
      </c>
      <c r="F407" s="193"/>
      <c r="G407" s="194">
        <f t="shared" si="35"/>
        <v>0</v>
      </c>
      <c r="H407" s="193"/>
      <c r="I407" s="194">
        <f t="shared" si="36"/>
        <v>0</v>
      </c>
      <c r="J407" s="193"/>
      <c r="K407" s="194">
        <f t="shared" si="37"/>
        <v>0</v>
      </c>
      <c r="L407" s="194">
        <v>21</v>
      </c>
      <c r="M407" s="194">
        <f t="shared" si="38"/>
        <v>0</v>
      </c>
      <c r="N407" s="192">
        <v>0</v>
      </c>
      <c r="O407" s="192">
        <f t="shared" si="39"/>
        <v>0</v>
      </c>
      <c r="P407" s="192">
        <v>0</v>
      </c>
      <c r="Q407" s="192">
        <f t="shared" si="40"/>
        <v>0</v>
      </c>
      <c r="R407" s="194"/>
      <c r="S407" s="194" t="s">
        <v>430</v>
      </c>
      <c r="T407" s="195" t="s">
        <v>372</v>
      </c>
      <c r="U407" s="163">
        <v>0</v>
      </c>
      <c r="V407" s="163">
        <f t="shared" si="41"/>
        <v>0</v>
      </c>
      <c r="W407" s="163"/>
      <c r="X407" s="163" t="s">
        <v>464</v>
      </c>
      <c r="Y407" s="152"/>
      <c r="Z407" s="152"/>
      <c r="AA407" s="152"/>
      <c r="AB407" s="152"/>
      <c r="AC407" s="152"/>
      <c r="AD407" s="152"/>
      <c r="AE407" s="152"/>
      <c r="AF407" s="152"/>
      <c r="AG407" s="152" t="s">
        <v>2465</v>
      </c>
      <c r="AH407" s="152"/>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c r="BD407" s="152"/>
      <c r="BE407" s="152"/>
      <c r="BF407" s="152"/>
      <c r="BG407" s="152"/>
      <c r="BH407" s="152"/>
    </row>
    <row r="408" spans="1:60" outlineLevel="1">
      <c r="A408" s="189">
        <v>201</v>
      </c>
      <c r="B408" s="190" t="s">
        <v>4865</v>
      </c>
      <c r="C408" s="197" t="s">
        <v>4866</v>
      </c>
      <c r="D408" s="191" t="s">
        <v>4867</v>
      </c>
      <c r="E408" s="192">
        <v>4</v>
      </c>
      <c r="F408" s="193"/>
      <c r="G408" s="194">
        <f t="shared" si="35"/>
        <v>0</v>
      </c>
      <c r="H408" s="193"/>
      <c r="I408" s="194">
        <f t="shared" si="36"/>
        <v>0</v>
      </c>
      <c r="J408" s="193"/>
      <c r="K408" s="194">
        <f t="shared" si="37"/>
        <v>0</v>
      </c>
      <c r="L408" s="194">
        <v>21</v>
      </c>
      <c r="M408" s="194">
        <f t="shared" si="38"/>
        <v>0</v>
      </c>
      <c r="N408" s="192">
        <v>1.75E-3</v>
      </c>
      <c r="O408" s="192">
        <f t="shared" si="39"/>
        <v>0.01</v>
      </c>
      <c r="P408" s="192">
        <v>0</v>
      </c>
      <c r="Q408" s="192">
        <f t="shared" si="40"/>
        <v>0</v>
      </c>
      <c r="R408" s="194"/>
      <c r="S408" s="194" t="s">
        <v>430</v>
      </c>
      <c r="T408" s="195" t="s">
        <v>372</v>
      </c>
      <c r="U408" s="163">
        <v>0</v>
      </c>
      <c r="V408" s="163">
        <f t="shared" si="41"/>
        <v>0</v>
      </c>
      <c r="W408" s="163"/>
      <c r="X408" s="163" t="s">
        <v>464</v>
      </c>
      <c r="Y408" s="152"/>
      <c r="Z408" s="152"/>
      <c r="AA408" s="152"/>
      <c r="AB408" s="152"/>
      <c r="AC408" s="152"/>
      <c r="AD408" s="152"/>
      <c r="AE408" s="152"/>
      <c r="AF408" s="152"/>
      <c r="AG408" s="152" t="s">
        <v>2465</v>
      </c>
      <c r="AH408" s="152"/>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c r="BD408" s="152"/>
      <c r="BE408" s="152"/>
      <c r="BF408" s="152"/>
      <c r="BG408" s="152"/>
      <c r="BH408" s="152"/>
    </row>
    <row r="409" spans="1:60" outlineLevel="1">
      <c r="A409" s="189">
        <v>202</v>
      </c>
      <c r="B409" s="190" t="s">
        <v>4868</v>
      </c>
      <c r="C409" s="197" t="s">
        <v>4869</v>
      </c>
      <c r="D409" s="191" t="s">
        <v>508</v>
      </c>
      <c r="E409" s="192">
        <v>15</v>
      </c>
      <c r="F409" s="193"/>
      <c r="G409" s="194">
        <f t="shared" si="35"/>
        <v>0</v>
      </c>
      <c r="H409" s="193"/>
      <c r="I409" s="194">
        <f t="shared" si="36"/>
        <v>0</v>
      </c>
      <c r="J409" s="193"/>
      <c r="K409" s="194">
        <f t="shared" si="37"/>
        <v>0</v>
      </c>
      <c r="L409" s="194">
        <v>21</v>
      </c>
      <c r="M409" s="194">
        <f t="shared" si="38"/>
        <v>0</v>
      </c>
      <c r="N409" s="192">
        <v>5.9999999999999995E-4</v>
      </c>
      <c r="O409" s="192">
        <f t="shared" si="39"/>
        <v>0.01</v>
      </c>
      <c r="P409" s="192">
        <v>0</v>
      </c>
      <c r="Q409" s="192">
        <f t="shared" si="40"/>
        <v>0</v>
      </c>
      <c r="R409" s="194"/>
      <c r="S409" s="194" t="s">
        <v>430</v>
      </c>
      <c r="T409" s="195" t="s">
        <v>372</v>
      </c>
      <c r="U409" s="163">
        <v>0</v>
      </c>
      <c r="V409" s="163">
        <f t="shared" si="41"/>
        <v>0</v>
      </c>
      <c r="W409" s="163"/>
      <c r="X409" s="163" t="s">
        <v>464</v>
      </c>
      <c r="Y409" s="152"/>
      <c r="Z409" s="152"/>
      <c r="AA409" s="152"/>
      <c r="AB409" s="152"/>
      <c r="AC409" s="152"/>
      <c r="AD409" s="152"/>
      <c r="AE409" s="152"/>
      <c r="AF409" s="152"/>
      <c r="AG409" s="152" t="s">
        <v>4008</v>
      </c>
      <c r="AH409" s="152"/>
      <c r="AI409" s="152"/>
      <c r="AJ409" s="152"/>
      <c r="AK409" s="152"/>
      <c r="AL409" s="152"/>
      <c r="AM409" s="152"/>
      <c r="AN409" s="152"/>
      <c r="AO409" s="152"/>
      <c r="AP409" s="152"/>
      <c r="AQ409" s="152"/>
      <c r="AR409" s="152"/>
      <c r="AS409" s="152"/>
      <c r="AT409" s="152"/>
      <c r="AU409" s="152"/>
      <c r="AV409" s="152"/>
      <c r="AW409" s="152"/>
      <c r="AX409" s="152"/>
      <c r="AY409" s="152"/>
      <c r="AZ409" s="152"/>
      <c r="BA409" s="152"/>
      <c r="BB409" s="152"/>
      <c r="BC409" s="152"/>
      <c r="BD409" s="152"/>
      <c r="BE409" s="152"/>
      <c r="BF409" s="152"/>
      <c r="BG409" s="152"/>
      <c r="BH409" s="152"/>
    </row>
    <row r="410" spans="1:60" outlineLevel="1">
      <c r="A410" s="189">
        <v>203</v>
      </c>
      <c r="B410" s="190" t="s">
        <v>4870</v>
      </c>
      <c r="C410" s="197" t="s">
        <v>4871</v>
      </c>
      <c r="D410" s="191" t="s">
        <v>508</v>
      </c>
      <c r="E410" s="192">
        <v>52</v>
      </c>
      <c r="F410" s="193"/>
      <c r="G410" s="194">
        <f t="shared" si="35"/>
        <v>0</v>
      </c>
      <c r="H410" s="193"/>
      <c r="I410" s="194">
        <f t="shared" si="36"/>
        <v>0</v>
      </c>
      <c r="J410" s="193"/>
      <c r="K410" s="194">
        <f t="shared" si="37"/>
        <v>0</v>
      </c>
      <c r="L410" s="194">
        <v>21</v>
      </c>
      <c r="M410" s="194">
        <f t="shared" si="38"/>
        <v>0</v>
      </c>
      <c r="N410" s="192">
        <v>5.9999999999999995E-4</v>
      </c>
      <c r="O410" s="192">
        <f t="shared" si="39"/>
        <v>0.03</v>
      </c>
      <c r="P410" s="192">
        <v>0</v>
      </c>
      <c r="Q410" s="192">
        <f t="shared" si="40"/>
        <v>0</v>
      </c>
      <c r="R410" s="194"/>
      <c r="S410" s="194" t="s">
        <v>430</v>
      </c>
      <c r="T410" s="195" t="s">
        <v>372</v>
      </c>
      <c r="U410" s="163">
        <v>0</v>
      </c>
      <c r="V410" s="163">
        <f t="shared" si="41"/>
        <v>0</v>
      </c>
      <c r="W410" s="163"/>
      <c r="X410" s="163" t="s">
        <v>464</v>
      </c>
      <c r="Y410" s="152"/>
      <c r="Z410" s="152"/>
      <c r="AA410" s="152"/>
      <c r="AB410" s="152"/>
      <c r="AC410" s="152"/>
      <c r="AD410" s="152"/>
      <c r="AE410" s="152"/>
      <c r="AF410" s="152"/>
      <c r="AG410" s="152" t="s">
        <v>4008</v>
      </c>
      <c r="AH410" s="152"/>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c r="BH410" s="152"/>
    </row>
    <row r="411" spans="1:60" outlineLevel="1">
      <c r="A411" s="189">
        <v>204</v>
      </c>
      <c r="B411" s="190" t="s">
        <v>4872</v>
      </c>
      <c r="C411" s="197" t="s">
        <v>4873</v>
      </c>
      <c r="D411" s="191" t="s">
        <v>508</v>
      </c>
      <c r="E411" s="192">
        <v>45</v>
      </c>
      <c r="F411" s="193"/>
      <c r="G411" s="194">
        <f t="shared" si="35"/>
        <v>0</v>
      </c>
      <c r="H411" s="193"/>
      <c r="I411" s="194">
        <f t="shared" si="36"/>
        <v>0</v>
      </c>
      <c r="J411" s="193"/>
      <c r="K411" s="194">
        <f t="shared" si="37"/>
        <v>0</v>
      </c>
      <c r="L411" s="194">
        <v>21</v>
      </c>
      <c r="M411" s="194">
        <f t="shared" si="38"/>
        <v>0</v>
      </c>
      <c r="N411" s="192">
        <v>5.9999999999999995E-4</v>
      </c>
      <c r="O411" s="192">
        <f t="shared" si="39"/>
        <v>0.03</v>
      </c>
      <c r="P411" s="192">
        <v>0</v>
      </c>
      <c r="Q411" s="192">
        <f t="shared" si="40"/>
        <v>0</v>
      </c>
      <c r="R411" s="194"/>
      <c r="S411" s="194" t="s">
        <v>430</v>
      </c>
      <c r="T411" s="195" t="s">
        <v>372</v>
      </c>
      <c r="U411" s="163">
        <v>0</v>
      </c>
      <c r="V411" s="163">
        <f t="shared" si="41"/>
        <v>0</v>
      </c>
      <c r="W411" s="163"/>
      <c r="X411" s="163" t="s">
        <v>464</v>
      </c>
      <c r="Y411" s="152"/>
      <c r="Z411" s="152"/>
      <c r="AA411" s="152"/>
      <c r="AB411" s="152"/>
      <c r="AC411" s="152"/>
      <c r="AD411" s="152"/>
      <c r="AE411" s="152"/>
      <c r="AF411" s="152"/>
      <c r="AG411" s="152" t="s">
        <v>2465</v>
      </c>
      <c r="AH411" s="152"/>
      <c r="AI411" s="152"/>
      <c r="AJ411" s="152"/>
      <c r="AK411" s="152"/>
      <c r="AL411" s="152"/>
      <c r="AM411" s="152"/>
      <c r="AN411" s="152"/>
      <c r="AO411" s="152"/>
      <c r="AP411" s="152"/>
      <c r="AQ411" s="152"/>
      <c r="AR411" s="152"/>
      <c r="AS411" s="152"/>
      <c r="AT411" s="152"/>
      <c r="AU411" s="152"/>
      <c r="AV411" s="152"/>
      <c r="AW411" s="152"/>
      <c r="AX411" s="152"/>
      <c r="AY411" s="152"/>
      <c r="AZ411" s="152"/>
      <c r="BA411" s="152"/>
      <c r="BB411" s="152"/>
      <c r="BC411" s="152"/>
      <c r="BD411" s="152"/>
      <c r="BE411" s="152"/>
      <c r="BF411" s="152"/>
      <c r="BG411" s="152"/>
      <c r="BH411" s="152"/>
    </row>
    <row r="412" spans="1:60" outlineLevel="1">
      <c r="A412" s="189">
        <v>205</v>
      </c>
      <c r="B412" s="190" t="s">
        <v>4874</v>
      </c>
      <c r="C412" s="197" t="s">
        <v>4875</v>
      </c>
      <c r="D412" s="191" t="s">
        <v>508</v>
      </c>
      <c r="E412" s="192">
        <v>50</v>
      </c>
      <c r="F412" s="193"/>
      <c r="G412" s="194">
        <f t="shared" si="35"/>
        <v>0</v>
      </c>
      <c r="H412" s="193"/>
      <c r="I412" s="194">
        <f t="shared" si="36"/>
        <v>0</v>
      </c>
      <c r="J412" s="193"/>
      <c r="K412" s="194">
        <f t="shared" si="37"/>
        <v>0</v>
      </c>
      <c r="L412" s="194">
        <v>21</v>
      </c>
      <c r="M412" s="194">
        <f t="shared" si="38"/>
        <v>0</v>
      </c>
      <c r="N412" s="192">
        <v>5.9999999999999995E-4</v>
      </c>
      <c r="O412" s="192">
        <f t="shared" si="39"/>
        <v>0.03</v>
      </c>
      <c r="P412" s="192">
        <v>0</v>
      </c>
      <c r="Q412" s="192">
        <f t="shared" si="40"/>
        <v>0</v>
      </c>
      <c r="R412" s="194"/>
      <c r="S412" s="194" t="s">
        <v>430</v>
      </c>
      <c r="T412" s="195" t="s">
        <v>372</v>
      </c>
      <c r="U412" s="163">
        <v>0</v>
      </c>
      <c r="V412" s="163">
        <f t="shared" si="41"/>
        <v>0</v>
      </c>
      <c r="W412" s="163"/>
      <c r="X412" s="163" t="s">
        <v>464</v>
      </c>
      <c r="Y412" s="152"/>
      <c r="Z412" s="152"/>
      <c r="AA412" s="152"/>
      <c r="AB412" s="152"/>
      <c r="AC412" s="152"/>
      <c r="AD412" s="152"/>
      <c r="AE412" s="152"/>
      <c r="AF412" s="152"/>
      <c r="AG412" s="152" t="s">
        <v>2465</v>
      </c>
      <c r="AH412" s="152"/>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c r="BD412" s="152"/>
      <c r="BE412" s="152"/>
      <c r="BF412" s="152"/>
      <c r="BG412" s="152"/>
      <c r="BH412" s="152"/>
    </row>
    <row r="413" spans="1:60" outlineLevel="1">
      <c r="A413" s="189">
        <v>206</v>
      </c>
      <c r="B413" s="190" t="s">
        <v>4876</v>
      </c>
      <c r="C413" s="197" t="s">
        <v>4877</v>
      </c>
      <c r="D413" s="191" t="s">
        <v>508</v>
      </c>
      <c r="E413" s="192">
        <v>30</v>
      </c>
      <c r="F413" s="193"/>
      <c r="G413" s="194">
        <f t="shared" si="35"/>
        <v>0</v>
      </c>
      <c r="H413" s="193"/>
      <c r="I413" s="194">
        <f t="shared" si="36"/>
        <v>0</v>
      </c>
      <c r="J413" s="193"/>
      <c r="K413" s="194">
        <f t="shared" si="37"/>
        <v>0</v>
      </c>
      <c r="L413" s="194">
        <v>21</v>
      </c>
      <c r="M413" s="194">
        <f t="shared" si="38"/>
        <v>0</v>
      </c>
      <c r="N413" s="192">
        <v>5.9999999999999995E-4</v>
      </c>
      <c r="O413" s="192">
        <f t="shared" si="39"/>
        <v>0.02</v>
      </c>
      <c r="P413" s="192">
        <v>0</v>
      </c>
      <c r="Q413" s="192">
        <f t="shared" si="40"/>
        <v>0</v>
      </c>
      <c r="R413" s="194"/>
      <c r="S413" s="194" t="s">
        <v>430</v>
      </c>
      <c r="T413" s="195" t="s">
        <v>372</v>
      </c>
      <c r="U413" s="163">
        <v>0</v>
      </c>
      <c r="V413" s="163">
        <f t="shared" si="41"/>
        <v>0</v>
      </c>
      <c r="W413" s="163"/>
      <c r="X413" s="163" t="s">
        <v>464</v>
      </c>
      <c r="Y413" s="152"/>
      <c r="Z413" s="152"/>
      <c r="AA413" s="152"/>
      <c r="AB413" s="152"/>
      <c r="AC413" s="152"/>
      <c r="AD413" s="152"/>
      <c r="AE413" s="152"/>
      <c r="AF413" s="152"/>
      <c r="AG413" s="152" t="s">
        <v>2465</v>
      </c>
      <c r="AH413" s="152"/>
      <c r="AI413" s="152"/>
      <c r="AJ413" s="152"/>
      <c r="AK413" s="152"/>
      <c r="AL413" s="152"/>
      <c r="AM413" s="152"/>
      <c r="AN413" s="152"/>
      <c r="AO413" s="152"/>
      <c r="AP413" s="152"/>
      <c r="AQ413" s="152"/>
      <c r="AR413" s="152"/>
      <c r="AS413" s="152"/>
      <c r="AT413" s="152"/>
      <c r="AU413" s="152"/>
      <c r="AV413" s="152"/>
      <c r="AW413" s="152"/>
      <c r="AX413" s="152"/>
      <c r="AY413" s="152"/>
      <c r="AZ413" s="152"/>
      <c r="BA413" s="152"/>
      <c r="BB413" s="152"/>
      <c r="BC413" s="152"/>
      <c r="BD413" s="152"/>
      <c r="BE413" s="152"/>
      <c r="BF413" s="152"/>
      <c r="BG413" s="152"/>
      <c r="BH413" s="152"/>
    </row>
    <row r="414" spans="1:60" outlineLevel="1">
      <c r="A414" s="189">
        <v>207</v>
      </c>
      <c r="B414" s="190" t="s">
        <v>4878</v>
      </c>
      <c r="C414" s="197" t="s">
        <v>4879</v>
      </c>
      <c r="D414" s="191" t="s">
        <v>508</v>
      </c>
      <c r="E414" s="192">
        <v>5</v>
      </c>
      <c r="F414" s="193"/>
      <c r="G414" s="194">
        <f t="shared" si="35"/>
        <v>0</v>
      </c>
      <c r="H414" s="193"/>
      <c r="I414" s="194">
        <f t="shared" si="36"/>
        <v>0</v>
      </c>
      <c r="J414" s="193"/>
      <c r="K414" s="194">
        <f t="shared" si="37"/>
        <v>0</v>
      </c>
      <c r="L414" s="194">
        <v>21</v>
      </c>
      <c r="M414" s="194">
        <f t="shared" si="38"/>
        <v>0</v>
      </c>
      <c r="N414" s="192">
        <v>5.9999999999999995E-4</v>
      </c>
      <c r="O414" s="192">
        <f t="shared" si="39"/>
        <v>0</v>
      </c>
      <c r="P414" s="192">
        <v>0</v>
      </c>
      <c r="Q414" s="192">
        <f t="shared" si="40"/>
        <v>0</v>
      </c>
      <c r="R414" s="194"/>
      <c r="S414" s="194" t="s">
        <v>430</v>
      </c>
      <c r="T414" s="195" t="s">
        <v>372</v>
      </c>
      <c r="U414" s="163">
        <v>0</v>
      </c>
      <c r="V414" s="163">
        <f t="shared" si="41"/>
        <v>0</v>
      </c>
      <c r="W414" s="163"/>
      <c r="X414" s="163" t="s">
        <v>464</v>
      </c>
      <c r="Y414" s="152"/>
      <c r="Z414" s="152"/>
      <c r="AA414" s="152"/>
      <c r="AB414" s="152"/>
      <c r="AC414" s="152"/>
      <c r="AD414" s="152"/>
      <c r="AE414" s="152"/>
      <c r="AF414" s="152"/>
      <c r="AG414" s="152" t="s">
        <v>4008</v>
      </c>
      <c r="AH414" s="152"/>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c r="BD414" s="152"/>
      <c r="BE414" s="152"/>
      <c r="BF414" s="152"/>
      <c r="BG414" s="152"/>
      <c r="BH414" s="152"/>
    </row>
    <row r="415" spans="1:60" outlineLevel="1">
      <c r="A415" s="189">
        <v>208</v>
      </c>
      <c r="B415" s="190" t="s">
        <v>4880</v>
      </c>
      <c r="C415" s="197" t="s">
        <v>4881</v>
      </c>
      <c r="D415" s="191" t="s">
        <v>508</v>
      </c>
      <c r="E415" s="192">
        <v>8</v>
      </c>
      <c r="F415" s="193"/>
      <c r="G415" s="194">
        <f t="shared" si="35"/>
        <v>0</v>
      </c>
      <c r="H415" s="193"/>
      <c r="I415" s="194">
        <f t="shared" si="36"/>
        <v>0</v>
      </c>
      <c r="J415" s="193"/>
      <c r="K415" s="194">
        <f t="shared" si="37"/>
        <v>0</v>
      </c>
      <c r="L415" s="194">
        <v>21</v>
      </c>
      <c r="M415" s="194">
        <f t="shared" si="38"/>
        <v>0</v>
      </c>
      <c r="N415" s="192">
        <v>5.9999999999999995E-4</v>
      </c>
      <c r="O415" s="192">
        <f t="shared" si="39"/>
        <v>0</v>
      </c>
      <c r="P415" s="192">
        <v>0</v>
      </c>
      <c r="Q415" s="192">
        <f t="shared" si="40"/>
        <v>0</v>
      </c>
      <c r="R415" s="194"/>
      <c r="S415" s="194" t="s">
        <v>430</v>
      </c>
      <c r="T415" s="195" t="s">
        <v>372</v>
      </c>
      <c r="U415" s="163">
        <v>0</v>
      </c>
      <c r="V415" s="163">
        <f t="shared" si="41"/>
        <v>0</v>
      </c>
      <c r="W415" s="163"/>
      <c r="X415" s="163" t="s">
        <v>464</v>
      </c>
      <c r="Y415" s="152"/>
      <c r="Z415" s="152"/>
      <c r="AA415" s="152"/>
      <c r="AB415" s="152"/>
      <c r="AC415" s="152"/>
      <c r="AD415" s="152"/>
      <c r="AE415" s="152"/>
      <c r="AF415" s="152"/>
      <c r="AG415" s="152" t="s">
        <v>2465</v>
      </c>
      <c r="AH415" s="152"/>
      <c r="AI415" s="152"/>
      <c r="AJ415" s="152"/>
      <c r="AK415" s="152"/>
      <c r="AL415" s="152"/>
      <c r="AM415" s="152"/>
      <c r="AN415" s="152"/>
      <c r="AO415" s="152"/>
      <c r="AP415" s="152"/>
      <c r="AQ415" s="152"/>
      <c r="AR415" s="152"/>
      <c r="AS415" s="152"/>
      <c r="AT415" s="152"/>
      <c r="AU415" s="152"/>
      <c r="AV415" s="152"/>
      <c r="AW415" s="152"/>
      <c r="AX415" s="152"/>
      <c r="AY415" s="152"/>
      <c r="AZ415" s="152"/>
      <c r="BA415" s="152"/>
      <c r="BB415" s="152"/>
      <c r="BC415" s="152"/>
      <c r="BD415" s="152"/>
      <c r="BE415" s="152"/>
      <c r="BF415" s="152"/>
      <c r="BG415" s="152"/>
      <c r="BH415" s="152"/>
    </row>
    <row r="416" spans="1:60" outlineLevel="1">
      <c r="A416" s="189">
        <v>209</v>
      </c>
      <c r="B416" s="190" t="s">
        <v>4882</v>
      </c>
      <c r="C416" s="197" t="s">
        <v>4883</v>
      </c>
      <c r="D416" s="191" t="s">
        <v>508</v>
      </c>
      <c r="E416" s="192">
        <v>350</v>
      </c>
      <c r="F416" s="193"/>
      <c r="G416" s="194">
        <f t="shared" si="35"/>
        <v>0</v>
      </c>
      <c r="H416" s="193"/>
      <c r="I416" s="194">
        <f t="shared" si="36"/>
        <v>0</v>
      </c>
      <c r="J416" s="193"/>
      <c r="K416" s="194">
        <f t="shared" si="37"/>
        <v>0</v>
      </c>
      <c r="L416" s="194">
        <v>21</v>
      </c>
      <c r="M416" s="194">
        <f t="shared" si="38"/>
        <v>0</v>
      </c>
      <c r="N416" s="192">
        <v>5.9999999999999995E-4</v>
      </c>
      <c r="O416" s="192">
        <f t="shared" si="39"/>
        <v>0.21</v>
      </c>
      <c r="P416" s="192">
        <v>0</v>
      </c>
      <c r="Q416" s="192">
        <f t="shared" si="40"/>
        <v>0</v>
      </c>
      <c r="R416" s="194"/>
      <c r="S416" s="194" t="s">
        <v>430</v>
      </c>
      <c r="T416" s="195" t="s">
        <v>372</v>
      </c>
      <c r="U416" s="163">
        <v>0</v>
      </c>
      <c r="V416" s="163">
        <f t="shared" si="41"/>
        <v>0</v>
      </c>
      <c r="W416" s="163"/>
      <c r="X416" s="163" t="s">
        <v>464</v>
      </c>
      <c r="Y416" s="152"/>
      <c r="Z416" s="152"/>
      <c r="AA416" s="152"/>
      <c r="AB416" s="152"/>
      <c r="AC416" s="152"/>
      <c r="AD416" s="152"/>
      <c r="AE416" s="152"/>
      <c r="AF416" s="152"/>
      <c r="AG416" s="152" t="s">
        <v>4008</v>
      </c>
      <c r="AH416" s="152"/>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row>
    <row r="417" spans="1:60" outlineLevel="1">
      <c r="A417" s="189">
        <v>210</v>
      </c>
      <c r="B417" s="190" t="s">
        <v>4884</v>
      </c>
      <c r="C417" s="197" t="s">
        <v>4885</v>
      </c>
      <c r="D417" s="191" t="s">
        <v>508</v>
      </c>
      <c r="E417" s="192">
        <v>2</v>
      </c>
      <c r="F417" s="193"/>
      <c r="G417" s="194">
        <f t="shared" si="35"/>
        <v>0</v>
      </c>
      <c r="H417" s="193"/>
      <c r="I417" s="194">
        <f t="shared" si="36"/>
        <v>0</v>
      </c>
      <c r="J417" s="193"/>
      <c r="K417" s="194">
        <f t="shared" si="37"/>
        <v>0</v>
      </c>
      <c r="L417" s="194">
        <v>21</v>
      </c>
      <c r="M417" s="194">
        <f t="shared" si="38"/>
        <v>0</v>
      </c>
      <c r="N417" s="192">
        <v>5.9999999999999995E-4</v>
      </c>
      <c r="O417" s="192">
        <f t="shared" si="39"/>
        <v>0</v>
      </c>
      <c r="P417" s="192">
        <v>0</v>
      </c>
      <c r="Q417" s="192">
        <f t="shared" si="40"/>
        <v>0</v>
      </c>
      <c r="R417" s="194"/>
      <c r="S417" s="194" t="s">
        <v>430</v>
      </c>
      <c r="T417" s="195" t="s">
        <v>372</v>
      </c>
      <c r="U417" s="163">
        <v>0</v>
      </c>
      <c r="V417" s="163">
        <f t="shared" si="41"/>
        <v>0</v>
      </c>
      <c r="W417" s="163"/>
      <c r="X417" s="163" t="s">
        <v>464</v>
      </c>
      <c r="Y417" s="152"/>
      <c r="Z417" s="152"/>
      <c r="AA417" s="152"/>
      <c r="AB417" s="152"/>
      <c r="AC417" s="152"/>
      <c r="AD417" s="152"/>
      <c r="AE417" s="152"/>
      <c r="AF417" s="152"/>
      <c r="AG417" s="152" t="s">
        <v>4008</v>
      </c>
      <c r="AH417" s="152"/>
      <c r="AI417" s="152"/>
      <c r="AJ417" s="152"/>
      <c r="AK417" s="152"/>
      <c r="AL417" s="152"/>
      <c r="AM417" s="152"/>
      <c r="AN417" s="152"/>
      <c r="AO417" s="152"/>
      <c r="AP417" s="152"/>
      <c r="AQ417" s="152"/>
      <c r="AR417" s="152"/>
      <c r="AS417" s="152"/>
      <c r="AT417" s="152"/>
      <c r="AU417" s="152"/>
      <c r="AV417" s="152"/>
      <c r="AW417" s="152"/>
      <c r="AX417" s="152"/>
      <c r="AY417" s="152"/>
      <c r="AZ417" s="152"/>
      <c r="BA417" s="152"/>
      <c r="BB417" s="152"/>
      <c r="BC417" s="152"/>
      <c r="BD417" s="152"/>
      <c r="BE417" s="152"/>
      <c r="BF417" s="152"/>
      <c r="BG417" s="152"/>
      <c r="BH417" s="152"/>
    </row>
    <row r="418" spans="1:60" outlineLevel="1">
      <c r="A418" s="189">
        <v>211</v>
      </c>
      <c r="B418" s="190" t="s">
        <v>4886</v>
      </c>
      <c r="C418" s="197" t="s">
        <v>4887</v>
      </c>
      <c r="D418" s="191" t="s">
        <v>508</v>
      </c>
      <c r="E418" s="192">
        <v>2</v>
      </c>
      <c r="F418" s="193"/>
      <c r="G418" s="194">
        <f t="shared" si="35"/>
        <v>0</v>
      </c>
      <c r="H418" s="193"/>
      <c r="I418" s="194">
        <f t="shared" si="36"/>
        <v>0</v>
      </c>
      <c r="J418" s="193"/>
      <c r="K418" s="194">
        <f t="shared" si="37"/>
        <v>0</v>
      </c>
      <c r="L418" s="194">
        <v>21</v>
      </c>
      <c r="M418" s="194">
        <f t="shared" si="38"/>
        <v>0</v>
      </c>
      <c r="N418" s="192">
        <v>5.9999999999999995E-4</v>
      </c>
      <c r="O418" s="192">
        <f t="shared" si="39"/>
        <v>0</v>
      </c>
      <c r="P418" s="192">
        <v>0</v>
      </c>
      <c r="Q418" s="192">
        <f t="shared" si="40"/>
        <v>0</v>
      </c>
      <c r="R418" s="194"/>
      <c r="S418" s="194" t="s">
        <v>430</v>
      </c>
      <c r="T418" s="195" t="s">
        <v>372</v>
      </c>
      <c r="U418" s="163">
        <v>0</v>
      </c>
      <c r="V418" s="163">
        <f t="shared" si="41"/>
        <v>0</v>
      </c>
      <c r="W418" s="163"/>
      <c r="X418" s="163" t="s">
        <v>464</v>
      </c>
      <c r="Y418" s="152"/>
      <c r="Z418" s="152"/>
      <c r="AA418" s="152"/>
      <c r="AB418" s="152"/>
      <c r="AC418" s="152"/>
      <c r="AD418" s="152"/>
      <c r="AE418" s="152"/>
      <c r="AF418" s="152"/>
      <c r="AG418" s="152" t="s">
        <v>4008</v>
      </c>
      <c r="AH418" s="152"/>
      <c r="AI418" s="152"/>
      <c r="AJ418" s="152"/>
      <c r="AK418" s="152"/>
      <c r="AL418" s="152"/>
      <c r="AM418" s="152"/>
      <c r="AN418" s="152"/>
      <c r="AO418" s="152"/>
      <c r="AP418" s="152"/>
      <c r="AQ418" s="152"/>
      <c r="AR418" s="152"/>
      <c r="AS418" s="152"/>
      <c r="AT418" s="152"/>
      <c r="AU418" s="152"/>
      <c r="AV418" s="152"/>
      <c r="AW418" s="152"/>
      <c r="AX418" s="152"/>
      <c r="AY418" s="152"/>
      <c r="AZ418" s="152"/>
      <c r="BA418" s="152"/>
      <c r="BB418" s="152"/>
      <c r="BC418" s="152"/>
      <c r="BD418" s="152"/>
      <c r="BE418" s="152"/>
      <c r="BF418" s="152"/>
      <c r="BG418" s="152"/>
      <c r="BH418" s="152"/>
    </row>
    <row r="419" spans="1:60" outlineLevel="1">
      <c r="A419" s="175">
        <v>212</v>
      </c>
      <c r="B419" s="176" t="s">
        <v>4888</v>
      </c>
      <c r="C419" s="185" t="s">
        <v>4889</v>
      </c>
      <c r="D419" s="177" t="s">
        <v>459</v>
      </c>
      <c r="E419" s="178">
        <v>29.821169999999999</v>
      </c>
      <c r="F419" s="179"/>
      <c r="G419" s="180">
        <f t="shared" si="35"/>
        <v>0</v>
      </c>
      <c r="H419" s="179"/>
      <c r="I419" s="180">
        <f t="shared" si="36"/>
        <v>0</v>
      </c>
      <c r="J419" s="179"/>
      <c r="K419" s="180">
        <f t="shared" si="37"/>
        <v>0</v>
      </c>
      <c r="L419" s="180">
        <v>21</v>
      </c>
      <c r="M419" s="180">
        <f t="shared" si="38"/>
        <v>0</v>
      </c>
      <c r="N419" s="178">
        <v>0</v>
      </c>
      <c r="O419" s="178">
        <f t="shared" si="39"/>
        <v>0</v>
      </c>
      <c r="P419" s="178">
        <v>0</v>
      </c>
      <c r="Q419" s="178">
        <f t="shared" si="40"/>
        <v>0</v>
      </c>
      <c r="R419" s="180" t="s">
        <v>1317</v>
      </c>
      <c r="S419" s="180" t="s">
        <v>371</v>
      </c>
      <c r="T419" s="181" t="s">
        <v>2386</v>
      </c>
      <c r="U419" s="163">
        <v>5.2060000000000004</v>
      </c>
      <c r="V419" s="163">
        <f t="shared" si="41"/>
        <v>155.25</v>
      </c>
      <c r="W419" s="163"/>
      <c r="X419" s="163" t="s">
        <v>254</v>
      </c>
      <c r="Y419" s="152"/>
      <c r="Z419" s="152"/>
      <c r="AA419" s="152"/>
      <c r="AB419" s="152"/>
      <c r="AC419" s="152"/>
      <c r="AD419" s="152"/>
      <c r="AE419" s="152"/>
      <c r="AF419" s="152"/>
      <c r="AG419" s="152" t="s">
        <v>724</v>
      </c>
      <c r="AH419" s="152"/>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c r="BD419" s="152"/>
      <c r="BE419" s="152"/>
      <c r="BF419" s="152"/>
      <c r="BG419" s="152"/>
      <c r="BH419" s="152"/>
    </row>
    <row r="420" spans="1:60" outlineLevel="1">
      <c r="A420" s="159"/>
      <c r="B420" s="160"/>
      <c r="C420" s="273" t="s">
        <v>1012</v>
      </c>
      <c r="D420" s="274"/>
      <c r="E420" s="274"/>
      <c r="F420" s="274"/>
      <c r="G420" s="274"/>
      <c r="H420" s="163"/>
      <c r="I420" s="163"/>
      <c r="J420" s="163"/>
      <c r="K420" s="163"/>
      <c r="L420" s="163"/>
      <c r="M420" s="163"/>
      <c r="N420" s="162"/>
      <c r="O420" s="162"/>
      <c r="P420" s="162"/>
      <c r="Q420" s="162"/>
      <c r="R420" s="163"/>
      <c r="S420" s="163"/>
      <c r="T420" s="163"/>
      <c r="U420" s="163"/>
      <c r="V420" s="163"/>
      <c r="W420" s="163"/>
      <c r="X420" s="163"/>
      <c r="Y420" s="152"/>
      <c r="Z420" s="152"/>
      <c r="AA420" s="152"/>
      <c r="AB420" s="152"/>
      <c r="AC420" s="152"/>
      <c r="AD420" s="152"/>
      <c r="AE420" s="152"/>
      <c r="AF420" s="152"/>
      <c r="AG420" s="152" t="s">
        <v>444</v>
      </c>
      <c r="AH420" s="152"/>
      <c r="AI420" s="152"/>
      <c r="AJ420" s="152"/>
      <c r="AK420" s="152"/>
      <c r="AL420" s="152"/>
      <c r="AM420" s="152"/>
      <c r="AN420" s="152"/>
      <c r="AO420" s="152"/>
      <c r="AP420" s="152"/>
      <c r="AQ420" s="152"/>
      <c r="AR420" s="152"/>
      <c r="AS420" s="152"/>
      <c r="AT420" s="152"/>
      <c r="AU420" s="152"/>
      <c r="AV420" s="152"/>
      <c r="AW420" s="152"/>
      <c r="AX420" s="152"/>
      <c r="AY420" s="152"/>
      <c r="AZ420" s="152"/>
      <c r="BA420" s="152"/>
      <c r="BB420" s="152"/>
      <c r="BC420" s="152"/>
      <c r="BD420" s="152"/>
      <c r="BE420" s="152"/>
      <c r="BF420" s="152"/>
      <c r="BG420" s="152"/>
      <c r="BH420" s="152"/>
    </row>
    <row r="421" spans="1:60">
      <c r="A421" s="3"/>
      <c r="B421" s="4"/>
      <c r="C421" s="186"/>
      <c r="D421" s="6"/>
      <c r="E421" s="3"/>
      <c r="F421" s="3"/>
      <c r="G421" s="3"/>
      <c r="H421" s="3"/>
      <c r="I421" s="3"/>
      <c r="J421" s="3"/>
      <c r="K421" s="3"/>
      <c r="L421" s="3"/>
      <c r="M421" s="3"/>
      <c r="N421" s="3"/>
      <c r="O421" s="3"/>
      <c r="P421" s="3"/>
      <c r="Q421" s="3"/>
      <c r="R421" s="3"/>
      <c r="S421" s="3"/>
      <c r="T421" s="3"/>
      <c r="U421" s="3"/>
      <c r="V421" s="3"/>
      <c r="W421" s="3"/>
      <c r="X421" s="3"/>
      <c r="AE421">
        <v>15</v>
      </c>
      <c r="AF421">
        <v>21</v>
      </c>
      <c r="AG421" t="s">
        <v>353</v>
      </c>
    </row>
    <row r="422" spans="1:60">
      <c r="A422" s="155"/>
      <c r="B422" s="156" t="s">
        <v>29</v>
      </c>
      <c r="C422" s="187"/>
      <c r="D422" s="157"/>
      <c r="E422" s="158"/>
      <c r="F422" s="158"/>
      <c r="G422" s="183">
        <f>G8+G10+G27+G31</f>
        <v>0</v>
      </c>
      <c r="H422" s="3"/>
      <c r="I422" s="3"/>
      <c r="J422" s="3"/>
      <c r="K422" s="3"/>
      <c r="L422" s="3"/>
      <c r="M422" s="3"/>
      <c r="N422" s="3"/>
      <c r="O422" s="3"/>
      <c r="P422" s="3"/>
      <c r="Q422" s="3"/>
      <c r="R422" s="3"/>
      <c r="S422" s="3"/>
      <c r="T422" s="3"/>
      <c r="U422" s="3"/>
      <c r="V422" s="3"/>
      <c r="W422" s="3"/>
      <c r="X422" s="3"/>
      <c r="AE422">
        <f>SUMIF(L7:L420,AE421,G7:G420)</f>
        <v>0</v>
      </c>
      <c r="AF422">
        <f>SUMIF(L7:L420,AF421,G7:G420)</f>
        <v>0</v>
      </c>
      <c r="AG422" t="s">
        <v>423</v>
      </c>
    </row>
    <row r="423" spans="1:60">
      <c r="A423" s="277" t="s">
        <v>4166</v>
      </c>
      <c r="B423" s="277"/>
      <c r="C423" s="186"/>
      <c r="D423" s="6"/>
      <c r="E423" s="3"/>
      <c r="F423" s="3"/>
      <c r="G423" s="3"/>
      <c r="H423" s="3"/>
      <c r="I423" s="3"/>
      <c r="J423" s="3"/>
      <c r="K423" s="3"/>
      <c r="L423" s="3"/>
      <c r="M423" s="3"/>
      <c r="N423" s="3"/>
      <c r="O423" s="3"/>
      <c r="P423" s="3"/>
      <c r="Q423" s="3"/>
      <c r="R423" s="3"/>
      <c r="S423" s="3"/>
      <c r="T423" s="3"/>
      <c r="U423" s="3"/>
      <c r="V423" s="3"/>
      <c r="W423" s="3"/>
      <c r="X423" s="3"/>
    </row>
    <row r="424" spans="1:60">
      <c r="A424" s="3"/>
      <c r="B424" s="4" t="s">
        <v>4167</v>
      </c>
      <c r="C424" s="186" t="s">
        <v>4168</v>
      </c>
      <c r="D424" s="6"/>
      <c r="E424" s="3"/>
      <c r="F424" s="3"/>
      <c r="G424" s="3"/>
      <c r="H424" s="3"/>
      <c r="I424" s="3"/>
      <c r="J424" s="3"/>
      <c r="K424" s="3"/>
      <c r="L424" s="3"/>
      <c r="M424" s="3"/>
      <c r="N424" s="3"/>
      <c r="O424" s="3"/>
      <c r="P424" s="3"/>
      <c r="Q424" s="3"/>
      <c r="R424" s="3"/>
      <c r="S424" s="3"/>
      <c r="T424" s="3"/>
      <c r="U424" s="3"/>
      <c r="V424" s="3"/>
      <c r="W424" s="3"/>
      <c r="X424" s="3"/>
      <c r="AG424" t="s">
        <v>4169</v>
      </c>
    </row>
    <row r="425" spans="1:60">
      <c r="A425" s="3"/>
      <c r="B425" s="4" t="s">
        <v>4170</v>
      </c>
      <c r="C425" s="186" t="s">
        <v>4171</v>
      </c>
      <c r="D425" s="6"/>
      <c r="E425" s="3"/>
      <c r="F425" s="3"/>
      <c r="G425" s="3"/>
      <c r="H425" s="3"/>
      <c r="I425" s="3"/>
      <c r="J425" s="3"/>
      <c r="K425" s="3"/>
      <c r="L425" s="3"/>
      <c r="M425" s="3"/>
      <c r="N425" s="3"/>
      <c r="O425" s="3"/>
      <c r="P425" s="3"/>
      <c r="Q425" s="3"/>
      <c r="R425" s="3"/>
      <c r="S425" s="3"/>
      <c r="T425" s="3"/>
      <c r="U425" s="3"/>
      <c r="V425" s="3"/>
      <c r="W425" s="3"/>
      <c r="X425" s="3"/>
      <c r="AG425" t="s">
        <v>4172</v>
      </c>
    </row>
    <row r="426" spans="1:60">
      <c r="A426" s="3"/>
      <c r="B426" s="4"/>
      <c r="C426" s="186" t="s">
        <v>4140</v>
      </c>
      <c r="D426" s="6"/>
      <c r="E426" s="3"/>
      <c r="F426" s="3"/>
      <c r="G426" s="3"/>
      <c r="H426" s="3"/>
      <c r="I426" s="3"/>
      <c r="J426" s="3"/>
      <c r="K426" s="3"/>
      <c r="L426" s="3"/>
      <c r="M426" s="3"/>
      <c r="N426" s="3"/>
      <c r="O426" s="3"/>
      <c r="P426" s="3"/>
      <c r="Q426" s="3"/>
      <c r="R426" s="3"/>
      <c r="S426" s="3"/>
      <c r="T426" s="3"/>
      <c r="U426" s="3"/>
      <c r="V426" s="3"/>
      <c r="W426" s="3"/>
      <c r="X426" s="3"/>
      <c r="AG426" t="s">
        <v>4173</v>
      </c>
    </row>
    <row r="427" spans="1:60">
      <c r="A427" s="3"/>
      <c r="B427" s="4"/>
      <c r="C427" s="186"/>
      <c r="D427" s="6"/>
      <c r="E427" s="3"/>
      <c r="F427" s="3"/>
      <c r="G427" s="3"/>
      <c r="H427" s="3"/>
      <c r="I427" s="3"/>
      <c r="J427" s="3"/>
      <c r="K427" s="3"/>
      <c r="L427" s="3"/>
      <c r="M427" s="3"/>
      <c r="N427" s="3"/>
      <c r="O427" s="3"/>
      <c r="P427" s="3"/>
      <c r="Q427" s="3"/>
      <c r="R427" s="3"/>
      <c r="S427" s="3"/>
      <c r="T427" s="3"/>
      <c r="U427" s="3"/>
      <c r="V427" s="3"/>
      <c r="W427" s="3"/>
      <c r="X427" s="3"/>
    </row>
    <row r="428" spans="1:60">
      <c r="C428" s="188"/>
      <c r="D428" s="10"/>
      <c r="AG428" t="s">
        <v>425</v>
      </c>
    </row>
    <row r="429" spans="1:60">
      <c r="D429" s="10"/>
    </row>
    <row r="430" spans="1:60">
      <c r="D430" s="10"/>
    </row>
    <row r="431" spans="1:60">
      <c r="D431" s="10"/>
    </row>
    <row r="432" spans="1:60">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ZI8drzPBSXdHuYY3SHN32a6AGkbdEq36gpnLhdJluhX+gf0Z+HN18j0ANx50WT2is3rq2dCU4jzuoFSuXSFx+w==" saltValue="QE6iJPyI9S6Ze3FB3wnJdQ==" spinCount="100000" sheet="1"/>
  <mergeCells count="13">
    <mergeCell ref="A1:G1"/>
    <mergeCell ref="C2:G2"/>
    <mergeCell ref="C3:G3"/>
    <mergeCell ref="C4:G4"/>
    <mergeCell ref="A423:B423"/>
    <mergeCell ref="C12:G12"/>
    <mergeCell ref="C13:G13"/>
    <mergeCell ref="C213:G213"/>
    <mergeCell ref="C214:G214"/>
    <mergeCell ref="C215:G215"/>
    <mergeCell ref="C217:G217"/>
    <mergeCell ref="C218:G218"/>
    <mergeCell ref="C420:G4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32.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79</v>
      </c>
      <c r="C3" s="265" t="s">
        <v>93</v>
      </c>
      <c r="D3" s="266"/>
      <c r="E3" s="266"/>
      <c r="F3" s="266"/>
      <c r="G3" s="267"/>
      <c r="AC3" s="126" t="s">
        <v>339</v>
      </c>
      <c r="AG3" t="s">
        <v>343</v>
      </c>
    </row>
    <row r="4" spans="1:60" ht="24.95" customHeight="1">
      <c r="A4" s="145" t="s">
        <v>9</v>
      </c>
      <c r="B4" s="146" t="s">
        <v>100</v>
      </c>
      <c r="C4" s="268" t="s">
        <v>101</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53</v>
      </c>
      <c r="C8" s="184" t="s">
        <v>225</v>
      </c>
      <c r="D8" s="171"/>
      <c r="E8" s="172"/>
      <c r="F8" s="173"/>
      <c r="G8" s="173">
        <f>SUMIF(AG9:AG11,"&lt;&gt;NOR",G9:G11)</f>
        <v>0</v>
      </c>
      <c r="H8" s="173"/>
      <c r="I8" s="173">
        <f>SUM(I9:I11)</f>
        <v>0</v>
      </c>
      <c r="J8" s="173"/>
      <c r="K8" s="173">
        <f>SUM(K9:K11)</f>
        <v>0</v>
      </c>
      <c r="L8" s="173"/>
      <c r="M8" s="173">
        <f>SUM(M9:M11)</f>
        <v>0</v>
      </c>
      <c r="N8" s="172"/>
      <c r="O8" s="172">
        <f>SUM(O9:O11)</f>
        <v>0.04</v>
      </c>
      <c r="P8" s="172"/>
      <c r="Q8" s="172">
        <f>SUM(Q9:Q11)</f>
        <v>0</v>
      </c>
      <c r="R8" s="173"/>
      <c r="S8" s="173"/>
      <c r="T8" s="174"/>
      <c r="U8" s="168"/>
      <c r="V8" s="168">
        <f>SUM(V9:V11)</f>
        <v>9.52</v>
      </c>
      <c r="W8" s="168"/>
      <c r="X8" s="168"/>
      <c r="AG8" t="s">
        <v>367</v>
      </c>
    </row>
    <row r="9" spans="1:60" outlineLevel="1">
      <c r="A9" s="175">
        <v>1</v>
      </c>
      <c r="B9" s="176" t="s">
        <v>4890</v>
      </c>
      <c r="C9" s="185" t="s">
        <v>4891</v>
      </c>
      <c r="D9" s="177" t="s">
        <v>508</v>
      </c>
      <c r="E9" s="178">
        <v>8</v>
      </c>
      <c r="F9" s="179"/>
      <c r="G9" s="180">
        <f>ROUND(E9*F9,2)</f>
        <v>0</v>
      </c>
      <c r="H9" s="179"/>
      <c r="I9" s="180">
        <f>ROUND(E9*H9,2)</f>
        <v>0</v>
      </c>
      <c r="J9" s="179"/>
      <c r="K9" s="180">
        <f>ROUND(E9*J9,2)</f>
        <v>0</v>
      </c>
      <c r="L9" s="180">
        <v>21</v>
      </c>
      <c r="M9" s="180">
        <f>G9*(1+L9/100)</f>
        <v>0</v>
      </c>
      <c r="N9" s="178">
        <v>5.47E-3</v>
      </c>
      <c r="O9" s="178">
        <f>ROUND(E9*N9,2)</f>
        <v>0.04</v>
      </c>
      <c r="P9" s="178">
        <v>0</v>
      </c>
      <c r="Q9" s="178">
        <f>ROUND(E9*P9,2)</f>
        <v>0</v>
      </c>
      <c r="R9" s="180" t="s">
        <v>470</v>
      </c>
      <c r="S9" s="180" t="s">
        <v>371</v>
      </c>
      <c r="T9" s="181" t="s">
        <v>2386</v>
      </c>
      <c r="U9" s="163">
        <v>1.19</v>
      </c>
      <c r="V9" s="163">
        <f>ROUND(E9*U9,2)</f>
        <v>9.52</v>
      </c>
      <c r="W9" s="163"/>
      <c r="X9" s="163" t="s">
        <v>431</v>
      </c>
      <c r="Y9" s="152"/>
      <c r="Z9" s="152"/>
      <c r="AA9" s="152"/>
      <c r="AB9" s="152"/>
      <c r="AC9" s="152"/>
      <c r="AD9" s="152"/>
      <c r="AE9" s="152"/>
      <c r="AF9" s="152"/>
      <c r="AG9" s="152" t="s">
        <v>2387</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c r="A10" s="159"/>
      <c r="B10" s="160"/>
      <c r="C10" s="203" t="s">
        <v>4892</v>
      </c>
      <c r="D10" s="199"/>
      <c r="E10" s="200">
        <v>4</v>
      </c>
      <c r="F10" s="163"/>
      <c r="G10" s="163"/>
      <c r="H10" s="163"/>
      <c r="I10" s="163"/>
      <c r="J10" s="163"/>
      <c r="K10" s="163"/>
      <c r="L10" s="163"/>
      <c r="M10" s="163"/>
      <c r="N10" s="162"/>
      <c r="O10" s="162"/>
      <c r="P10" s="162"/>
      <c r="Q10" s="162"/>
      <c r="R10" s="163"/>
      <c r="S10" s="163"/>
      <c r="T10" s="163"/>
      <c r="U10" s="163"/>
      <c r="V10" s="163"/>
      <c r="W10" s="163"/>
      <c r="X10" s="163"/>
      <c r="Y10" s="152"/>
      <c r="Z10" s="152"/>
      <c r="AA10" s="152"/>
      <c r="AB10" s="152"/>
      <c r="AC10" s="152"/>
      <c r="AD10" s="152"/>
      <c r="AE10" s="152"/>
      <c r="AF10" s="152"/>
      <c r="AG10" s="152" t="s">
        <v>2390</v>
      </c>
      <c r="AH10" s="152">
        <v>0</v>
      </c>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59"/>
      <c r="B11" s="160"/>
      <c r="C11" s="203" t="s">
        <v>4893</v>
      </c>
      <c r="D11" s="199"/>
      <c r="E11" s="200">
        <v>4</v>
      </c>
      <c r="F11" s="163"/>
      <c r="G11" s="163"/>
      <c r="H11" s="163"/>
      <c r="I11" s="163"/>
      <c r="J11" s="163"/>
      <c r="K11" s="163"/>
      <c r="L11" s="163"/>
      <c r="M11" s="163"/>
      <c r="N11" s="162"/>
      <c r="O11" s="162"/>
      <c r="P11" s="162"/>
      <c r="Q11" s="162"/>
      <c r="R11" s="163"/>
      <c r="S11" s="163"/>
      <c r="T11" s="163"/>
      <c r="U11" s="163"/>
      <c r="V11" s="163"/>
      <c r="W11" s="163"/>
      <c r="X11" s="163"/>
      <c r="Y11" s="152"/>
      <c r="Z11" s="152"/>
      <c r="AA11" s="152"/>
      <c r="AB11" s="152"/>
      <c r="AC11" s="152"/>
      <c r="AD11" s="152"/>
      <c r="AE11" s="152"/>
      <c r="AF11" s="152"/>
      <c r="AG11" s="152" t="s">
        <v>2390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c r="A12" s="169" t="s">
        <v>366</v>
      </c>
      <c r="B12" s="170" t="s">
        <v>67</v>
      </c>
      <c r="C12" s="184" t="s">
        <v>247</v>
      </c>
      <c r="D12" s="171"/>
      <c r="E12" s="172"/>
      <c r="F12" s="173"/>
      <c r="G12" s="173">
        <f>SUMIF(AG13:AG15,"&lt;&gt;NOR",G13:G15)</f>
        <v>0</v>
      </c>
      <c r="H12" s="173"/>
      <c r="I12" s="173">
        <f>SUM(I13:I15)</f>
        <v>0</v>
      </c>
      <c r="J12" s="173"/>
      <c r="K12" s="173">
        <f>SUM(K13:K15)</f>
        <v>0</v>
      </c>
      <c r="L12" s="173"/>
      <c r="M12" s="173">
        <f>SUM(M13:M15)</f>
        <v>0</v>
      </c>
      <c r="N12" s="172"/>
      <c r="O12" s="172">
        <f>SUM(O13:O15)</f>
        <v>0</v>
      </c>
      <c r="P12" s="172"/>
      <c r="Q12" s="172">
        <f>SUM(Q13:Q15)</f>
        <v>0.01</v>
      </c>
      <c r="R12" s="173"/>
      <c r="S12" s="173"/>
      <c r="T12" s="174"/>
      <c r="U12" s="168"/>
      <c r="V12" s="168">
        <f>SUM(V13:V15)</f>
        <v>1.92</v>
      </c>
      <c r="W12" s="168"/>
      <c r="X12" s="168"/>
      <c r="AG12" t="s">
        <v>367</v>
      </c>
    </row>
    <row r="13" spans="1:60" ht="22.5" outlineLevel="1">
      <c r="A13" s="175">
        <v>2</v>
      </c>
      <c r="B13" s="176" t="s">
        <v>4894</v>
      </c>
      <c r="C13" s="185" t="s">
        <v>4895</v>
      </c>
      <c r="D13" s="177" t="s">
        <v>508</v>
      </c>
      <c r="E13" s="178">
        <v>4</v>
      </c>
      <c r="F13" s="179"/>
      <c r="G13" s="180">
        <f>ROUND(E13*F13,2)</f>
        <v>0</v>
      </c>
      <c r="H13" s="179"/>
      <c r="I13" s="180">
        <f>ROUND(E13*H13,2)</f>
        <v>0</v>
      </c>
      <c r="J13" s="179"/>
      <c r="K13" s="180">
        <f>ROUND(E13*J13,2)</f>
        <v>0</v>
      </c>
      <c r="L13" s="180">
        <v>21</v>
      </c>
      <c r="M13" s="180">
        <f>G13*(1+L13/100)</f>
        <v>0</v>
      </c>
      <c r="N13" s="178">
        <v>6.7000000000000002E-4</v>
      </c>
      <c r="O13" s="178">
        <f>ROUND(E13*N13,2)</f>
        <v>0</v>
      </c>
      <c r="P13" s="178">
        <v>2E-3</v>
      </c>
      <c r="Q13" s="178">
        <f>ROUND(E13*P13,2)</f>
        <v>0.01</v>
      </c>
      <c r="R13" s="180" t="s">
        <v>644</v>
      </c>
      <c r="S13" s="180" t="s">
        <v>371</v>
      </c>
      <c r="T13" s="181" t="s">
        <v>2386</v>
      </c>
      <c r="U13" s="163">
        <v>0.48</v>
      </c>
      <c r="V13" s="163">
        <f>ROUND(E13*U13,2)</f>
        <v>1.92</v>
      </c>
      <c r="W13" s="163"/>
      <c r="X13" s="163" t="s">
        <v>431</v>
      </c>
      <c r="Y13" s="152"/>
      <c r="Z13" s="152"/>
      <c r="AA13" s="152"/>
      <c r="AB13" s="152"/>
      <c r="AC13" s="152"/>
      <c r="AD13" s="152"/>
      <c r="AE13" s="152"/>
      <c r="AF13" s="152"/>
      <c r="AG13" s="152" t="s">
        <v>2387</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59"/>
      <c r="B14" s="160"/>
      <c r="C14" s="273" t="s">
        <v>676</v>
      </c>
      <c r="D14" s="274"/>
      <c r="E14" s="274"/>
      <c r="F14" s="274"/>
      <c r="G14" s="274"/>
      <c r="H14" s="163"/>
      <c r="I14" s="163"/>
      <c r="J14" s="163"/>
      <c r="K14" s="163"/>
      <c r="L14" s="163"/>
      <c r="M14" s="163"/>
      <c r="N14" s="162"/>
      <c r="O14" s="162"/>
      <c r="P14" s="162"/>
      <c r="Q14" s="162"/>
      <c r="R14" s="163"/>
      <c r="S14" s="163"/>
      <c r="T14" s="163"/>
      <c r="U14" s="163"/>
      <c r="V14" s="163"/>
      <c r="W14" s="163"/>
      <c r="X14" s="163"/>
      <c r="Y14" s="152"/>
      <c r="Z14" s="152"/>
      <c r="AA14" s="152"/>
      <c r="AB14" s="152"/>
      <c r="AC14" s="152"/>
      <c r="AD14" s="152"/>
      <c r="AE14" s="152"/>
      <c r="AF14" s="152"/>
      <c r="AG14" s="152" t="s">
        <v>444</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59"/>
      <c r="B15" s="160"/>
      <c r="C15" s="271" t="s">
        <v>4896</v>
      </c>
      <c r="D15" s="272"/>
      <c r="E15" s="272"/>
      <c r="F15" s="272"/>
      <c r="G15" s="272"/>
      <c r="H15" s="163"/>
      <c r="I15" s="163"/>
      <c r="J15" s="163"/>
      <c r="K15" s="163"/>
      <c r="L15" s="163"/>
      <c r="M15" s="163"/>
      <c r="N15" s="162"/>
      <c r="O15" s="162"/>
      <c r="P15" s="162"/>
      <c r="Q15" s="162"/>
      <c r="R15" s="163"/>
      <c r="S15" s="163"/>
      <c r="T15" s="163"/>
      <c r="U15" s="163"/>
      <c r="V15" s="163"/>
      <c r="W15" s="163"/>
      <c r="X15" s="163"/>
      <c r="Y15" s="152"/>
      <c r="Z15" s="152"/>
      <c r="AA15" s="152"/>
      <c r="AB15" s="152"/>
      <c r="AC15" s="152"/>
      <c r="AD15" s="152"/>
      <c r="AE15" s="152"/>
      <c r="AF15" s="152"/>
      <c r="AG15" s="152" t="s">
        <v>375</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c r="A16" s="169" t="s">
        <v>366</v>
      </c>
      <c r="B16" s="170" t="s">
        <v>271</v>
      </c>
      <c r="C16" s="184" t="s">
        <v>272</v>
      </c>
      <c r="D16" s="171"/>
      <c r="E16" s="172"/>
      <c r="F16" s="173"/>
      <c r="G16" s="173">
        <f>SUMIF(AG17:AG23,"&lt;&gt;NOR",G17:G23)</f>
        <v>0</v>
      </c>
      <c r="H16" s="173"/>
      <c r="I16" s="173">
        <f>SUM(I17:I23)</f>
        <v>0</v>
      </c>
      <c r="J16" s="173"/>
      <c r="K16" s="173">
        <f>SUM(K17:K23)</f>
        <v>0</v>
      </c>
      <c r="L16" s="173"/>
      <c r="M16" s="173">
        <f>SUM(M17:M23)</f>
        <v>0</v>
      </c>
      <c r="N16" s="172"/>
      <c r="O16" s="172">
        <f>SUM(O17:O23)</f>
        <v>0</v>
      </c>
      <c r="P16" s="172"/>
      <c r="Q16" s="172">
        <f>SUM(Q17:Q23)</f>
        <v>0</v>
      </c>
      <c r="R16" s="173"/>
      <c r="S16" s="173"/>
      <c r="T16" s="174"/>
      <c r="U16" s="168"/>
      <c r="V16" s="168">
        <f>SUM(V17:V23)</f>
        <v>9.7000000000000011</v>
      </c>
      <c r="W16" s="168"/>
      <c r="X16" s="168"/>
      <c r="AG16" t="s">
        <v>367</v>
      </c>
    </row>
    <row r="17" spans="1:60" outlineLevel="1">
      <c r="A17" s="175">
        <v>3</v>
      </c>
      <c r="B17" s="176" t="s">
        <v>4897</v>
      </c>
      <c r="C17" s="185" t="s">
        <v>4898</v>
      </c>
      <c r="D17" s="177" t="s">
        <v>524</v>
      </c>
      <c r="E17" s="178">
        <v>3.6</v>
      </c>
      <c r="F17" s="179"/>
      <c r="G17" s="180">
        <f>ROUND(E17*F17,2)</f>
        <v>0</v>
      </c>
      <c r="H17" s="179"/>
      <c r="I17" s="180">
        <f>ROUND(E17*H17,2)</f>
        <v>0</v>
      </c>
      <c r="J17" s="179"/>
      <c r="K17" s="180">
        <f>ROUND(E17*J17,2)</f>
        <v>0</v>
      </c>
      <c r="L17" s="180">
        <v>21</v>
      </c>
      <c r="M17" s="180">
        <f>G17*(1+L17/100)</f>
        <v>0</v>
      </c>
      <c r="N17" s="178">
        <v>2.5000000000000001E-4</v>
      </c>
      <c r="O17" s="178">
        <f>ROUND(E17*N17,2)</f>
        <v>0</v>
      </c>
      <c r="P17" s="178">
        <v>0</v>
      </c>
      <c r="Q17" s="178">
        <f>ROUND(E17*P17,2)</f>
        <v>0</v>
      </c>
      <c r="R17" s="180" t="s">
        <v>766</v>
      </c>
      <c r="S17" s="180" t="s">
        <v>371</v>
      </c>
      <c r="T17" s="181" t="s">
        <v>2386</v>
      </c>
      <c r="U17" s="163">
        <v>0.25</v>
      </c>
      <c r="V17" s="163">
        <f>ROUND(E17*U17,2)</f>
        <v>0.9</v>
      </c>
      <c r="W17" s="163"/>
      <c r="X17" s="163" t="s">
        <v>431</v>
      </c>
      <c r="Y17" s="152"/>
      <c r="Z17" s="152"/>
      <c r="AA17" s="152"/>
      <c r="AB17" s="152"/>
      <c r="AC17" s="152"/>
      <c r="AD17" s="152"/>
      <c r="AE17" s="152"/>
      <c r="AF17" s="152"/>
      <c r="AG17" s="152" t="s">
        <v>2387</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ht="22.5" outlineLevel="1">
      <c r="A18" s="159"/>
      <c r="B18" s="160"/>
      <c r="C18" s="262" t="s">
        <v>4899</v>
      </c>
      <c r="D18" s="263"/>
      <c r="E18" s="263"/>
      <c r="F18" s="263"/>
      <c r="G18" s="263"/>
      <c r="H18" s="163"/>
      <c r="I18" s="163"/>
      <c r="J18" s="163"/>
      <c r="K18" s="163"/>
      <c r="L18" s="163"/>
      <c r="M18" s="163"/>
      <c r="N18" s="162"/>
      <c r="O18" s="162"/>
      <c r="P18" s="162"/>
      <c r="Q18" s="162"/>
      <c r="R18" s="163"/>
      <c r="S18" s="163"/>
      <c r="T18" s="163"/>
      <c r="U18" s="163"/>
      <c r="V18" s="163"/>
      <c r="W18" s="163"/>
      <c r="X18" s="163"/>
      <c r="Y18" s="152"/>
      <c r="Z18" s="152"/>
      <c r="AA18" s="152"/>
      <c r="AB18" s="152"/>
      <c r="AC18" s="152"/>
      <c r="AD18" s="152"/>
      <c r="AE18" s="152"/>
      <c r="AF18" s="152"/>
      <c r="AG18" s="152" t="s">
        <v>375</v>
      </c>
      <c r="AH18" s="152"/>
      <c r="AI18" s="152"/>
      <c r="AJ18" s="152"/>
      <c r="AK18" s="152"/>
      <c r="AL18" s="152"/>
      <c r="AM18" s="152"/>
      <c r="AN18" s="152"/>
      <c r="AO18" s="152"/>
      <c r="AP18" s="152"/>
      <c r="AQ18" s="152"/>
      <c r="AR18" s="152"/>
      <c r="AS18" s="152"/>
      <c r="AT18" s="152"/>
      <c r="AU18" s="152"/>
      <c r="AV18" s="152"/>
      <c r="AW18" s="152"/>
      <c r="AX18" s="152"/>
      <c r="AY18" s="152"/>
      <c r="AZ18" s="152"/>
      <c r="BA18" s="182" t="str">
        <f>C18</f>
        <v>Protipožární tmel v práškové podobě se rozmíchá s vodou. Hmotou se vyplňují a vyrovnávají spáry protipožárních desek a řezných hran. V ceně je dodávka vody a tmele.</v>
      </c>
      <c r="BB18" s="152"/>
      <c r="BC18" s="152"/>
      <c r="BD18" s="152"/>
      <c r="BE18" s="152"/>
      <c r="BF18" s="152"/>
      <c r="BG18" s="152"/>
      <c r="BH18" s="152"/>
    </row>
    <row r="19" spans="1:60" outlineLevel="1">
      <c r="A19" s="159"/>
      <c r="B19" s="160"/>
      <c r="C19" s="203" t="s">
        <v>4900</v>
      </c>
      <c r="D19" s="199"/>
      <c r="E19" s="200">
        <v>3.6</v>
      </c>
      <c r="F19" s="163"/>
      <c r="G19" s="163"/>
      <c r="H19" s="163"/>
      <c r="I19" s="163"/>
      <c r="J19" s="163"/>
      <c r="K19" s="163"/>
      <c r="L19" s="163"/>
      <c r="M19" s="163"/>
      <c r="N19" s="162"/>
      <c r="O19" s="162"/>
      <c r="P19" s="162"/>
      <c r="Q19" s="162"/>
      <c r="R19" s="163"/>
      <c r="S19" s="163"/>
      <c r="T19" s="163"/>
      <c r="U19" s="163"/>
      <c r="V19" s="163"/>
      <c r="W19" s="163"/>
      <c r="X19" s="163"/>
      <c r="Y19" s="152"/>
      <c r="Z19" s="152"/>
      <c r="AA19" s="152"/>
      <c r="AB19" s="152"/>
      <c r="AC19" s="152"/>
      <c r="AD19" s="152"/>
      <c r="AE19" s="152"/>
      <c r="AF19" s="152"/>
      <c r="AG19" s="152" t="s">
        <v>2390</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c r="A20" s="175">
        <v>4</v>
      </c>
      <c r="B20" s="176" t="s">
        <v>4901</v>
      </c>
      <c r="C20" s="185" t="s">
        <v>4902</v>
      </c>
      <c r="D20" s="177" t="s">
        <v>508</v>
      </c>
      <c r="E20" s="178">
        <v>16</v>
      </c>
      <c r="F20" s="179"/>
      <c r="G20" s="180">
        <f>ROUND(E20*F20,2)</f>
        <v>0</v>
      </c>
      <c r="H20" s="179"/>
      <c r="I20" s="180">
        <f>ROUND(E20*H20,2)</f>
        <v>0</v>
      </c>
      <c r="J20" s="179"/>
      <c r="K20" s="180">
        <f>ROUND(E20*J20,2)</f>
        <v>0</v>
      </c>
      <c r="L20" s="180">
        <v>21</v>
      </c>
      <c r="M20" s="180">
        <f>G20*(1+L20/100)</f>
        <v>0</v>
      </c>
      <c r="N20" s="178">
        <v>5.0000000000000002E-5</v>
      </c>
      <c r="O20" s="178">
        <f>ROUND(E20*N20,2)</f>
        <v>0</v>
      </c>
      <c r="P20" s="178">
        <v>0</v>
      </c>
      <c r="Q20" s="178">
        <f>ROUND(E20*P20,2)</f>
        <v>0</v>
      </c>
      <c r="R20" s="180"/>
      <c r="S20" s="180" t="s">
        <v>430</v>
      </c>
      <c r="T20" s="181" t="s">
        <v>372</v>
      </c>
      <c r="U20" s="163">
        <v>0.55000000000000004</v>
      </c>
      <c r="V20" s="163">
        <f>ROUND(E20*U20,2)</f>
        <v>8.8000000000000007</v>
      </c>
      <c r="W20" s="163"/>
      <c r="X20" s="163" t="s">
        <v>431</v>
      </c>
      <c r="Y20" s="152"/>
      <c r="Z20" s="152"/>
      <c r="AA20" s="152"/>
      <c r="AB20" s="152"/>
      <c r="AC20" s="152"/>
      <c r="AD20" s="152"/>
      <c r="AE20" s="152"/>
      <c r="AF20" s="152"/>
      <c r="AG20" s="152" t="s">
        <v>2387</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ht="22.5" outlineLevel="1">
      <c r="A21" s="159"/>
      <c r="B21" s="160"/>
      <c r="C21" s="262" t="s">
        <v>3819</v>
      </c>
      <c r="D21" s="263"/>
      <c r="E21" s="263"/>
      <c r="F21" s="263"/>
      <c r="G21" s="263"/>
      <c r="H21" s="163"/>
      <c r="I21" s="163"/>
      <c r="J21" s="163"/>
      <c r="K21" s="163"/>
      <c r="L21" s="163"/>
      <c r="M21" s="163"/>
      <c r="N21" s="162"/>
      <c r="O21" s="162"/>
      <c r="P21" s="162"/>
      <c r="Q21" s="162"/>
      <c r="R21" s="163"/>
      <c r="S21" s="163"/>
      <c r="T21" s="163"/>
      <c r="U21" s="163"/>
      <c r="V21" s="163"/>
      <c r="W21" s="163"/>
      <c r="X21" s="163"/>
      <c r="Y21" s="152"/>
      <c r="Z21" s="152"/>
      <c r="AA21" s="152"/>
      <c r="AB21" s="152"/>
      <c r="AC21" s="152"/>
      <c r="AD21" s="152"/>
      <c r="AE21" s="152"/>
      <c r="AF21" s="152"/>
      <c r="AG21" s="152" t="s">
        <v>375</v>
      </c>
      <c r="AH21" s="152"/>
      <c r="AI21" s="152"/>
      <c r="AJ21" s="152"/>
      <c r="AK21" s="152"/>
      <c r="AL21" s="152"/>
      <c r="AM21" s="152"/>
      <c r="AN21" s="152"/>
      <c r="AO21" s="152"/>
      <c r="AP21" s="152"/>
      <c r="AQ21" s="152"/>
      <c r="AR21" s="152"/>
      <c r="AS21" s="152"/>
      <c r="AT21" s="152"/>
      <c r="AU21" s="152"/>
      <c r="AV21" s="152"/>
      <c r="AW21" s="152"/>
      <c r="AX21" s="152"/>
      <c r="AY21" s="152"/>
      <c r="AZ21" s="152"/>
      <c r="BA21" s="182" t="str">
        <f>C21</f>
        <v>Montáž manžety ke stěně nebo stropu pomocí rozpěrné hmoždinky se šroubem. Cena obsahuje i dodávku manžety a spojovacích prostředků.</v>
      </c>
      <c r="BB21" s="152"/>
      <c r="BC21" s="152"/>
      <c r="BD21" s="152"/>
      <c r="BE21" s="152"/>
      <c r="BF21" s="152"/>
      <c r="BG21" s="152"/>
      <c r="BH21" s="152"/>
    </row>
    <row r="22" spans="1:60" outlineLevel="1">
      <c r="A22" s="159"/>
      <c r="B22" s="160"/>
      <c r="C22" s="271" t="s">
        <v>3829</v>
      </c>
      <c r="D22" s="272"/>
      <c r="E22" s="272"/>
      <c r="F22" s="272"/>
      <c r="G22" s="272"/>
      <c r="H22" s="163"/>
      <c r="I22" s="163"/>
      <c r="J22" s="163"/>
      <c r="K22" s="163"/>
      <c r="L22" s="163"/>
      <c r="M22" s="163"/>
      <c r="N22" s="162"/>
      <c r="O22" s="162"/>
      <c r="P22" s="162"/>
      <c r="Q22" s="162"/>
      <c r="R22" s="163"/>
      <c r="S22" s="163"/>
      <c r="T22" s="163"/>
      <c r="U22" s="163"/>
      <c r="V22" s="163"/>
      <c r="W22" s="163"/>
      <c r="X22" s="163"/>
      <c r="Y22" s="152"/>
      <c r="Z22" s="152"/>
      <c r="AA22" s="152"/>
      <c r="AB22" s="152"/>
      <c r="AC22" s="152"/>
      <c r="AD22" s="152"/>
      <c r="AE22" s="152"/>
      <c r="AF22" s="152"/>
      <c r="AG22" s="152" t="s">
        <v>375</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ht="22.5" outlineLevel="1">
      <c r="A23" s="159"/>
      <c r="B23" s="160"/>
      <c r="C23" s="203" t="s">
        <v>4903</v>
      </c>
      <c r="D23" s="199"/>
      <c r="E23" s="200">
        <v>16</v>
      </c>
      <c r="F23" s="163"/>
      <c r="G23" s="163"/>
      <c r="H23" s="163"/>
      <c r="I23" s="163"/>
      <c r="J23" s="163"/>
      <c r="K23" s="163"/>
      <c r="L23" s="163"/>
      <c r="M23" s="163"/>
      <c r="N23" s="162"/>
      <c r="O23" s="162"/>
      <c r="P23" s="162"/>
      <c r="Q23" s="162"/>
      <c r="R23" s="163"/>
      <c r="S23" s="163"/>
      <c r="T23" s="163"/>
      <c r="U23" s="163"/>
      <c r="V23" s="163"/>
      <c r="W23" s="163"/>
      <c r="X23" s="163"/>
      <c r="Y23" s="152"/>
      <c r="Z23" s="152"/>
      <c r="AA23" s="152"/>
      <c r="AB23" s="152"/>
      <c r="AC23" s="152"/>
      <c r="AD23" s="152"/>
      <c r="AE23" s="152"/>
      <c r="AF23" s="152"/>
      <c r="AG23" s="152" t="s">
        <v>2390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c r="A24" s="169" t="s">
        <v>366</v>
      </c>
      <c r="B24" s="170" t="s">
        <v>290</v>
      </c>
      <c r="C24" s="184" t="s">
        <v>291</v>
      </c>
      <c r="D24" s="171"/>
      <c r="E24" s="172"/>
      <c r="F24" s="173"/>
      <c r="G24" s="173">
        <f>SUMIF(AG25:AG132,"&lt;&gt;NOR",G25:G132)</f>
        <v>0</v>
      </c>
      <c r="H24" s="173"/>
      <c r="I24" s="173">
        <f>SUM(I25:I132)</f>
        <v>0</v>
      </c>
      <c r="J24" s="173"/>
      <c r="K24" s="173">
        <f>SUM(K25:K132)</f>
        <v>0</v>
      </c>
      <c r="L24" s="173"/>
      <c r="M24" s="173">
        <f>SUM(M25:M132)</f>
        <v>0</v>
      </c>
      <c r="N24" s="172"/>
      <c r="O24" s="172">
        <f>SUM(O25:O132)</f>
        <v>0.7300000000000002</v>
      </c>
      <c r="P24" s="172"/>
      <c r="Q24" s="172">
        <f>SUM(Q25:Q132)</f>
        <v>0</v>
      </c>
      <c r="R24" s="173"/>
      <c r="S24" s="173"/>
      <c r="T24" s="174"/>
      <c r="U24" s="168"/>
      <c r="V24" s="168">
        <f>SUM(V25:V132)</f>
        <v>145.26000000000002</v>
      </c>
      <c r="W24" s="168"/>
      <c r="X24" s="168"/>
      <c r="AG24" t="s">
        <v>367</v>
      </c>
    </row>
    <row r="25" spans="1:60" outlineLevel="1">
      <c r="A25" s="175">
        <v>5</v>
      </c>
      <c r="B25" s="176" t="s">
        <v>4904</v>
      </c>
      <c r="C25" s="185" t="s">
        <v>4905</v>
      </c>
      <c r="D25" s="177" t="s">
        <v>524</v>
      </c>
      <c r="E25" s="178">
        <v>77.7</v>
      </c>
      <c r="F25" s="179"/>
      <c r="G25" s="180">
        <f>ROUND(E25*F25,2)</f>
        <v>0</v>
      </c>
      <c r="H25" s="179"/>
      <c r="I25" s="180">
        <f>ROUND(E25*H25,2)</f>
        <v>0</v>
      </c>
      <c r="J25" s="179"/>
      <c r="K25" s="180">
        <f>ROUND(E25*J25,2)</f>
        <v>0</v>
      </c>
      <c r="L25" s="180">
        <v>21</v>
      </c>
      <c r="M25" s="180">
        <f>G25*(1+L25/100)</f>
        <v>0</v>
      </c>
      <c r="N25" s="178">
        <v>6.8000000000000005E-4</v>
      </c>
      <c r="O25" s="178">
        <f>ROUND(E25*N25,2)</f>
        <v>0.05</v>
      </c>
      <c r="P25" s="178">
        <v>0</v>
      </c>
      <c r="Q25" s="178">
        <f>ROUND(E25*P25,2)</f>
        <v>0</v>
      </c>
      <c r="R25" s="180" t="s">
        <v>781</v>
      </c>
      <c r="S25" s="180" t="s">
        <v>371</v>
      </c>
      <c r="T25" s="181" t="s">
        <v>2386</v>
      </c>
      <c r="U25" s="163">
        <v>0.24</v>
      </c>
      <c r="V25" s="163">
        <f>ROUND(E25*U25,2)</f>
        <v>18.649999999999999</v>
      </c>
      <c r="W25" s="163"/>
      <c r="X25" s="163" t="s">
        <v>431</v>
      </c>
      <c r="Y25" s="152"/>
      <c r="Z25" s="152"/>
      <c r="AA25" s="152"/>
      <c r="AB25" s="152"/>
      <c r="AC25" s="152"/>
      <c r="AD25" s="152"/>
      <c r="AE25" s="152"/>
      <c r="AF25" s="152"/>
      <c r="AG25" s="152" t="s">
        <v>728</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59"/>
      <c r="B26" s="160"/>
      <c r="C26" s="273" t="s">
        <v>3918</v>
      </c>
      <c r="D26" s="274"/>
      <c r="E26" s="274"/>
      <c r="F26" s="274"/>
      <c r="G26" s="274"/>
      <c r="H26" s="163"/>
      <c r="I26" s="163"/>
      <c r="J26" s="163"/>
      <c r="K26" s="163"/>
      <c r="L26" s="163"/>
      <c r="M26" s="163"/>
      <c r="N26" s="162"/>
      <c r="O26" s="162"/>
      <c r="P26" s="162"/>
      <c r="Q26" s="162"/>
      <c r="R26" s="163"/>
      <c r="S26" s="163"/>
      <c r="T26" s="163"/>
      <c r="U26" s="163"/>
      <c r="V26" s="163"/>
      <c r="W26" s="163"/>
      <c r="X26" s="163"/>
      <c r="Y26" s="152"/>
      <c r="Z26" s="152"/>
      <c r="AA26" s="152"/>
      <c r="AB26" s="152"/>
      <c r="AC26" s="152"/>
      <c r="AD26" s="152"/>
      <c r="AE26" s="152"/>
      <c r="AF26" s="152"/>
      <c r="AG26" s="152" t="s">
        <v>444</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59"/>
      <c r="B27" s="160"/>
      <c r="C27" s="271" t="s">
        <v>3919</v>
      </c>
      <c r="D27" s="272"/>
      <c r="E27" s="272"/>
      <c r="F27" s="272"/>
      <c r="G27" s="272"/>
      <c r="H27" s="163"/>
      <c r="I27" s="163"/>
      <c r="J27" s="163"/>
      <c r="K27" s="163"/>
      <c r="L27" s="163"/>
      <c r="M27" s="163"/>
      <c r="N27" s="162"/>
      <c r="O27" s="162"/>
      <c r="P27" s="162"/>
      <c r="Q27" s="162"/>
      <c r="R27" s="163"/>
      <c r="S27" s="163"/>
      <c r="T27" s="163"/>
      <c r="U27" s="163"/>
      <c r="V27" s="163"/>
      <c r="W27" s="163"/>
      <c r="X27" s="163"/>
      <c r="Y27" s="152"/>
      <c r="Z27" s="152"/>
      <c r="AA27" s="152"/>
      <c r="AB27" s="152"/>
      <c r="AC27" s="152"/>
      <c r="AD27" s="152"/>
      <c r="AE27" s="152"/>
      <c r="AF27" s="152"/>
      <c r="AG27" s="152" t="s">
        <v>375</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c r="A28" s="159"/>
      <c r="B28" s="160"/>
      <c r="C28" s="205" t="s">
        <v>4140</v>
      </c>
      <c r="D28" s="165"/>
      <c r="E28" s="166"/>
      <c r="F28" s="167"/>
      <c r="G28" s="167"/>
      <c r="H28" s="163"/>
      <c r="I28" s="163"/>
      <c r="J28" s="163"/>
      <c r="K28" s="163"/>
      <c r="L28" s="163"/>
      <c r="M28" s="163"/>
      <c r="N28" s="162"/>
      <c r="O28" s="162"/>
      <c r="P28" s="162"/>
      <c r="Q28" s="162"/>
      <c r="R28" s="163"/>
      <c r="S28" s="163"/>
      <c r="T28" s="163"/>
      <c r="U28" s="163"/>
      <c r="V28" s="163"/>
      <c r="W28" s="163"/>
      <c r="X28" s="163"/>
      <c r="Y28" s="152"/>
      <c r="Z28" s="152"/>
      <c r="AA28" s="152"/>
      <c r="AB28" s="152"/>
      <c r="AC28" s="152"/>
      <c r="AD28" s="152"/>
      <c r="AE28" s="152"/>
      <c r="AF28" s="152"/>
      <c r="AG28" s="152" t="s">
        <v>375</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59"/>
      <c r="B29" s="160"/>
      <c r="C29" s="271" t="s">
        <v>4906</v>
      </c>
      <c r="D29" s="272"/>
      <c r="E29" s="272"/>
      <c r="F29" s="272"/>
      <c r="G29" s="272"/>
      <c r="H29" s="163"/>
      <c r="I29" s="163"/>
      <c r="J29" s="163"/>
      <c r="K29" s="163"/>
      <c r="L29" s="163"/>
      <c r="M29" s="163"/>
      <c r="N29" s="162"/>
      <c r="O29" s="162"/>
      <c r="P29" s="162"/>
      <c r="Q29" s="162"/>
      <c r="R29" s="163"/>
      <c r="S29" s="163"/>
      <c r="T29" s="163"/>
      <c r="U29" s="163"/>
      <c r="V29" s="163"/>
      <c r="W29" s="163"/>
      <c r="X29" s="163"/>
      <c r="Y29" s="152"/>
      <c r="Z29" s="152"/>
      <c r="AA29" s="152"/>
      <c r="AB29" s="152"/>
      <c r="AC29" s="152"/>
      <c r="AD29" s="152"/>
      <c r="AE29" s="152"/>
      <c r="AF29" s="152"/>
      <c r="AG29" s="152" t="s">
        <v>375</v>
      </c>
      <c r="AH29" s="152"/>
      <c r="AI29" s="152"/>
      <c r="AJ29" s="152"/>
      <c r="AK29" s="152"/>
      <c r="AL29" s="152"/>
      <c r="AM29" s="152"/>
      <c r="AN29" s="152"/>
      <c r="AO29" s="152"/>
      <c r="AP29" s="152"/>
      <c r="AQ29" s="152"/>
      <c r="AR29" s="152"/>
      <c r="AS29" s="152"/>
      <c r="AT29" s="152"/>
      <c r="AU29" s="152"/>
      <c r="AV29" s="152"/>
      <c r="AW29" s="152"/>
      <c r="AX29" s="152"/>
      <c r="AY29" s="152"/>
      <c r="AZ29" s="152"/>
      <c r="BA29" s="182" t="str">
        <f>C29</f>
        <v>Měděný potrubní systém s lisovacími spojkami z mědi, nebo křemíkového bronzu, s měděnými trubkami vyrobenými podle EN 1057+A1.</v>
      </c>
      <c r="BB29" s="152"/>
      <c r="BC29" s="152"/>
      <c r="BD29" s="152"/>
      <c r="BE29" s="152"/>
      <c r="BF29" s="152"/>
      <c r="BG29" s="152"/>
      <c r="BH29" s="152"/>
    </row>
    <row r="30" spans="1:60" outlineLevel="1">
      <c r="A30" s="159"/>
      <c r="B30" s="160"/>
      <c r="C30" s="271" t="s">
        <v>5080</v>
      </c>
      <c r="D30" s="272"/>
      <c r="E30" s="272"/>
      <c r="F30" s="272"/>
      <c r="G30" s="272"/>
      <c r="H30" s="163"/>
      <c r="I30" s="163"/>
      <c r="J30" s="163"/>
      <c r="K30" s="163"/>
      <c r="L30" s="163"/>
      <c r="M30" s="163"/>
      <c r="N30" s="162"/>
      <c r="O30" s="162"/>
      <c r="P30" s="162"/>
      <c r="Q30" s="162"/>
      <c r="R30" s="163"/>
      <c r="S30" s="163"/>
      <c r="T30" s="163"/>
      <c r="U30" s="163"/>
      <c r="V30" s="163"/>
      <c r="W30" s="163"/>
      <c r="X30" s="163"/>
      <c r="Y30" s="152"/>
      <c r="Z30" s="152"/>
      <c r="AA30" s="152"/>
      <c r="AB30" s="152"/>
      <c r="AC30" s="152"/>
      <c r="AD30" s="152"/>
      <c r="AE30" s="152"/>
      <c r="AF30" s="152"/>
      <c r="AG30" s="152" t="s">
        <v>375</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ht="33.75" outlineLevel="1">
      <c r="A31" s="159"/>
      <c r="B31" s="160"/>
      <c r="C31" s="271" t="s">
        <v>4907</v>
      </c>
      <c r="D31" s="272"/>
      <c r="E31" s="272"/>
      <c r="F31" s="272"/>
      <c r="G31" s="272"/>
      <c r="H31" s="163"/>
      <c r="I31" s="163"/>
      <c r="J31" s="163"/>
      <c r="K31" s="163"/>
      <c r="L31" s="163"/>
      <c r="M31" s="163"/>
      <c r="N31" s="162"/>
      <c r="O31" s="162"/>
      <c r="P31" s="162"/>
      <c r="Q31" s="162"/>
      <c r="R31" s="163"/>
      <c r="S31" s="163"/>
      <c r="T31" s="163"/>
      <c r="U31" s="163"/>
      <c r="V31" s="163"/>
      <c r="W31" s="163"/>
      <c r="X31" s="163"/>
      <c r="Y31" s="152"/>
      <c r="Z31" s="152"/>
      <c r="AA31" s="152"/>
      <c r="AB31" s="152"/>
      <c r="AC31" s="152"/>
      <c r="AD31" s="152"/>
      <c r="AE31" s="152"/>
      <c r="AF31" s="152"/>
      <c r="AG31" s="152" t="s">
        <v>375</v>
      </c>
      <c r="AH31" s="152"/>
      <c r="AI31" s="152"/>
      <c r="AJ31" s="152"/>
      <c r="AK31" s="152"/>
      <c r="AL31" s="152"/>
      <c r="AM31" s="152"/>
      <c r="AN31" s="152"/>
      <c r="AO31" s="152"/>
      <c r="AP31" s="152"/>
      <c r="AQ31" s="152"/>
      <c r="AR31" s="152"/>
      <c r="AS31" s="152"/>
      <c r="AT31" s="152"/>
      <c r="AU31" s="152"/>
      <c r="AV31" s="152"/>
      <c r="AW31" s="152"/>
      <c r="AX31" s="152"/>
      <c r="AY31" s="152"/>
      <c r="AZ31" s="152"/>
      <c r="BA31" s="182" t="str">
        <f>C31</f>
        <v>Lisovací spoje tvarovek s dvojitým zalisováním a válcovým vedením trubky. Tvarovky s bezpečnostní konturou pro detekci nezalisovaných spojů (u tlakové zkoušky vodou v rozmezí od 0,1 MPa do 0,65 MPa, u suché zkoušky těsnosti stlačeným vzduchem nebo inertními plyny v rozmezí od 22 hPa do 0,3 MPa).</v>
      </c>
      <c r="BB31" s="152"/>
      <c r="BC31" s="152"/>
      <c r="BD31" s="152"/>
      <c r="BE31" s="152"/>
      <c r="BF31" s="152"/>
      <c r="BG31" s="152"/>
      <c r="BH31" s="152"/>
    </row>
    <row r="32" spans="1:60" outlineLevel="1">
      <c r="A32" s="159"/>
      <c r="B32" s="160"/>
      <c r="C32" s="203" t="s">
        <v>4908</v>
      </c>
      <c r="D32" s="199"/>
      <c r="E32" s="200">
        <v>77.7</v>
      </c>
      <c r="F32" s="163"/>
      <c r="G32" s="163"/>
      <c r="H32" s="163"/>
      <c r="I32" s="163"/>
      <c r="J32" s="163"/>
      <c r="K32" s="163"/>
      <c r="L32" s="163"/>
      <c r="M32" s="163"/>
      <c r="N32" s="162"/>
      <c r="O32" s="162"/>
      <c r="P32" s="162"/>
      <c r="Q32" s="162"/>
      <c r="R32" s="163"/>
      <c r="S32" s="163"/>
      <c r="T32" s="163"/>
      <c r="U32" s="163"/>
      <c r="V32" s="163"/>
      <c r="W32" s="163"/>
      <c r="X32" s="163"/>
      <c r="Y32" s="152"/>
      <c r="Z32" s="152"/>
      <c r="AA32" s="152"/>
      <c r="AB32" s="152"/>
      <c r="AC32" s="152"/>
      <c r="AD32" s="152"/>
      <c r="AE32" s="152"/>
      <c r="AF32" s="152"/>
      <c r="AG32" s="152" t="s">
        <v>2390</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59"/>
      <c r="B33" s="160"/>
      <c r="C33" s="203" t="s">
        <v>4909</v>
      </c>
      <c r="D33" s="199"/>
      <c r="E33" s="200"/>
      <c r="F33" s="163"/>
      <c r="G33" s="163"/>
      <c r="H33" s="163"/>
      <c r="I33" s="163"/>
      <c r="J33" s="163"/>
      <c r="K33" s="163"/>
      <c r="L33" s="163"/>
      <c r="M33" s="163"/>
      <c r="N33" s="162"/>
      <c r="O33" s="162"/>
      <c r="P33" s="162"/>
      <c r="Q33" s="162"/>
      <c r="R33" s="163"/>
      <c r="S33" s="163"/>
      <c r="T33" s="163"/>
      <c r="U33" s="163"/>
      <c r="V33" s="163"/>
      <c r="W33" s="163"/>
      <c r="X33" s="163"/>
      <c r="Y33" s="152"/>
      <c r="Z33" s="152"/>
      <c r="AA33" s="152"/>
      <c r="AB33" s="152"/>
      <c r="AC33" s="152"/>
      <c r="AD33" s="152"/>
      <c r="AE33" s="152"/>
      <c r="AF33" s="152"/>
      <c r="AG33" s="152" t="s">
        <v>2390</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75">
        <v>6</v>
      </c>
      <c r="B34" s="176" t="s">
        <v>4910</v>
      </c>
      <c r="C34" s="185" t="s">
        <v>4911</v>
      </c>
      <c r="D34" s="177" t="s">
        <v>524</v>
      </c>
      <c r="E34" s="178">
        <v>5.5650000000000004</v>
      </c>
      <c r="F34" s="179"/>
      <c r="G34" s="180">
        <f>ROUND(E34*F34,2)</f>
        <v>0</v>
      </c>
      <c r="H34" s="179"/>
      <c r="I34" s="180">
        <f>ROUND(E34*H34,2)</f>
        <v>0</v>
      </c>
      <c r="J34" s="179"/>
      <c r="K34" s="180">
        <f>ROUND(E34*J34,2)</f>
        <v>0</v>
      </c>
      <c r="L34" s="180">
        <v>21</v>
      </c>
      <c r="M34" s="180">
        <f>G34*(1+L34/100)</f>
        <v>0</v>
      </c>
      <c r="N34" s="178">
        <v>7.7999999999999999E-4</v>
      </c>
      <c r="O34" s="178">
        <f>ROUND(E34*N34,2)</f>
        <v>0</v>
      </c>
      <c r="P34" s="178">
        <v>0</v>
      </c>
      <c r="Q34" s="178">
        <f>ROUND(E34*P34,2)</f>
        <v>0</v>
      </c>
      <c r="R34" s="180" t="s">
        <v>781</v>
      </c>
      <c r="S34" s="180" t="s">
        <v>371</v>
      </c>
      <c r="T34" s="181" t="s">
        <v>2386</v>
      </c>
      <c r="U34" s="163">
        <v>0.26</v>
      </c>
      <c r="V34" s="163">
        <f>ROUND(E34*U34,2)</f>
        <v>1.45</v>
      </c>
      <c r="W34" s="163"/>
      <c r="X34" s="163" t="s">
        <v>431</v>
      </c>
      <c r="Y34" s="152"/>
      <c r="Z34" s="152"/>
      <c r="AA34" s="152"/>
      <c r="AB34" s="152"/>
      <c r="AC34" s="152"/>
      <c r="AD34" s="152"/>
      <c r="AE34" s="152"/>
      <c r="AF34" s="152"/>
      <c r="AG34" s="152" t="s">
        <v>728</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59"/>
      <c r="B35" s="160"/>
      <c r="C35" s="273" t="s">
        <v>3918</v>
      </c>
      <c r="D35" s="274"/>
      <c r="E35" s="274"/>
      <c r="F35" s="274"/>
      <c r="G35" s="274"/>
      <c r="H35" s="163"/>
      <c r="I35" s="163"/>
      <c r="J35" s="163"/>
      <c r="K35" s="163"/>
      <c r="L35" s="163"/>
      <c r="M35" s="163"/>
      <c r="N35" s="162"/>
      <c r="O35" s="162"/>
      <c r="P35" s="162"/>
      <c r="Q35" s="162"/>
      <c r="R35" s="163"/>
      <c r="S35" s="163"/>
      <c r="T35" s="163"/>
      <c r="U35" s="163"/>
      <c r="V35" s="163"/>
      <c r="W35" s="163"/>
      <c r="X35" s="163"/>
      <c r="Y35" s="152"/>
      <c r="Z35" s="152"/>
      <c r="AA35" s="152"/>
      <c r="AB35" s="152"/>
      <c r="AC35" s="152"/>
      <c r="AD35" s="152"/>
      <c r="AE35" s="152"/>
      <c r="AF35" s="152"/>
      <c r="AG35" s="152" t="s">
        <v>444</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c r="A36" s="159"/>
      <c r="B36" s="160"/>
      <c r="C36" s="271" t="s">
        <v>3919</v>
      </c>
      <c r="D36" s="272"/>
      <c r="E36" s="272"/>
      <c r="F36" s="272"/>
      <c r="G36" s="272"/>
      <c r="H36" s="163"/>
      <c r="I36" s="163"/>
      <c r="J36" s="163"/>
      <c r="K36" s="163"/>
      <c r="L36" s="163"/>
      <c r="M36" s="163"/>
      <c r="N36" s="162"/>
      <c r="O36" s="162"/>
      <c r="P36" s="162"/>
      <c r="Q36" s="162"/>
      <c r="R36" s="163"/>
      <c r="S36" s="163"/>
      <c r="T36" s="163"/>
      <c r="U36" s="163"/>
      <c r="V36" s="163"/>
      <c r="W36" s="163"/>
      <c r="X36" s="163"/>
      <c r="Y36" s="152"/>
      <c r="Z36" s="152"/>
      <c r="AA36" s="152"/>
      <c r="AB36" s="152"/>
      <c r="AC36" s="152"/>
      <c r="AD36" s="152"/>
      <c r="AE36" s="152"/>
      <c r="AF36" s="152"/>
      <c r="AG36" s="152" t="s">
        <v>375</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c r="A37" s="159"/>
      <c r="B37" s="160"/>
      <c r="C37" s="205" t="s">
        <v>4140</v>
      </c>
      <c r="D37" s="165"/>
      <c r="E37" s="166"/>
      <c r="F37" s="167"/>
      <c r="G37" s="167"/>
      <c r="H37" s="163"/>
      <c r="I37" s="163"/>
      <c r="J37" s="163"/>
      <c r="K37" s="163"/>
      <c r="L37" s="163"/>
      <c r="M37" s="163"/>
      <c r="N37" s="162"/>
      <c r="O37" s="162"/>
      <c r="P37" s="162"/>
      <c r="Q37" s="162"/>
      <c r="R37" s="163"/>
      <c r="S37" s="163"/>
      <c r="T37" s="163"/>
      <c r="U37" s="163"/>
      <c r="V37" s="163"/>
      <c r="W37" s="163"/>
      <c r="X37" s="163"/>
      <c r="Y37" s="152"/>
      <c r="Z37" s="152"/>
      <c r="AA37" s="152"/>
      <c r="AB37" s="152"/>
      <c r="AC37" s="152"/>
      <c r="AD37" s="152"/>
      <c r="AE37" s="152"/>
      <c r="AF37" s="152"/>
      <c r="AG37" s="152" t="s">
        <v>375</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c r="A38" s="159"/>
      <c r="B38" s="160"/>
      <c r="C38" s="271" t="s">
        <v>4906</v>
      </c>
      <c r="D38" s="272"/>
      <c r="E38" s="272"/>
      <c r="F38" s="272"/>
      <c r="G38" s="272"/>
      <c r="H38" s="163"/>
      <c r="I38" s="163"/>
      <c r="J38" s="163"/>
      <c r="K38" s="163"/>
      <c r="L38" s="163"/>
      <c r="M38" s="163"/>
      <c r="N38" s="162"/>
      <c r="O38" s="162"/>
      <c r="P38" s="162"/>
      <c r="Q38" s="162"/>
      <c r="R38" s="163"/>
      <c r="S38" s="163"/>
      <c r="T38" s="163"/>
      <c r="U38" s="163"/>
      <c r="V38" s="163"/>
      <c r="W38" s="163"/>
      <c r="X38" s="163"/>
      <c r="Y38" s="152"/>
      <c r="Z38" s="152"/>
      <c r="AA38" s="152"/>
      <c r="AB38" s="152"/>
      <c r="AC38" s="152"/>
      <c r="AD38" s="152"/>
      <c r="AE38" s="152"/>
      <c r="AF38" s="152"/>
      <c r="AG38" s="152" t="s">
        <v>375</v>
      </c>
      <c r="AH38" s="152"/>
      <c r="AI38" s="152"/>
      <c r="AJ38" s="152"/>
      <c r="AK38" s="152"/>
      <c r="AL38" s="152"/>
      <c r="AM38" s="152"/>
      <c r="AN38" s="152"/>
      <c r="AO38" s="152"/>
      <c r="AP38" s="152"/>
      <c r="AQ38" s="152"/>
      <c r="AR38" s="152"/>
      <c r="AS38" s="152"/>
      <c r="AT38" s="152"/>
      <c r="AU38" s="152"/>
      <c r="AV38" s="152"/>
      <c r="AW38" s="152"/>
      <c r="AX38" s="152"/>
      <c r="AY38" s="152"/>
      <c r="AZ38" s="152"/>
      <c r="BA38" s="182" t="str">
        <f>C38</f>
        <v>Měděný potrubní systém s lisovacími spojkami z mědi, nebo křemíkového bronzu, s měděnými trubkami vyrobenými podle EN 1057+A1.</v>
      </c>
      <c r="BB38" s="152"/>
      <c r="BC38" s="152"/>
      <c r="BD38" s="152"/>
      <c r="BE38" s="152"/>
      <c r="BF38" s="152"/>
      <c r="BG38" s="152"/>
      <c r="BH38" s="152"/>
    </row>
    <row r="39" spans="1:60" outlineLevel="1">
      <c r="A39" s="159"/>
      <c r="B39" s="160"/>
      <c r="C39" s="271" t="s">
        <v>5080</v>
      </c>
      <c r="D39" s="272"/>
      <c r="E39" s="272"/>
      <c r="F39" s="272"/>
      <c r="G39" s="272"/>
      <c r="H39" s="163"/>
      <c r="I39" s="163"/>
      <c r="J39" s="163"/>
      <c r="K39" s="163"/>
      <c r="L39" s="163"/>
      <c r="M39" s="163"/>
      <c r="N39" s="162"/>
      <c r="O39" s="162"/>
      <c r="P39" s="162"/>
      <c r="Q39" s="162"/>
      <c r="R39" s="163"/>
      <c r="S39" s="163"/>
      <c r="T39" s="163"/>
      <c r="U39" s="163"/>
      <c r="V39" s="163"/>
      <c r="W39" s="163"/>
      <c r="X39" s="163"/>
      <c r="Y39" s="152"/>
      <c r="Z39" s="152"/>
      <c r="AA39" s="152"/>
      <c r="AB39" s="152"/>
      <c r="AC39" s="152"/>
      <c r="AD39" s="152"/>
      <c r="AE39" s="152"/>
      <c r="AF39" s="152"/>
      <c r="AG39" s="152" t="s">
        <v>375</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ht="33.75" outlineLevel="1">
      <c r="A40" s="159"/>
      <c r="B40" s="160"/>
      <c r="C40" s="271" t="s">
        <v>4907</v>
      </c>
      <c r="D40" s="272"/>
      <c r="E40" s="272"/>
      <c r="F40" s="272"/>
      <c r="G40" s="272"/>
      <c r="H40" s="163"/>
      <c r="I40" s="163"/>
      <c r="J40" s="163"/>
      <c r="K40" s="163"/>
      <c r="L40" s="163"/>
      <c r="M40" s="163"/>
      <c r="N40" s="162"/>
      <c r="O40" s="162"/>
      <c r="P40" s="162"/>
      <c r="Q40" s="162"/>
      <c r="R40" s="163"/>
      <c r="S40" s="163"/>
      <c r="T40" s="163"/>
      <c r="U40" s="163"/>
      <c r="V40" s="163"/>
      <c r="W40" s="163"/>
      <c r="X40" s="163"/>
      <c r="Y40" s="152"/>
      <c r="Z40" s="152"/>
      <c r="AA40" s="152"/>
      <c r="AB40" s="152"/>
      <c r="AC40" s="152"/>
      <c r="AD40" s="152"/>
      <c r="AE40" s="152"/>
      <c r="AF40" s="152"/>
      <c r="AG40" s="152" t="s">
        <v>375</v>
      </c>
      <c r="AH40" s="152"/>
      <c r="AI40" s="152"/>
      <c r="AJ40" s="152"/>
      <c r="AK40" s="152"/>
      <c r="AL40" s="152"/>
      <c r="AM40" s="152"/>
      <c r="AN40" s="152"/>
      <c r="AO40" s="152"/>
      <c r="AP40" s="152"/>
      <c r="AQ40" s="152"/>
      <c r="AR40" s="152"/>
      <c r="AS40" s="152"/>
      <c r="AT40" s="152"/>
      <c r="AU40" s="152"/>
      <c r="AV40" s="152"/>
      <c r="AW40" s="152"/>
      <c r="AX40" s="152"/>
      <c r="AY40" s="152"/>
      <c r="AZ40" s="152"/>
      <c r="BA40" s="182" t="str">
        <f>C40</f>
        <v>Lisovací spoje tvarovek s dvojitým zalisováním a válcovým vedením trubky. Tvarovky s bezpečnostní konturou pro detekci nezalisovaných spojů (u tlakové zkoušky vodou v rozmezí od 0,1 MPa do 0,65 MPa, u suché zkoušky těsnosti stlačeným vzduchem nebo inertními plyny v rozmezí od 22 hPa do 0,3 MPa).</v>
      </c>
      <c r="BB40" s="152"/>
      <c r="BC40" s="152"/>
      <c r="BD40" s="152"/>
      <c r="BE40" s="152"/>
      <c r="BF40" s="152"/>
      <c r="BG40" s="152"/>
      <c r="BH40" s="152"/>
    </row>
    <row r="41" spans="1:60" outlineLevel="1">
      <c r="A41" s="159"/>
      <c r="B41" s="160"/>
      <c r="C41" s="203" t="s">
        <v>4912</v>
      </c>
      <c r="D41" s="199"/>
      <c r="E41" s="200">
        <v>5.5650000000000004</v>
      </c>
      <c r="F41" s="163"/>
      <c r="G41" s="163"/>
      <c r="H41" s="163"/>
      <c r="I41" s="163"/>
      <c r="J41" s="163"/>
      <c r="K41" s="163"/>
      <c r="L41" s="163"/>
      <c r="M41" s="163"/>
      <c r="N41" s="162"/>
      <c r="O41" s="162"/>
      <c r="P41" s="162"/>
      <c r="Q41" s="162"/>
      <c r="R41" s="163"/>
      <c r="S41" s="163"/>
      <c r="T41" s="163"/>
      <c r="U41" s="163"/>
      <c r="V41" s="163"/>
      <c r="W41" s="163"/>
      <c r="X41" s="163"/>
      <c r="Y41" s="152"/>
      <c r="Z41" s="152"/>
      <c r="AA41" s="152"/>
      <c r="AB41" s="152"/>
      <c r="AC41" s="152"/>
      <c r="AD41" s="152"/>
      <c r="AE41" s="152"/>
      <c r="AF41" s="152"/>
      <c r="AG41" s="152" t="s">
        <v>2390</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c r="A42" s="159"/>
      <c r="B42" s="160"/>
      <c r="C42" s="203" t="s">
        <v>4909</v>
      </c>
      <c r="D42" s="199"/>
      <c r="E42" s="200"/>
      <c r="F42" s="163"/>
      <c r="G42" s="163"/>
      <c r="H42" s="163"/>
      <c r="I42" s="163"/>
      <c r="J42" s="163"/>
      <c r="K42" s="163"/>
      <c r="L42" s="163"/>
      <c r="M42" s="163"/>
      <c r="N42" s="162"/>
      <c r="O42" s="162"/>
      <c r="P42" s="162"/>
      <c r="Q42" s="162"/>
      <c r="R42" s="163"/>
      <c r="S42" s="163"/>
      <c r="T42" s="163"/>
      <c r="U42" s="163"/>
      <c r="V42" s="163"/>
      <c r="W42" s="163"/>
      <c r="X42" s="163"/>
      <c r="Y42" s="152"/>
      <c r="Z42" s="152"/>
      <c r="AA42" s="152"/>
      <c r="AB42" s="152"/>
      <c r="AC42" s="152"/>
      <c r="AD42" s="152"/>
      <c r="AE42" s="152"/>
      <c r="AF42" s="152"/>
      <c r="AG42" s="152" t="s">
        <v>2390</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c r="A43" s="175">
        <v>7</v>
      </c>
      <c r="B43" s="176" t="s">
        <v>4913</v>
      </c>
      <c r="C43" s="185" t="s">
        <v>4914</v>
      </c>
      <c r="D43" s="177" t="s">
        <v>524</v>
      </c>
      <c r="E43" s="178">
        <v>51.765000000000001</v>
      </c>
      <c r="F43" s="179"/>
      <c r="G43" s="180">
        <f>ROUND(E43*F43,2)</f>
        <v>0</v>
      </c>
      <c r="H43" s="179"/>
      <c r="I43" s="180">
        <f>ROUND(E43*H43,2)</f>
        <v>0</v>
      </c>
      <c r="J43" s="179"/>
      <c r="K43" s="180">
        <f>ROUND(E43*J43,2)</f>
        <v>0</v>
      </c>
      <c r="L43" s="180">
        <v>21</v>
      </c>
      <c r="M43" s="180">
        <f>G43*(1+L43/100)</f>
        <v>0</v>
      </c>
      <c r="N43" s="178">
        <v>9.1E-4</v>
      </c>
      <c r="O43" s="178">
        <f>ROUND(E43*N43,2)</f>
        <v>0.05</v>
      </c>
      <c r="P43" s="178">
        <v>0</v>
      </c>
      <c r="Q43" s="178">
        <f>ROUND(E43*P43,2)</f>
        <v>0</v>
      </c>
      <c r="R43" s="180" t="s">
        <v>781</v>
      </c>
      <c r="S43" s="180" t="s">
        <v>371</v>
      </c>
      <c r="T43" s="181" t="s">
        <v>2386</v>
      </c>
      <c r="U43" s="163">
        <v>0.27</v>
      </c>
      <c r="V43" s="163">
        <f>ROUND(E43*U43,2)</f>
        <v>13.98</v>
      </c>
      <c r="W43" s="163"/>
      <c r="X43" s="163" t="s">
        <v>431</v>
      </c>
      <c r="Y43" s="152"/>
      <c r="Z43" s="152"/>
      <c r="AA43" s="152"/>
      <c r="AB43" s="152"/>
      <c r="AC43" s="152"/>
      <c r="AD43" s="152"/>
      <c r="AE43" s="152"/>
      <c r="AF43" s="152"/>
      <c r="AG43" s="152" t="s">
        <v>728</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c r="A44" s="159"/>
      <c r="B44" s="160"/>
      <c r="C44" s="273" t="s">
        <v>3918</v>
      </c>
      <c r="D44" s="274"/>
      <c r="E44" s="274"/>
      <c r="F44" s="274"/>
      <c r="G44" s="274"/>
      <c r="H44" s="163"/>
      <c r="I44" s="163"/>
      <c r="J44" s="163"/>
      <c r="K44" s="163"/>
      <c r="L44" s="163"/>
      <c r="M44" s="163"/>
      <c r="N44" s="162"/>
      <c r="O44" s="162"/>
      <c r="P44" s="162"/>
      <c r="Q44" s="162"/>
      <c r="R44" s="163"/>
      <c r="S44" s="163"/>
      <c r="T44" s="163"/>
      <c r="U44" s="163"/>
      <c r="V44" s="163"/>
      <c r="W44" s="163"/>
      <c r="X44" s="163"/>
      <c r="Y44" s="152"/>
      <c r="Z44" s="152"/>
      <c r="AA44" s="152"/>
      <c r="AB44" s="152"/>
      <c r="AC44" s="152"/>
      <c r="AD44" s="152"/>
      <c r="AE44" s="152"/>
      <c r="AF44" s="152"/>
      <c r="AG44" s="152" t="s">
        <v>444</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c r="A45" s="159"/>
      <c r="B45" s="160"/>
      <c r="C45" s="271" t="s">
        <v>3919</v>
      </c>
      <c r="D45" s="272"/>
      <c r="E45" s="272"/>
      <c r="F45" s="272"/>
      <c r="G45" s="272"/>
      <c r="H45" s="163"/>
      <c r="I45" s="163"/>
      <c r="J45" s="163"/>
      <c r="K45" s="163"/>
      <c r="L45" s="163"/>
      <c r="M45" s="163"/>
      <c r="N45" s="162"/>
      <c r="O45" s="162"/>
      <c r="P45" s="162"/>
      <c r="Q45" s="162"/>
      <c r="R45" s="163"/>
      <c r="S45" s="163"/>
      <c r="T45" s="163"/>
      <c r="U45" s="163"/>
      <c r="V45" s="163"/>
      <c r="W45" s="163"/>
      <c r="X45" s="163"/>
      <c r="Y45" s="152"/>
      <c r="Z45" s="152"/>
      <c r="AA45" s="152"/>
      <c r="AB45" s="152"/>
      <c r="AC45" s="152"/>
      <c r="AD45" s="152"/>
      <c r="AE45" s="152"/>
      <c r="AF45" s="152"/>
      <c r="AG45" s="152" t="s">
        <v>375</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c r="A46" s="159"/>
      <c r="B46" s="160"/>
      <c r="C46" s="205" t="s">
        <v>4140</v>
      </c>
      <c r="D46" s="165"/>
      <c r="E46" s="166"/>
      <c r="F46" s="167"/>
      <c r="G46" s="167"/>
      <c r="H46" s="163"/>
      <c r="I46" s="163"/>
      <c r="J46" s="163"/>
      <c r="K46" s="163"/>
      <c r="L46" s="163"/>
      <c r="M46" s="163"/>
      <c r="N46" s="162"/>
      <c r="O46" s="162"/>
      <c r="P46" s="162"/>
      <c r="Q46" s="162"/>
      <c r="R46" s="163"/>
      <c r="S46" s="163"/>
      <c r="T46" s="163"/>
      <c r="U46" s="163"/>
      <c r="V46" s="163"/>
      <c r="W46" s="163"/>
      <c r="X46" s="163"/>
      <c r="Y46" s="152"/>
      <c r="Z46" s="152"/>
      <c r="AA46" s="152"/>
      <c r="AB46" s="152"/>
      <c r="AC46" s="152"/>
      <c r="AD46" s="152"/>
      <c r="AE46" s="152"/>
      <c r="AF46" s="152"/>
      <c r="AG46" s="152" t="s">
        <v>375</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c r="A47" s="159"/>
      <c r="B47" s="160"/>
      <c r="C47" s="271" t="s">
        <v>4906</v>
      </c>
      <c r="D47" s="272"/>
      <c r="E47" s="272"/>
      <c r="F47" s="272"/>
      <c r="G47" s="272"/>
      <c r="H47" s="163"/>
      <c r="I47" s="163"/>
      <c r="J47" s="163"/>
      <c r="K47" s="163"/>
      <c r="L47" s="163"/>
      <c r="M47" s="163"/>
      <c r="N47" s="162"/>
      <c r="O47" s="162"/>
      <c r="P47" s="162"/>
      <c r="Q47" s="162"/>
      <c r="R47" s="163"/>
      <c r="S47" s="163"/>
      <c r="T47" s="163"/>
      <c r="U47" s="163"/>
      <c r="V47" s="163"/>
      <c r="W47" s="163"/>
      <c r="X47" s="163"/>
      <c r="Y47" s="152"/>
      <c r="Z47" s="152"/>
      <c r="AA47" s="152"/>
      <c r="AB47" s="152"/>
      <c r="AC47" s="152"/>
      <c r="AD47" s="152"/>
      <c r="AE47" s="152"/>
      <c r="AF47" s="152"/>
      <c r="AG47" s="152" t="s">
        <v>375</v>
      </c>
      <c r="AH47" s="152"/>
      <c r="AI47" s="152"/>
      <c r="AJ47" s="152"/>
      <c r="AK47" s="152"/>
      <c r="AL47" s="152"/>
      <c r="AM47" s="152"/>
      <c r="AN47" s="152"/>
      <c r="AO47" s="152"/>
      <c r="AP47" s="152"/>
      <c r="AQ47" s="152"/>
      <c r="AR47" s="152"/>
      <c r="AS47" s="152"/>
      <c r="AT47" s="152"/>
      <c r="AU47" s="152"/>
      <c r="AV47" s="152"/>
      <c r="AW47" s="152"/>
      <c r="AX47" s="152"/>
      <c r="AY47" s="152"/>
      <c r="AZ47" s="152"/>
      <c r="BA47" s="182" t="str">
        <f>C47</f>
        <v>Měděný potrubní systém s lisovacími spojkami z mědi, nebo křemíkového bronzu, s měděnými trubkami vyrobenými podle EN 1057+A1.</v>
      </c>
      <c r="BB47" s="152"/>
      <c r="BC47" s="152"/>
      <c r="BD47" s="152"/>
      <c r="BE47" s="152"/>
      <c r="BF47" s="152"/>
      <c r="BG47" s="152"/>
      <c r="BH47" s="152"/>
    </row>
    <row r="48" spans="1:60" outlineLevel="1">
      <c r="A48" s="159"/>
      <c r="B48" s="160"/>
      <c r="C48" s="271" t="s">
        <v>5080</v>
      </c>
      <c r="D48" s="272"/>
      <c r="E48" s="272"/>
      <c r="F48" s="272"/>
      <c r="G48" s="272"/>
      <c r="H48" s="163"/>
      <c r="I48" s="163"/>
      <c r="J48" s="163"/>
      <c r="K48" s="163"/>
      <c r="L48" s="163"/>
      <c r="M48" s="163"/>
      <c r="N48" s="162"/>
      <c r="O48" s="162"/>
      <c r="P48" s="162"/>
      <c r="Q48" s="162"/>
      <c r="R48" s="163"/>
      <c r="S48" s="163"/>
      <c r="T48" s="163"/>
      <c r="U48" s="163"/>
      <c r="V48" s="163"/>
      <c r="W48" s="163"/>
      <c r="X48" s="163"/>
      <c r="Y48" s="152"/>
      <c r="Z48" s="152"/>
      <c r="AA48" s="152"/>
      <c r="AB48" s="152"/>
      <c r="AC48" s="152"/>
      <c r="AD48" s="152"/>
      <c r="AE48" s="152"/>
      <c r="AF48" s="152"/>
      <c r="AG48" s="152" t="s">
        <v>375</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ht="33.75" outlineLevel="1">
      <c r="A49" s="159"/>
      <c r="B49" s="160"/>
      <c r="C49" s="271" t="s">
        <v>4907</v>
      </c>
      <c r="D49" s="272"/>
      <c r="E49" s="272"/>
      <c r="F49" s="272"/>
      <c r="G49" s="272"/>
      <c r="H49" s="163"/>
      <c r="I49" s="163"/>
      <c r="J49" s="163"/>
      <c r="K49" s="163"/>
      <c r="L49" s="163"/>
      <c r="M49" s="163"/>
      <c r="N49" s="162"/>
      <c r="O49" s="162"/>
      <c r="P49" s="162"/>
      <c r="Q49" s="162"/>
      <c r="R49" s="163"/>
      <c r="S49" s="163"/>
      <c r="T49" s="163"/>
      <c r="U49" s="163"/>
      <c r="V49" s="163"/>
      <c r="W49" s="163"/>
      <c r="X49" s="163"/>
      <c r="Y49" s="152"/>
      <c r="Z49" s="152"/>
      <c r="AA49" s="152"/>
      <c r="AB49" s="152"/>
      <c r="AC49" s="152"/>
      <c r="AD49" s="152"/>
      <c r="AE49" s="152"/>
      <c r="AF49" s="152"/>
      <c r="AG49" s="152" t="s">
        <v>375</v>
      </c>
      <c r="AH49" s="152"/>
      <c r="AI49" s="152"/>
      <c r="AJ49" s="152"/>
      <c r="AK49" s="152"/>
      <c r="AL49" s="152"/>
      <c r="AM49" s="152"/>
      <c r="AN49" s="152"/>
      <c r="AO49" s="152"/>
      <c r="AP49" s="152"/>
      <c r="AQ49" s="152"/>
      <c r="AR49" s="152"/>
      <c r="AS49" s="152"/>
      <c r="AT49" s="152"/>
      <c r="AU49" s="152"/>
      <c r="AV49" s="152"/>
      <c r="AW49" s="152"/>
      <c r="AX49" s="152"/>
      <c r="AY49" s="152"/>
      <c r="AZ49" s="152"/>
      <c r="BA49" s="182" t="str">
        <f>C49</f>
        <v>Lisovací spoje tvarovek s dvojitým zalisováním a válcovým vedením trubky. Tvarovky s bezpečnostní konturou pro detekci nezalisovaných spojů (u tlakové zkoušky vodou v rozmezí od 0,1 MPa do 0,65 MPa, u suché zkoušky těsnosti stlačeným vzduchem nebo inertními plyny v rozmezí od 22 hPa do 0,3 MPa).</v>
      </c>
      <c r="BB49" s="152"/>
      <c r="BC49" s="152"/>
      <c r="BD49" s="152"/>
      <c r="BE49" s="152"/>
      <c r="BF49" s="152"/>
      <c r="BG49" s="152"/>
      <c r="BH49" s="152"/>
    </row>
    <row r="50" spans="1:60" outlineLevel="1">
      <c r="A50" s="159"/>
      <c r="B50" s="160"/>
      <c r="C50" s="203" t="s">
        <v>4915</v>
      </c>
      <c r="D50" s="199"/>
      <c r="E50" s="200">
        <v>51.765000000000001</v>
      </c>
      <c r="F50" s="163"/>
      <c r="G50" s="163"/>
      <c r="H50" s="163"/>
      <c r="I50" s="163"/>
      <c r="J50" s="163"/>
      <c r="K50" s="163"/>
      <c r="L50" s="163"/>
      <c r="M50" s="163"/>
      <c r="N50" s="162"/>
      <c r="O50" s="162"/>
      <c r="P50" s="162"/>
      <c r="Q50" s="162"/>
      <c r="R50" s="163"/>
      <c r="S50" s="163"/>
      <c r="T50" s="163"/>
      <c r="U50" s="163"/>
      <c r="V50" s="163"/>
      <c r="W50" s="163"/>
      <c r="X50" s="163"/>
      <c r="Y50" s="152"/>
      <c r="Z50" s="152"/>
      <c r="AA50" s="152"/>
      <c r="AB50" s="152"/>
      <c r="AC50" s="152"/>
      <c r="AD50" s="152"/>
      <c r="AE50" s="152"/>
      <c r="AF50" s="152"/>
      <c r="AG50" s="152" t="s">
        <v>2390</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c r="A51" s="159"/>
      <c r="B51" s="160"/>
      <c r="C51" s="203" t="s">
        <v>4909</v>
      </c>
      <c r="D51" s="199"/>
      <c r="E51" s="200"/>
      <c r="F51" s="163"/>
      <c r="G51" s="163"/>
      <c r="H51" s="163"/>
      <c r="I51" s="163"/>
      <c r="J51" s="163"/>
      <c r="K51" s="163"/>
      <c r="L51" s="163"/>
      <c r="M51" s="163"/>
      <c r="N51" s="162"/>
      <c r="O51" s="162"/>
      <c r="P51" s="162"/>
      <c r="Q51" s="162"/>
      <c r="R51" s="163"/>
      <c r="S51" s="163"/>
      <c r="T51" s="163"/>
      <c r="U51" s="163"/>
      <c r="V51" s="163"/>
      <c r="W51" s="163"/>
      <c r="X51" s="163"/>
      <c r="Y51" s="152"/>
      <c r="Z51" s="152"/>
      <c r="AA51" s="152"/>
      <c r="AB51" s="152"/>
      <c r="AC51" s="152"/>
      <c r="AD51" s="152"/>
      <c r="AE51" s="152"/>
      <c r="AF51" s="152"/>
      <c r="AG51" s="152" t="s">
        <v>2390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c r="A52" s="175">
        <v>8</v>
      </c>
      <c r="B52" s="176" t="s">
        <v>4916</v>
      </c>
      <c r="C52" s="185" t="s">
        <v>4917</v>
      </c>
      <c r="D52" s="177" t="s">
        <v>524</v>
      </c>
      <c r="E52" s="178">
        <v>36.75</v>
      </c>
      <c r="F52" s="179"/>
      <c r="G52" s="180">
        <f>ROUND(E52*F52,2)</f>
        <v>0</v>
      </c>
      <c r="H52" s="179"/>
      <c r="I52" s="180">
        <f>ROUND(E52*H52,2)</f>
        <v>0</v>
      </c>
      <c r="J52" s="179"/>
      <c r="K52" s="180">
        <f>ROUND(E52*J52,2)</f>
        <v>0</v>
      </c>
      <c r="L52" s="180">
        <v>21</v>
      </c>
      <c r="M52" s="180">
        <f>G52*(1+L52/100)</f>
        <v>0</v>
      </c>
      <c r="N52" s="178">
        <v>1.1000000000000001E-3</v>
      </c>
      <c r="O52" s="178">
        <f>ROUND(E52*N52,2)</f>
        <v>0.04</v>
      </c>
      <c r="P52" s="178">
        <v>0</v>
      </c>
      <c r="Q52" s="178">
        <f>ROUND(E52*P52,2)</f>
        <v>0</v>
      </c>
      <c r="R52" s="180" t="s">
        <v>781</v>
      </c>
      <c r="S52" s="180" t="s">
        <v>371</v>
      </c>
      <c r="T52" s="181" t="s">
        <v>2386</v>
      </c>
      <c r="U52" s="163">
        <v>0.28499999999999998</v>
      </c>
      <c r="V52" s="163">
        <f>ROUND(E52*U52,2)</f>
        <v>10.47</v>
      </c>
      <c r="W52" s="163"/>
      <c r="X52" s="163" t="s">
        <v>431</v>
      </c>
      <c r="Y52" s="152"/>
      <c r="Z52" s="152"/>
      <c r="AA52" s="152"/>
      <c r="AB52" s="152"/>
      <c r="AC52" s="152"/>
      <c r="AD52" s="152"/>
      <c r="AE52" s="152"/>
      <c r="AF52" s="152"/>
      <c r="AG52" s="152" t="s">
        <v>728</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c r="A53" s="159"/>
      <c r="B53" s="160"/>
      <c r="C53" s="273" t="s">
        <v>3918</v>
      </c>
      <c r="D53" s="274"/>
      <c r="E53" s="274"/>
      <c r="F53" s="274"/>
      <c r="G53" s="274"/>
      <c r="H53" s="163"/>
      <c r="I53" s="163"/>
      <c r="J53" s="163"/>
      <c r="K53" s="163"/>
      <c r="L53" s="163"/>
      <c r="M53" s="163"/>
      <c r="N53" s="162"/>
      <c r="O53" s="162"/>
      <c r="P53" s="162"/>
      <c r="Q53" s="162"/>
      <c r="R53" s="163"/>
      <c r="S53" s="163"/>
      <c r="T53" s="163"/>
      <c r="U53" s="163"/>
      <c r="V53" s="163"/>
      <c r="W53" s="163"/>
      <c r="X53" s="163"/>
      <c r="Y53" s="152"/>
      <c r="Z53" s="152"/>
      <c r="AA53" s="152"/>
      <c r="AB53" s="152"/>
      <c r="AC53" s="152"/>
      <c r="AD53" s="152"/>
      <c r="AE53" s="152"/>
      <c r="AF53" s="152"/>
      <c r="AG53" s="152" t="s">
        <v>444</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c r="A54" s="159"/>
      <c r="B54" s="160"/>
      <c r="C54" s="271" t="s">
        <v>3919</v>
      </c>
      <c r="D54" s="272"/>
      <c r="E54" s="272"/>
      <c r="F54" s="272"/>
      <c r="G54" s="272"/>
      <c r="H54" s="163"/>
      <c r="I54" s="163"/>
      <c r="J54" s="163"/>
      <c r="K54" s="163"/>
      <c r="L54" s="163"/>
      <c r="M54" s="163"/>
      <c r="N54" s="162"/>
      <c r="O54" s="162"/>
      <c r="P54" s="162"/>
      <c r="Q54" s="162"/>
      <c r="R54" s="163"/>
      <c r="S54" s="163"/>
      <c r="T54" s="163"/>
      <c r="U54" s="163"/>
      <c r="V54" s="163"/>
      <c r="W54" s="163"/>
      <c r="X54" s="163"/>
      <c r="Y54" s="152"/>
      <c r="Z54" s="152"/>
      <c r="AA54" s="152"/>
      <c r="AB54" s="152"/>
      <c r="AC54" s="152"/>
      <c r="AD54" s="152"/>
      <c r="AE54" s="152"/>
      <c r="AF54" s="152"/>
      <c r="AG54" s="152" t="s">
        <v>375</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c r="A55" s="159"/>
      <c r="B55" s="160"/>
      <c r="C55" s="205" t="s">
        <v>4140</v>
      </c>
      <c r="D55" s="165"/>
      <c r="E55" s="166"/>
      <c r="F55" s="167"/>
      <c r="G55" s="167"/>
      <c r="H55" s="163"/>
      <c r="I55" s="163"/>
      <c r="J55" s="163"/>
      <c r="K55" s="163"/>
      <c r="L55" s="163"/>
      <c r="M55" s="163"/>
      <c r="N55" s="162"/>
      <c r="O55" s="162"/>
      <c r="P55" s="162"/>
      <c r="Q55" s="162"/>
      <c r="R55" s="163"/>
      <c r="S55" s="163"/>
      <c r="T55" s="163"/>
      <c r="U55" s="163"/>
      <c r="V55" s="163"/>
      <c r="W55" s="163"/>
      <c r="X55" s="163"/>
      <c r="Y55" s="152"/>
      <c r="Z55" s="152"/>
      <c r="AA55" s="152"/>
      <c r="AB55" s="152"/>
      <c r="AC55" s="152"/>
      <c r="AD55" s="152"/>
      <c r="AE55" s="152"/>
      <c r="AF55" s="152"/>
      <c r="AG55" s="152" t="s">
        <v>375</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c r="A56" s="159"/>
      <c r="B56" s="160"/>
      <c r="C56" s="271" t="s">
        <v>4906</v>
      </c>
      <c r="D56" s="272"/>
      <c r="E56" s="272"/>
      <c r="F56" s="272"/>
      <c r="G56" s="272"/>
      <c r="H56" s="163"/>
      <c r="I56" s="163"/>
      <c r="J56" s="163"/>
      <c r="K56" s="163"/>
      <c r="L56" s="163"/>
      <c r="M56" s="163"/>
      <c r="N56" s="162"/>
      <c r="O56" s="162"/>
      <c r="P56" s="162"/>
      <c r="Q56" s="162"/>
      <c r="R56" s="163"/>
      <c r="S56" s="163"/>
      <c r="T56" s="163"/>
      <c r="U56" s="163"/>
      <c r="V56" s="163"/>
      <c r="W56" s="163"/>
      <c r="X56" s="163"/>
      <c r="Y56" s="152"/>
      <c r="Z56" s="152"/>
      <c r="AA56" s="152"/>
      <c r="AB56" s="152"/>
      <c r="AC56" s="152"/>
      <c r="AD56" s="152"/>
      <c r="AE56" s="152"/>
      <c r="AF56" s="152"/>
      <c r="AG56" s="152" t="s">
        <v>375</v>
      </c>
      <c r="AH56" s="152"/>
      <c r="AI56" s="152"/>
      <c r="AJ56" s="152"/>
      <c r="AK56" s="152"/>
      <c r="AL56" s="152"/>
      <c r="AM56" s="152"/>
      <c r="AN56" s="152"/>
      <c r="AO56" s="152"/>
      <c r="AP56" s="152"/>
      <c r="AQ56" s="152"/>
      <c r="AR56" s="152"/>
      <c r="AS56" s="152"/>
      <c r="AT56" s="152"/>
      <c r="AU56" s="152"/>
      <c r="AV56" s="152"/>
      <c r="AW56" s="152"/>
      <c r="AX56" s="152"/>
      <c r="AY56" s="152"/>
      <c r="AZ56" s="152"/>
      <c r="BA56" s="182" t="str">
        <f>C56</f>
        <v>Měděný potrubní systém s lisovacími spojkami z mědi, nebo křemíkového bronzu, s měděnými trubkami vyrobenými podle EN 1057+A1.</v>
      </c>
      <c r="BB56" s="152"/>
      <c r="BC56" s="152"/>
      <c r="BD56" s="152"/>
      <c r="BE56" s="152"/>
      <c r="BF56" s="152"/>
      <c r="BG56" s="152"/>
      <c r="BH56" s="152"/>
    </row>
    <row r="57" spans="1:60" outlineLevel="1">
      <c r="A57" s="159"/>
      <c r="B57" s="160"/>
      <c r="C57" s="271" t="s">
        <v>5080</v>
      </c>
      <c r="D57" s="272"/>
      <c r="E57" s="272"/>
      <c r="F57" s="272"/>
      <c r="G57" s="272"/>
      <c r="H57" s="163"/>
      <c r="I57" s="163"/>
      <c r="J57" s="163"/>
      <c r="K57" s="163"/>
      <c r="L57" s="163"/>
      <c r="M57" s="163"/>
      <c r="N57" s="162"/>
      <c r="O57" s="162"/>
      <c r="P57" s="162"/>
      <c r="Q57" s="162"/>
      <c r="R57" s="163"/>
      <c r="S57" s="163"/>
      <c r="T57" s="163"/>
      <c r="U57" s="163"/>
      <c r="V57" s="163"/>
      <c r="W57" s="163"/>
      <c r="X57" s="163"/>
      <c r="Y57" s="152"/>
      <c r="Z57" s="152"/>
      <c r="AA57" s="152"/>
      <c r="AB57" s="152"/>
      <c r="AC57" s="152"/>
      <c r="AD57" s="152"/>
      <c r="AE57" s="152"/>
      <c r="AF57" s="152"/>
      <c r="AG57" s="152" t="s">
        <v>375</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ht="33.75" outlineLevel="1">
      <c r="A58" s="159"/>
      <c r="B58" s="160"/>
      <c r="C58" s="271" t="s">
        <v>4907</v>
      </c>
      <c r="D58" s="272"/>
      <c r="E58" s="272"/>
      <c r="F58" s="272"/>
      <c r="G58" s="272"/>
      <c r="H58" s="163"/>
      <c r="I58" s="163"/>
      <c r="J58" s="163"/>
      <c r="K58" s="163"/>
      <c r="L58" s="163"/>
      <c r="M58" s="163"/>
      <c r="N58" s="162"/>
      <c r="O58" s="162"/>
      <c r="P58" s="162"/>
      <c r="Q58" s="162"/>
      <c r="R58" s="163"/>
      <c r="S58" s="163"/>
      <c r="T58" s="163"/>
      <c r="U58" s="163"/>
      <c r="V58" s="163"/>
      <c r="W58" s="163"/>
      <c r="X58" s="163"/>
      <c r="Y58" s="152"/>
      <c r="Z58" s="152"/>
      <c r="AA58" s="152"/>
      <c r="AB58" s="152"/>
      <c r="AC58" s="152"/>
      <c r="AD58" s="152"/>
      <c r="AE58" s="152"/>
      <c r="AF58" s="152"/>
      <c r="AG58" s="152" t="s">
        <v>375</v>
      </c>
      <c r="AH58" s="152"/>
      <c r="AI58" s="152"/>
      <c r="AJ58" s="152"/>
      <c r="AK58" s="152"/>
      <c r="AL58" s="152"/>
      <c r="AM58" s="152"/>
      <c r="AN58" s="152"/>
      <c r="AO58" s="152"/>
      <c r="AP58" s="152"/>
      <c r="AQ58" s="152"/>
      <c r="AR58" s="152"/>
      <c r="AS58" s="152"/>
      <c r="AT58" s="152"/>
      <c r="AU58" s="152"/>
      <c r="AV58" s="152"/>
      <c r="AW58" s="152"/>
      <c r="AX58" s="152"/>
      <c r="AY58" s="152"/>
      <c r="AZ58" s="152"/>
      <c r="BA58" s="182" t="str">
        <f>C58</f>
        <v>Lisovací spoje tvarovek s dvojitým zalisováním a válcovým vedením trubky. Tvarovky s bezpečnostní konturou pro detekci nezalisovaných spojů (u tlakové zkoušky vodou v rozmezí od 0,1 MPa do 0,65 MPa, u suché zkoušky těsnosti stlačeným vzduchem nebo inertními plyny v rozmezí od 22 hPa do 0,3 MPa).</v>
      </c>
      <c r="BB58" s="152"/>
      <c r="BC58" s="152"/>
      <c r="BD58" s="152"/>
      <c r="BE58" s="152"/>
      <c r="BF58" s="152"/>
      <c r="BG58" s="152"/>
      <c r="BH58" s="152"/>
    </row>
    <row r="59" spans="1:60" outlineLevel="1">
      <c r="A59" s="159"/>
      <c r="B59" s="160"/>
      <c r="C59" s="203" t="s">
        <v>4918</v>
      </c>
      <c r="D59" s="199"/>
      <c r="E59" s="200">
        <v>36.75</v>
      </c>
      <c r="F59" s="163"/>
      <c r="G59" s="163"/>
      <c r="H59" s="163"/>
      <c r="I59" s="163"/>
      <c r="J59" s="163"/>
      <c r="K59" s="163"/>
      <c r="L59" s="163"/>
      <c r="M59" s="163"/>
      <c r="N59" s="162"/>
      <c r="O59" s="162"/>
      <c r="P59" s="162"/>
      <c r="Q59" s="162"/>
      <c r="R59" s="163"/>
      <c r="S59" s="163"/>
      <c r="T59" s="163"/>
      <c r="U59" s="163"/>
      <c r="V59" s="163"/>
      <c r="W59" s="163"/>
      <c r="X59" s="163"/>
      <c r="Y59" s="152"/>
      <c r="Z59" s="152"/>
      <c r="AA59" s="152"/>
      <c r="AB59" s="152"/>
      <c r="AC59" s="152"/>
      <c r="AD59" s="152"/>
      <c r="AE59" s="152"/>
      <c r="AF59" s="152"/>
      <c r="AG59" s="152" t="s">
        <v>2390</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c r="A60" s="159"/>
      <c r="B60" s="160"/>
      <c r="C60" s="203" t="s">
        <v>4919</v>
      </c>
      <c r="D60" s="199"/>
      <c r="E60" s="200"/>
      <c r="F60" s="163"/>
      <c r="G60" s="163"/>
      <c r="H60" s="163"/>
      <c r="I60" s="163"/>
      <c r="J60" s="163"/>
      <c r="K60" s="163"/>
      <c r="L60" s="163"/>
      <c r="M60" s="163"/>
      <c r="N60" s="162"/>
      <c r="O60" s="162"/>
      <c r="P60" s="162"/>
      <c r="Q60" s="162"/>
      <c r="R60" s="163"/>
      <c r="S60" s="163"/>
      <c r="T60" s="163"/>
      <c r="U60" s="163"/>
      <c r="V60" s="163"/>
      <c r="W60" s="163"/>
      <c r="X60" s="163"/>
      <c r="Y60" s="152"/>
      <c r="Z60" s="152"/>
      <c r="AA60" s="152"/>
      <c r="AB60" s="152"/>
      <c r="AC60" s="152"/>
      <c r="AD60" s="152"/>
      <c r="AE60" s="152"/>
      <c r="AF60" s="152"/>
      <c r="AG60" s="152" t="s">
        <v>2390</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c r="A61" s="175">
        <v>9</v>
      </c>
      <c r="B61" s="176" t="s">
        <v>4920</v>
      </c>
      <c r="C61" s="185" t="s">
        <v>4921</v>
      </c>
      <c r="D61" s="177" t="s">
        <v>524</v>
      </c>
      <c r="E61" s="178">
        <v>59.534999999999997</v>
      </c>
      <c r="F61" s="179"/>
      <c r="G61" s="180">
        <f>ROUND(E61*F61,2)</f>
        <v>0</v>
      </c>
      <c r="H61" s="179"/>
      <c r="I61" s="180">
        <f>ROUND(E61*H61,2)</f>
        <v>0</v>
      </c>
      <c r="J61" s="179"/>
      <c r="K61" s="180">
        <f>ROUND(E61*J61,2)</f>
        <v>0</v>
      </c>
      <c r="L61" s="180">
        <v>21</v>
      </c>
      <c r="M61" s="180">
        <f>G61*(1+L61/100)</f>
        <v>0</v>
      </c>
      <c r="N61" s="178">
        <v>1.82E-3</v>
      </c>
      <c r="O61" s="178">
        <f>ROUND(E61*N61,2)</f>
        <v>0.11</v>
      </c>
      <c r="P61" s="178">
        <v>0</v>
      </c>
      <c r="Q61" s="178">
        <f>ROUND(E61*P61,2)</f>
        <v>0</v>
      </c>
      <c r="R61" s="180" t="s">
        <v>781</v>
      </c>
      <c r="S61" s="180" t="s">
        <v>371</v>
      </c>
      <c r="T61" s="181" t="s">
        <v>2386</v>
      </c>
      <c r="U61" s="163">
        <v>0.32</v>
      </c>
      <c r="V61" s="163">
        <f>ROUND(E61*U61,2)</f>
        <v>19.05</v>
      </c>
      <c r="W61" s="163"/>
      <c r="X61" s="163" t="s">
        <v>431</v>
      </c>
      <c r="Y61" s="152"/>
      <c r="Z61" s="152"/>
      <c r="AA61" s="152"/>
      <c r="AB61" s="152"/>
      <c r="AC61" s="152"/>
      <c r="AD61" s="152"/>
      <c r="AE61" s="152"/>
      <c r="AF61" s="152"/>
      <c r="AG61" s="152" t="s">
        <v>728</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c r="A62" s="159"/>
      <c r="B62" s="160"/>
      <c r="C62" s="273" t="s">
        <v>3918</v>
      </c>
      <c r="D62" s="274"/>
      <c r="E62" s="274"/>
      <c r="F62" s="274"/>
      <c r="G62" s="274"/>
      <c r="H62" s="163"/>
      <c r="I62" s="163"/>
      <c r="J62" s="163"/>
      <c r="K62" s="163"/>
      <c r="L62" s="163"/>
      <c r="M62" s="163"/>
      <c r="N62" s="162"/>
      <c r="O62" s="162"/>
      <c r="P62" s="162"/>
      <c r="Q62" s="162"/>
      <c r="R62" s="163"/>
      <c r="S62" s="163"/>
      <c r="T62" s="163"/>
      <c r="U62" s="163"/>
      <c r="V62" s="163"/>
      <c r="W62" s="163"/>
      <c r="X62" s="163"/>
      <c r="Y62" s="152"/>
      <c r="Z62" s="152"/>
      <c r="AA62" s="152"/>
      <c r="AB62" s="152"/>
      <c r="AC62" s="152"/>
      <c r="AD62" s="152"/>
      <c r="AE62" s="152"/>
      <c r="AF62" s="152"/>
      <c r="AG62" s="152" t="s">
        <v>444</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c r="A63" s="159"/>
      <c r="B63" s="160"/>
      <c r="C63" s="271" t="s">
        <v>3919</v>
      </c>
      <c r="D63" s="272"/>
      <c r="E63" s="272"/>
      <c r="F63" s="272"/>
      <c r="G63" s="272"/>
      <c r="H63" s="163"/>
      <c r="I63" s="163"/>
      <c r="J63" s="163"/>
      <c r="K63" s="163"/>
      <c r="L63" s="163"/>
      <c r="M63" s="163"/>
      <c r="N63" s="162"/>
      <c r="O63" s="162"/>
      <c r="P63" s="162"/>
      <c r="Q63" s="162"/>
      <c r="R63" s="163"/>
      <c r="S63" s="163"/>
      <c r="T63" s="163"/>
      <c r="U63" s="163"/>
      <c r="V63" s="163"/>
      <c r="W63" s="163"/>
      <c r="X63" s="163"/>
      <c r="Y63" s="152"/>
      <c r="Z63" s="152"/>
      <c r="AA63" s="152"/>
      <c r="AB63" s="152"/>
      <c r="AC63" s="152"/>
      <c r="AD63" s="152"/>
      <c r="AE63" s="152"/>
      <c r="AF63" s="152"/>
      <c r="AG63" s="152" t="s">
        <v>375</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c r="A64" s="159"/>
      <c r="B64" s="160"/>
      <c r="C64" s="205" t="s">
        <v>4140</v>
      </c>
      <c r="D64" s="165"/>
      <c r="E64" s="166"/>
      <c r="F64" s="167"/>
      <c r="G64" s="167"/>
      <c r="H64" s="163"/>
      <c r="I64" s="163"/>
      <c r="J64" s="163"/>
      <c r="K64" s="163"/>
      <c r="L64" s="163"/>
      <c r="M64" s="163"/>
      <c r="N64" s="162"/>
      <c r="O64" s="162"/>
      <c r="P64" s="162"/>
      <c r="Q64" s="162"/>
      <c r="R64" s="163"/>
      <c r="S64" s="163"/>
      <c r="T64" s="163"/>
      <c r="U64" s="163"/>
      <c r="V64" s="163"/>
      <c r="W64" s="163"/>
      <c r="X64" s="163"/>
      <c r="Y64" s="152"/>
      <c r="Z64" s="152"/>
      <c r="AA64" s="152"/>
      <c r="AB64" s="152"/>
      <c r="AC64" s="152"/>
      <c r="AD64" s="152"/>
      <c r="AE64" s="152"/>
      <c r="AF64" s="152"/>
      <c r="AG64" s="152" t="s">
        <v>375</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c r="A65" s="159"/>
      <c r="B65" s="160"/>
      <c r="C65" s="271" t="s">
        <v>4906</v>
      </c>
      <c r="D65" s="272"/>
      <c r="E65" s="272"/>
      <c r="F65" s="272"/>
      <c r="G65" s="272"/>
      <c r="H65" s="163"/>
      <c r="I65" s="163"/>
      <c r="J65" s="163"/>
      <c r="K65" s="163"/>
      <c r="L65" s="163"/>
      <c r="M65" s="163"/>
      <c r="N65" s="162"/>
      <c r="O65" s="162"/>
      <c r="P65" s="162"/>
      <c r="Q65" s="162"/>
      <c r="R65" s="163"/>
      <c r="S65" s="163"/>
      <c r="T65" s="163"/>
      <c r="U65" s="163"/>
      <c r="V65" s="163"/>
      <c r="W65" s="163"/>
      <c r="X65" s="163"/>
      <c r="Y65" s="152"/>
      <c r="Z65" s="152"/>
      <c r="AA65" s="152"/>
      <c r="AB65" s="152"/>
      <c r="AC65" s="152"/>
      <c r="AD65" s="152"/>
      <c r="AE65" s="152"/>
      <c r="AF65" s="152"/>
      <c r="AG65" s="152" t="s">
        <v>375</v>
      </c>
      <c r="AH65" s="152"/>
      <c r="AI65" s="152"/>
      <c r="AJ65" s="152"/>
      <c r="AK65" s="152"/>
      <c r="AL65" s="152"/>
      <c r="AM65" s="152"/>
      <c r="AN65" s="152"/>
      <c r="AO65" s="152"/>
      <c r="AP65" s="152"/>
      <c r="AQ65" s="152"/>
      <c r="AR65" s="152"/>
      <c r="AS65" s="152"/>
      <c r="AT65" s="152"/>
      <c r="AU65" s="152"/>
      <c r="AV65" s="152"/>
      <c r="AW65" s="152"/>
      <c r="AX65" s="152"/>
      <c r="AY65" s="152"/>
      <c r="AZ65" s="152"/>
      <c r="BA65" s="182" t="str">
        <f>C65</f>
        <v>Měděný potrubní systém s lisovacími spojkami z mědi, nebo křemíkového bronzu, s měděnými trubkami vyrobenými podle EN 1057+A1.</v>
      </c>
      <c r="BB65" s="152"/>
      <c r="BC65" s="152"/>
      <c r="BD65" s="152"/>
      <c r="BE65" s="152"/>
      <c r="BF65" s="152"/>
      <c r="BG65" s="152"/>
      <c r="BH65" s="152"/>
    </row>
    <row r="66" spans="1:60" outlineLevel="1">
      <c r="A66" s="159"/>
      <c r="B66" s="160"/>
      <c r="C66" s="271" t="s">
        <v>5080</v>
      </c>
      <c r="D66" s="272"/>
      <c r="E66" s="272"/>
      <c r="F66" s="272"/>
      <c r="G66" s="272"/>
      <c r="H66" s="163"/>
      <c r="I66" s="163"/>
      <c r="J66" s="163"/>
      <c r="K66" s="163"/>
      <c r="L66" s="163"/>
      <c r="M66" s="163"/>
      <c r="N66" s="162"/>
      <c r="O66" s="162"/>
      <c r="P66" s="162"/>
      <c r="Q66" s="162"/>
      <c r="R66" s="163"/>
      <c r="S66" s="163"/>
      <c r="T66" s="163"/>
      <c r="U66" s="163"/>
      <c r="V66" s="163"/>
      <c r="W66" s="163"/>
      <c r="X66" s="163"/>
      <c r="Y66" s="152"/>
      <c r="Z66" s="152"/>
      <c r="AA66" s="152"/>
      <c r="AB66" s="152"/>
      <c r="AC66" s="152"/>
      <c r="AD66" s="152"/>
      <c r="AE66" s="152"/>
      <c r="AF66" s="152"/>
      <c r="AG66" s="152" t="s">
        <v>375</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ht="33.75" outlineLevel="1">
      <c r="A67" s="159"/>
      <c r="B67" s="160"/>
      <c r="C67" s="271" t="s">
        <v>4907</v>
      </c>
      <c r="D67" s="272"/>
      <c r="E67" s="272"/>
      <c r="F67" s="272"/>
      <c r="G67" s="272"/>
      <c r="H67" s="163"/>
      <c r="I67" s="163"/>
      <c r="J67" s="163"/>
      <c r="K67" s="163"/>
      <c r="L67" s="163"/>
      <c r="M67" s="163"/>
      <c r="N67" s="162"/>
      <c r="O67" s="162"/>
      <c r="P67" s="162"/>
      <c r="Q67" s="162"/>
      <c r="R67" s="163"/>
      <c r="S67" s="163"/>
      <c r="T67" s="163"/>
      <c r="U67" s="163"/>
      <c r="V67" s="163"/>
      <c r="W67" s="163"/>
      <c r="X67" s="163"/>
      <c r="Y67" s="152"/>
      <c r="Z67" s="152"/>
      <c r="AA67" s="152"/>
      <c r="AB67" s="152"/>
      <c r="AC67" s="152"/>
      <c r="AD67" s="152"/>
      <c r="AE67" s="152"/>
      <c r="AF67" s="152"/>
      <c r="AG67" s="152" t="s">
        <v>375</v>
      </c>
      <c r="AH67" s="152"/>
      <c r="AI67" s="152"/>
      <c r="AJ67" s="152"/>
      <c r="AK67" s="152"/>
      <c r="AL67" s="152"/>
      <c r="AM67" s="152"/>
      <c r="AN67" s="152"/>
      <c r="AO67" s="152"/>
      <c r="AP67" s="152"/>
      <c r="AQ67" s="152"/>
      <c r="AR67" s="152"/>
      <c r="AS67" s="152"/>
      <c r="AT67" s="152"/>
      <c r="AU67" s="152"/>
      <c r="AV67" s="152"/>
      <c r="AW67" s="152"/>
      <c r="AX67" s="152"/>
      <c r="AY67" s="152"/>
      <c r="AZ67" s="152"/>
      <c r="BA67" s="182" t="str">
        <f>C67</f>
        <v>Lisovací spoje tvarovek s dvojitým zalisováním a válcovým vedením trubky. Tvarovky s bezpečnostní konturou pro detekci nezalisovaných spojů (u tlakové zkoušky vodou v rozmezí od 0,1 MPa do 0,65 MPa, u suché zkoušky těsnosti stlačeným vzduchem nebo inertními plyny v rozmezí od 22 hPa do 0,3 MPa).</v>
      </c>
      <c r="BB67" s="152"/>
      <c r="BC67" s="152"/>
      <c r="BD67" s="152"/>
      <c r="BE67" s="152"/>
      <c r="BF67" s="152"/>
      <c r="BG67" s="152"/>
      <c r="BH67" s="152"/>
    </row>
    <row r="68" spans="1:60" outlineLevel="1">
      <c r="A68" s="159"/>
      <c r="B68" s="160"/>
      <c r="C68" s="203" t="s">
        <v>4922</v>
      </c>
      <c r="D68" s="199"/>
      <c r="E68" s="200">
        <v>59.534999999999997</v>
      </c>
      <c r="F68" s="163"/>
      <c r="G68" s="163"/>
      <c r="H68" s="163"/>
      <c r="I68" s="163"/>
      <c r="J68" s="163"/>
      <c r="K68" s="163"/>
      <c r="L68" s="163"/>
      <c r="M68" s="163"/>
      <c r="N68" s="162"/>
      <c r="O68" s="162"/>
      <c r="P68" s="162"/>
      <c r="Q68" s="162"/>
      <c r="R68" s="163"/>
      <c r="S68" s="163"/>
      <c r="T68" s="163"/>
      <c r="U68" s="163"/>
      <c r="V68" s="163"/>
      <c r="W68" s="163"/>
      <c r="X68" s="163"/>
      <c r="Y68" s="152"/>
      <c r="Z68" s="152"/>
      <c r="AA68" s="152"/>
      <c r="AB68" s="152"/>
      <c r="AC68" s="152"/>
      <c r="AD68" s="152"/>
      <c r="AE68" s="152"/>
      <c r="AF68" s="152"/>
      <c r="AG68" s="152" t="s">
        <v>2390</v>
      </c>
      <c r="AH68" s="152">
        <v>0</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c r="A69" s="175">
        <v>10</v>
      </c>
      <c r="B69" s="176" t="s">
        <v>4923</v>
      </c>
      <c r="C69" s="185" t="s">
        <v>4924</v>
      </c>
      <c r="D69" s="177" t="s">
        <v>524</v>
      </c>
      <c r="E69" s="178">
        <v>94.872</v>
      </c>
      <c r="F69" s="179"/>
      <c r="G69" s="180">
        <f>ROUND(E69*F69,2)</f>
        <v>0</v>
      </c>
      <c r="H69" s="179"/>
      <c r="I69" s="180">
        <f>ROUND(E69*H69,2)</f>
        <v>0</v>
      </c>
      <c r="J69" s="179"/>
      <c r="K69" s="180">
        <f>ROUND(E69*J69,2)</f>
        <v>0</v>
      </c>
      <c r="L69" s="180">
        <v>21</v>
      </c>
      <c r="M69" s="180">
        <f>G69*(1+L69/100)</f>
        <v>0</v>
      </c>
      <c r="N69" s="178">
        <v>3.5200000000000001E-3</v>
      </c>
      <c r="O69" s="178">
        <f>ROUND(E69*N69,2)</f>
        <v>0.33</v>
      </c>
      <c r="P69" s="178">
        <v>0</v>
      </c>
      <c r="Q69" s="178">
        <f>ROUND(E69*P69,2)</f>
        <v>0</v>
      </c>
      <c r="R69" s="180" t="s">
        <v>781</v>
      </c>
      <c r="S69" s="180" t="s">
        <v>371</v>
      </c>
      <c r="T69" s="181" t="s">
        <v>2386</v>
      </c>
      <c r="U69" s="163">
        <v>0.35</v>
      </c>
      <c r="V69" s="163">
        <f>ROUND(E69*U69,2)</f>
        <v>33.21</v>
      </c>
      <c r="W69" s="163"/>
      <c r="X69" s="163" t="s">
        <v>431</v>
      </c>
      <c r="Y69" s="152"/>
      <c r="Z69" s="152"/>
      <c r="AA69" s="152"/>
      <c r="AB69" s="152"/>
      <c r="AC69" s="152"/>
      <c r="AD69" s="152"/>
      <c r="AE69" s="152"/>
      <c r="AF69" s="152"/>
      <c r="AG69" s="152" t="s">
        <v>728</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c r="A70" s="159"/>
      <c r="B70" s="160"/>
      <c r="C70" s="273" t="s">
        <v>3918</v>
      </c>
      <c r="D70" s="274"/>
      <c r="E70" s="274"/>
      <c r="F70" s="274"/>
      <c r="G70" s="274"/>
      <c r="H70" s="163"/>
      <c r="I70" s="163"/>
      <c r="J70" s="163"/>
      <c r="K70" s="163"/>
      <c r="L70" s="163"/>
      <c r="M70" s="163"/>
      <c r="N70" s="162"/>
      <c r="O70" s="162"/>
      <c r="P70" s="162"/>
      <c r="Q70" s="162"/>
      <c r="R70" s="163"/>
      <c r="S70" s="163"/>
      <c r="T70" s="163"/>
      <c r="U70" s="163"/>
      <c r="V70" s="163"/>
      <c r="W70" s="163"/>
      <c r="X70" s="163"/>
      <c r="Y70" s="152"/>
      <c r="Z70" s="152"/>
      <c r="AA70" s="152"/>
      <c r="AB70" s="152"/>
      <c r="AC70" s="152"/>
      <c r="AD70" s="152"/>
      <c r="AE70" s="152"/>
      <c r="AF70" s="152"/>
      <c r="AG70" s="152" t="s">
        <v>444</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c r="A71" s="159"/>
      <c r="B71" s="160"/>
      <c r="C71" s="271" t="s">
        <v>3919</v>
      </c>
      <c r="D71" s="272"/>
      <c r="E71" s="272"/>
      <c r="F71" s="272"/>
      <c r="G71" s="272"/>
      <c r="H71" s="163"/>
      <c r="I71" s="163"/>
      <c r="J71" s="163"/>
      <c r="K71" s="163"/>
      <c r="L71" s="163"/>
      <c r="M71" s="163"/>
      <c r="N71" s="162"/>
      <c r="O71" s="162"/>
      <c r="P71" s="162"/>
      <c r="Q71" s="162"/>
      <c r="R71" s="163"/>
      <c r="S71" s="163"/>
      <c r="T71" s="163"/>
      <c r="U71" s="163"/>
      <c r="V71" s="163"/>
      <c r="W71" s="163"/>
      <c r="X71" s="163"/>
      <c r="Y71" s="152"/>
      <c r="Z71" s="152"/>
      <c r="AA71" s="152"/>
      <c r="AB71" s="152"/>
      <c r="AC71" s="152"/>
      <c r="AD71" s="152"/>
      <c r="AE71" s="152"/>
      <c r="AF71" s="152"/>
      <c r="AG71" s="152" t="s">
        <v>375</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c r="A72" s="159"/>
      <c r="B72" s="160"/>
      <c r="C72" s="205" t="s">
        <v>4140</v>
      </c>
      <c r="D72" s="165"/>
      <c r="E72" s="166"/>
      <c r="F72" s="167"/>
      <c r="G72" s="167"/>
      <c r="H72" s="163"/>
      <c r="I72" s="163"/>
      <c r="J72" s="163"/>
      <c r="K72" s="163"/>
      <c r="L72" s="163"/>
      <c r="M72" s="163"/>
      <c r="N72" s="162"/>
      <c r="O72" s="162"/>
      <c r="P72" s="162"/>
      <c r="Q72" s="162"/>
      <c r="R72" s="163"/>
      <c r="S72" s="163"/>
      <c r="T72" s="163"/>
      <c r="U72" s="163"/>
      <c r="V72" s="163"/>
      <c r="W72" s="163"/>
      <c r="X72" s="163"/>
      <c r="Y72" s="152"/>
      <c r="Z72" s="152"/>
      <c r="AA72" s="152"/>
      <c r="AB72" s="152"/>
      <c r="AC72" s="152"/>
      <c r="AD72" s="152"/>
      <c r="AE72" s="152"/>
      <c r="AF72" s="152"/>
      <c r="AG72" s="152" t="s">
        <v>375</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c r="A73" s="159"/>
      <c r="B73" s="160"/>
      <c r="C73" s="271" t="s">
        <v>4906</v>
      </c>
      <c r="D73" s="272"/>
      <c r="E73" s="272"/>
      <c r="F73" s="272"/>
      <c r="G73" s="272"/>
      <c r="H73" s="163"/>
      <c r="I73" s="163"/>
      <c r="J73" s="163"/>
      <c r="K73" s="163"/>
      <c r="L73" s="163"/>
      <c r="M73" s="163"/>
      <c r="N73" s="162"/>
      <c r="O73" s="162"/>
      <c r="P73" s="162"/>
      <c r="Q73" s="162"/>
      <c r="R73" s="163"/>
      <c r="S73" s="163"/>
      <c r="T73" s="163"/>
      <c r="U73" s="163"/>
      <c r="V73" s="163"/>
      <c r="W73" s="163"/>
      <c r="X73" s="163"/>
      <c r="Y73" s="152"/>
      <c r="Z73" s="152"/>
      <c r="AA73" s="152"/>
      <c r="AB73" s="152"/>
      <c r="AC73" s="152"/>
      <c r="AD73" s="152"/>
      <c r="AE73" s="152"/>
      <c r="AF73" s="152"/>
      <c r="AG73" s="152" t="s">
        <v>375</v>
      </c>
      <c r="AH73" s="152"/>
      <c r="AI73" s="152"/>
      <c r="AJ73" s="152"/>
      <c r="AK73" s="152"/>
      <c r="AL73" s="152"/>
      <c r="AM73" s="152"/>
      <c r="AN73" s="152"/>
      <c r="AO73" s="152"/>
      <c r="AP73" s="152"/>
      <c r="AQ73" s="152"/>
      <c r="AR73" s="152"/>
      <c r="AS73" s="152"/>
      <c r="AT73" s="152"/>
      <c r="AU73" s="152"/>
      <c r="AV73" s="152"/>
      <c r="AW73" s="152"/>
      <c r="AX73" s="152"/>
      <c r="AY73" s="152"/>
      <c r="AZ73" s="152"/>
      <c r="BA73" s="182" t="str">
        <f>C73</f>
        <v>Měděný potrubní systém s lisovacími spojkami z mědi, nebo křemíkového bronzu, s měděnými trubkami vyrobenými podle EN 1057+A1.</v>
      </c>
      <c r="BB73" s="152"/>
      <c r="BC73" s="152"/>
      <c r="BD73" s="152"/>
      <c r="BE73" s="152"/>
      <c r="BF73" s="152"/>
      <c r="BG73" s="152"/>
      <c r="BH73" s="152"/>
    </row>
    <row r="74" spans="1:60" outlineLevel="1">
      <c r="A74" s="159"/>
      <c r="B74" s="160"/>
      <c r="C74" s="271" t="s">
        <v>5080</v>
      </c>
      <c r="D74" s="272"/>
      <c r="E74" s="272"/>
      <c r="F74" s="272"/>
      <c r="G74" s="272"/>
      <c r="H74" s="163"/>
      <c r="I74" s="163"/>
      <c r="J74" s="163"/>
      <c r="K74" s="163"/>
      <c r="L74" s="163"/>
      <c r="M74" s="163"/>
      <c r="N74" s="162"/>
      <c r="O74" s="162"/>
      <c r="P74" s="162"/>
      <c r="Q74" s="162"/>
      <c r="R74" s="163"/>
      <c r="S74" s="163"/>
      <c r="T74" s="163"/>
      <c r="U74" s="163"/>
      <c r="V74" s="163"/>
      <c r="W74" s="163"/>
      <c r="X74" s="163"/>
      <c r="Y74" s="152"/>
      <c r="Z74" s="152"/>
      <c r="AA74" s="152"/>
      <c r="AB74" s="152"/>
      <c r="AC74" s="152"/>
      <c r="AD74" s="152"/>
      <c r="AE74" s="152"/>
      <c r="AF74" s="152"/>
      <c r="AG74" s="152" t="s">
        <v>375</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ht="33.75" outlineLevel="1">
      <c r="A75" s="159"/>
      <c r="B75" s="160"/>
      <c r="C75" s="271" t="s">
        <v>4907</v>
      </c>
      <c r="D75" s="272"/>
      <c r="E75" s="272"/>
      <c r="F75" s="272"/>
      <c r="G75" s="272"/>
      <c r="H75" s="163"/>
      <c r="I75" s="163"/>
      <c r="J75" s="163"/>
      <c r="K75" s="163"/>
      <c r="L75" s="163"/>
      <c r="M75" s="163"/>
      <c r="N75" s="162"/>
      <c r="O75" s="162"/>
      <c r="P75" s="162"/>
      <c r="Q75" s="162"/>
      <c r="R75" s="163"/>
      <c r="S75" s="163"/>
      <c r="T75" s="163"/>
      <c r="U75" s="163"/>
      <c r="V75" s="163"/>
      <c r="W75" s="163"/>
      <c r="X75" s="163"/>
      <c r="Y75" s="152"/>
      <c r="Z75" s="152"/>
      <c r="AA75" s="152"/>
      <c r="AB75" s="152"/>
      <c r="AC75" s="152"/>
      <c r="AD75" s="152"/>
      <c r="AE75" s="152"/>
      <c r="AF75" s="152"/>
      <c r="AG75" s="152" t="s">
        <v>375</v>
      </c>
      <c r="AH75" s="152"/>
      <c r="AI75" s="152"/>
      <c r="AJ75" s="152"/>
      <c r="AK75" s="152"/>
      <c r="AL75" s="152"/>
      <c r="AM75" s="152"/>
      <c r="AN75" s="152"/>
      <c r="AO75" s="152"/>
      <c r="AP75" s="152"/>
      <c r="AQ75" s="152"/>
      <c r="AR75" s="152"/>
      <c r="AS75" s="152"/>
      <c r="AT75" s="152"/>
      <c r="AU75" s="152"/>
      <c r="AV75" s="152"/>
      <c r="AW75" s="152"/>
      <c r="AX75" s="152"/>
      <c r="AY75" s="152"/>
      <c r="AZ75" s="152"/>
      <c r="BA75" s="182" t="str">
        <f>C75</f>
        <v>Lisovací spoje tvarovek s dvojitým zalisováním a válcovým vedením trubky. Tvarovky s bezpečnostní konturou pro detekci nezalisovaných spojů (u tlakové zkoušky vodou v rozmezí od 0,1 MPa do 0,65 MPa, u suché zkoušky těsnosti stlačeným vzduchem nebo inertními plyny v rozmezí od 22 hPa do 0,3 MPa).</v>
      </c>
      <c r="BB75" s="152"/>
      <c r="BC75" s="152"/>
      <c r="BD75" s="152"/>
      <c r="BE75" s="152"/>
      <c r="BF75" s="152"/>
      <c r="BG75" s="152"/>
      <c r="BH75" s="152"/>
    </row>
    <row r="76" spans="1:60" outlineLevel="1">
      <c r="A76" s="159"/>
      <c r="B76" s="160"/>
      <c r="C76" s="203" t="s">
        <v>4925</v>
      </c>
      <c r="D76" s="199"/>
      <c r="E76" s="200">
        <v>82.811999999999998</v>
      </c>
      <c r="F76" s="163"/>
      <c r="G76" s="163"/>
      <c r="H76" s="163"/>
      <c r="I76" s="163"/>
      <c r="J76" s="163"/>
      <c r="K76" s="163"/>
      <c r="L76" s="163"/>
      <c r="M76" s="163"/>
      <c r="N76" s="162"/>
      <c r="O76" s="162"/>
      <c r="P76" s="162"/>
      <c r="Q76" s="162"/>
      <c r="R76" s="163"/>
      <c r="S76" s="163"/>
      <c r="T76" s="163"/>
      <c r="U76" s="163"/>
      <c r="V76" s="163"/>
      <c r="W76" s="163"/>
      <c r="X76" s="163"/>
      <c r="Y76" s="152"/>
      <c r="Z76" s="152"/>
      <c r="AA76" s="152"/>
      <c r="AB76" s="152"/>
      <c r="AC76" s="152"/>
      <c r="AD76" s="152"/>
      <c r="AE76" s="152"/>
      <c r="AF76" s="152"/>
      <c r="AG76" s="152" t="s">
        <v>2390</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c r="A77" s="159"/>
      <c r="B77" s="160"/>
      <c r="C77" s="203" t="s">
        <v>4926</v>
      </c>
      <c r="D77" s="199"/>
      <c r="E77" s="200">
        <v>12.06</v>
      </c>
      <c r="F77" s="163"/>
      <c r="G77" s="163"/>
      <c r="H77" s="163"/>
      <c r="I77" s="163"/>
      <c r="J77" s="163"/>
      <c r="K77" s="163"/>
      <c r="L77" s="163"/>
      <c r="M77" s="163"/>
      <c r="N77" s="162"/>
      <c r="O77" s="162"/>
      <c r="P77" s="162"/>
      <c r="Q77" s="162"/>
      <c r="R77" s="163"/>
      <c r="S77" s="163"/>
      <c r="T77" s="163"/>
      <c r="U77" s="163"/>
      <c r="V77" s="163"/>
      <c r="W77" s="163"/>
      <c r="X77" s="163"/>
      <c r="Y77" s="152"/>
      <c r="Z77" s="152"/>
      <c r="AA77" s="152"/>
      <c r="AB77" s="152"/>
      <c r="AC77" s="152"/>
      <c r="AD77" s="152"/>
      <c r="AE77" s="152"/>
      <c r="AF77" s="152"/>
      <c r="AG77" s="152" t="s">
        <v>2390</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c r="A78" s="175">
        <v>11</v>
      </c>
      <c r="B78" s="176" t="s">
        <v>4927</v>
      </c>
      <c r="C78" s="185" t="s">
        <v>3952</v>
      </c>
      <c r="D78" s="177" t="s">
        <v>524</v>
      </c>
      <c r="E78" s="178">
        <v>279.64</v>
      </c>
      <c r="F78" s="179"/>
      <c r="G78" s="180">
        <f>ROUND(E78*F78,2)</f>
        <v>0</v>
      </c>
      <c r="H78" s="179"/>
      <c r="I78" s="180">
        <f>ROUND(E78*H78,2)</f>
        <v>0</v>
      </c>
      <c r="J78" s="179"/>
      <c r="K78" s="180">
        <f>ROUND(E78*J78,2)</f>
        <v>0</v>
      </c>
      <c r="L78" s="180">
        <v>21</v>
      </c>
      <c r="M78" s="180">
        <f>G78*(1+L78/100)</f>
        <v>0</v>
      </c>
      <c r="N78" s="178">
        <v>0</v>
      </c>
      <c r="O78" s="178">
        <f>ROUND(E78*N78,2)</f>
        <v>0</v>
      </c>
      <c r="P78" s="178">
        <v>0</v>
      </c>
      <c r="Q78" s="178">
        <f>ROUND(E78*P78,2)</f>
        <v>0</v>
      </c>
      <c r="R78" s="180" t="s">
        <v>781</v>
      </c>
      <c r="S78" s="180" t="s">
        <v>371</v>
      </c>
      <c r="T78" s="181" t="s">
        <v>2386</v>
      </c>
      <c r="U78" s="163">
        <v>0.14000000000000001</v>
      </c>
      <c r="V78" s="163">
        <f>ROUND(E78*U78,2)</f>
        <v>39.15</v>
      </c>
      <c r="W78" s="163"/>
      <c r="X78" s="163" t="s">
        <v>431</v>
      </c>
      <c r="Y78" s="152"/>
      <c r="Z78" s="152"/>
      <c r="AA78" s="152"/>
      <c r="AB78" s="152"/>
      <c r="AC78" s="152"/>
      <c r="AD78" s="152"/>
      <c r="AE78" s="152"/>
      <c r="AF78" s="152"/>
      <c r="AG78" s="152" t="s">
        <v>2387</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c r="A79" s="159"/>
      <c r="B79" s="160"/>
      <c r="C79" s="203" t="s">
        <v>4928</v>
      </c>
      <c r="D79" s="199"/>
      <c r="E79" s="200">
        <v>58.8</v>
      </c>
      <c r="F79" s="163"/>
      <c r="G79" s="163"/>
      <c r="H79" s="163"/>
      <c r="I79" s="163"/>
      <c r="J79" s="163"/>
      <c r="K79" s="163"/>
      <c r="L79" s="163"/>
      <c r="M79" s="163"/>
      <c r="N79" s="162"/>
      <c r="O79" s="162"/>
      <c r="P79" s="162"/>
      <c r="Q79" s="162"/>
      <c r="R79" s="163"/>
      <c r="S79" s="163"/>
      <c r="T79" s="163"/>
      <c r="U79" s="163"/>
      <c r="V79" s="163"/>
      <c r="W79" s="163"/>
      <c r="X79" s="163"/>
      <c r="Y79" s="152"/>
      <c r="Z79" s="152"/>
      <c r="AA79" s="152"/>
      <c r="AB79" s="152"/>
      <c r="AC79" s="152"/>
      <c r="AD79" s="152"/>
      <c r="AE79" s="152"/>
      <c r="AF79" s="152"/>
      <c r="AG79" s="152" t="s">
        <v>2390</v>
      </c>
      <c r="AH79" s="152">
        <v>5</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c r="A80" s="159"/>
      <c r="B80" s="160"/>
      <c r="C80" s="203" t="s">
        <v>4929</v>
      </c>
      <c r="D80" s="199"/>
      <c r="E80" s="200">
        <v>6.72</v>
      </c>
      <c r="F80" s="163"/>
      <c r="G80" s="163"/>
      <c r="H80" s="163"/>
      <c r="I80" s="163"/>
      <c r="J80" s="163"/>
      <c r="K80" s="163"/>
      <c r="L80" s="163"/>
      <c r="M80" s="163"/>
      <c r="N80" s="162"/>
      <c r="O80" s="162"/>
      <c r="P80" s="162"/>
      <c r="Q80" s="162"/>
      <c r="R80" s="163"/>
      <c r="S80" s="163"/>
      <c r="T80" s="163"/>
      <c r="U80" s="163"/>
      <c r="V80" s="163"/>
      <c r="W80" s="163"/>
      <c r="X80" s="163"/>
      <c r="Y80" s="152"/>
      <c r="Z80" s="152"/>
      <c r="AA80" s="152"/>
      <c r="AB80" s="152"/>
      <c r="AC80" s="152"/>
      <c r="AD80" s="152"/>
      <c r="AE80" s="152"/>
      <c r="AF80" s="152"/>
      <c r="AG80" s="152" t="s">
        <v>2390</v>
      </c>
      <c r="AH80" s="152">
        <v>5</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c r="A81" s="159"/>
      <c r="B81" s="160"/>
      <c r="C81" s="203" t="s">
        <v>4930</v>
      </c>
      <c r="D81" s="199"/>
      <c r="E81" s="200">
        <v>86.1</v>
      </c>
      <c r="F81" s="163"/>
      <c r="G81" s="163"/>
      <c r="H81" s="163"/>
      <c r="I81" s="163"/>
      <c r="J81" s="163"/>
      <c r="K81" s="163"/>
      <c r="L81" s="163"/>
      <c r="M81" s="163"/>
      <c r="N81" s="162"/>
      <c r="O81" s="162"/>
      <c r="P81" s="162"/>
      <c r="Q81" s="162"/>
      <c r="R81" s="163"/>
      <c r="S81" s="163"/>
      <c r="T81" s="163"/>
      <c r="U81" s="163"/>
      <c r="V81" s="163"/>
      <c r="W81" s="163"/>
      <c r="X81" s="163"/>
      <c r="Y81" s="152"/>
      <c r="Z81" s="152"/>
      <c r="AA81" s="152"/>
      <c r="AB81" s="152"/>
      <c r="AC81" s="152"/>
      <c r="AD81" s="152"/>
      <c r="AE81" s="152"/>
      <c r="AF81" s="152"/>
      <c r="AG81" s="152" t="s">
        <v>2390</v>
      </c>
      <c r="AH81" s="152">
        <v>5</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c r="A82" s="159"/>
      <c r="B82" s="160"/>
      <c r="C82" s="203" t="s">
        <v>4931</v>
      </c>
      <c r="D82" s="199"/>
      <c r="E82" s="200">
        <v>59.01</v>
      </c>
      <c r="F82" s="163"/>
      <c r="G82" s="163"/>
      <c r="H82" s="163"/>
      <c r="I82" s="163"/>
      <c r="J82" s="163"/>
      <c r="K82" s="163"/>
      <c r="L82" s="163"/>
      <c r="M82" s="163"/>
      <c r="N82" s="162"/>
      <c r="O82" s="162"/>
      <c r="P82" s="162"/>
      <c r="Q82" s="162"/>
      <c r="R82" s="163"/>
      <c r="S82" s="163"/>
      <c r="T82" s="163"/>
      <c r="U82" s="163"/>
      <c r="V82" s="163"/>
      <c r="W82" s="163"/>
      <c r="X82" s="163"/>
      <c r="Y82" s="152"/>
      <c r="Z82" s="152"/>
      <c r="AA82" s="152"/>
      <c r="AB82" s="152"/>
      <c r="AC82" s="152"/>
      <c r="AD82" s="152"/>
      <c r="AE82" s="152"/>
      <c r="AF82" s="152"/>
      <c r="AG82" s="152" t="s">
        <v>2390</v>
      </c>
      <c r="AH82" s="152">
        <v>5</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c r="A83" s="159"/>
      <c r="B83" s="160"/>
      <c r="C83" s="203" t="s">
        <v>4932</v>
      </c>
      <c r="D83" s="199"/>
      <c r="E83" s="200">
        <v>18.059999999999999</v>
      </c>
      <c r="F83" s="163"/>
      <c r="G83" s="163"/>
      <c r="H83" s="163"/>
      <c r="I83" s="163"/>
      <c r="J83" s="163"/>
      <c r="K83" s="163"/>
      <c r="L83" s="163"/>
      <c r="M83" s="163"/>
      <c r="N83" s="162"/>
      <c r="O83" s="162"/>
      <c r="P83" s="162"/>
      <c r="Q83" s="162"/>
      <c r="R83" s="163"/>
      <c r="S83" s="163"/>
      <c r="T83" s="163"/>
      <c r="U83" s="163"/>
      <c r="V83" s="163"/>
      <c r="W83" s="163"/>
      <c r="X83" s="163"/>
      <c r="Y83" s="152"/>
      <c r="Z83" s="152"/>
      <c r="AA83" s="152"/>
      <c r="AB83" s="152"/>
      <c r="AC83" s="152"/>
      <c r="AD83" s="152"/>
      <c r="AE83" s="152"/>
      <c r="AF83" s="152"/>
      <c r="AG83" s="152" t="s">
        <v>2390</v>
      </c>
      <c r="AH83" s="152">
        <v>5</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c r="A84" s="159"/>
      <c r="B84" s="160"/>
      <c r="C84" s="203" t="s">
        <v>4933</v>
      </c>
      <c r="D84" s="199"/>
      <c r="E84" s="200">
        <v>14.49</v>
      </c>
      <c r="F84" s="163"/>
      <c r="G84" s="163"/>
      <c r="H84" s="163"/>
      <c r="I84" s="163"/>
      <c r="J84" s="163"/>
      <c r="K84" s="163"/>
      <c r="L84" s="163"/>
      <c r="M84" s="163"/>
      <c r="N84" s="162"/>
      <c r="O84" s="162"/>
      <c r="P84" s="162"/>
      <c r="Q84" s="162"/>
      <c r="R84" s="163"/>
      <c r="S84" s="163"/>
      <c r="T84" s="163"/>
      <c r="U84" s="163"/>
      <c r="V84" s="163"/>
      <c r="W84" s="163"/>
      <c r="X84" s="163"/>
      <c r="Y84" s="152"/>
      <c r="Z84" s="152"/>
      <c r="AA84" s="152"/>
      <c r="AB84" s="152"/>
      <c r="AC84" s="152"/>
      <c r="AD84" s="152"/>
      <c r="AE84" s="152"/>
      <c r="AF84" s="152"/>
      <c r="AG84" s="152" t="s">
        <v>2390</v>
      </c>
      <c r="AH84" s="152">
        <v>5</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c r="A85" s="159"/>
      <c r="B85" s="160"/>
      <c r="C85" s="203" t="s">
        <v>4934</v>
      </c>
      <c r="D85" s="199"/>
      <c r="E85" s="200">
        <v>5.5650000000000004</v>
      </c>
      <c r="F85" s="163"/>
      <c r="G85" s="163"/>
      <c r="H85" s="163"/>
      <c r="I85" s="163"/>
      <c r="J85" s="163"/>
      <c r="K85" s="163"/>
      <c r="L85" s="163"/>
      <c r="M85" s="163"/>
      <c r="N85" s="162"/>
      <c r="O85" s="162"/>
      <c r="P85" s="162"/>
      <c r="Q85" s="162"/>
      <c r="R85" s="163"/>
      <c r="S85" s="163"/>
      <c r="T85" s="163"/>
      <c r="U85" s="163"/>
      <c r="V85" s="163"/>
      <c r="W85" s="163"/>
      <c r="X85" s="163"/>
      <c r="Y85" s="152"/>
      <c r="Z85" s="152"/>
      <c r="AA85" s="152"/>
      <c r="AB85" s="152"/>
      <c r="AC85" s="152"/>
      <c r="AD85" s="152"/>
      <c r="AE85" s="152"/>
      <c r="AF85" s="152"/>
      <c r="AG85" s="152" t="s">
        <v>2390</v>
      </c>
      <c r="AH85" s="152">
        <v>5</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c r="A86" s="159"/>
      <c r="B86" s="160"/>
      <c r="C86" s="203" t="s">
        <v>4935</v>
      </c>
      <c r="D86" s="199"/>
      <c r="E86" s="200">
        <v>8.2949999999999999</v>
      </c>
      <c r="F86" s="163"/>
      <c r="G86" s="163"/>
      <c r="H86" s="163"/>
      <c r="I86" s="163"/>
      <c r="J86" s="163"/>
      <c r="K86" s="163"/>
      <c r="L86" s="163"/>
      <c r="M86" s="163"/>
      <c r="N86" s="162"/>
      <c r="O86" s="162"/>
      <c r="P86" s="162"/>
      <c r="Q86" s="162"/>
      <c r="R86" s="163"/>
      <c r="S86" s="163"/>
      <c r="T86" s="163"/>
      <c r="U86" s="163"/>
      <c r="V86" s="163"/>
      <c r="W86" s="163"/>
      <c r="X86" s="163"/>
      <c r="Y86" s="152"/>
      <c r="Z86" s="152"/>
      <c r="AA86" s="152"/>
      <c r="AB86" s="152"/>
      <c r="AC86" s="152"/>
      <c r="AD86" s="152"/>
      <c r="AE86" s="152"/>
      <c r="AF86" s="152"/>
      <c r="AG86" s="152" t="s">
        <v>2390</v>
      </c>
      <c r="AH86" s="152">
        <v>5</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c r="A87" s="159"/>
      <c r="B87" s="160"/>
      <c r="C87" s="203" t="s">
        <v>4936</v>
      </c>
      <c r="D87" s="199"/>
      <c r="E87" s="200">
        <v>10.5</v>
      </c>
      <c r="F87" s="163"/>
      <c r="G87" s="163"/>
      <c r="H87" s="163"/>
      <c r="I87" s="163"/>
      <c r="J87" s="163"/>
      <c r="K87" s="163"/>
      <c r="L87" s="163"/>
      <c r="M87" s="163"/>
      <c r="N87" s="162"/>
      <c r="O87" s="162"/>
      <c r="P87" s="162"/>
      <c r="Q87" s="162"/>
      <c r="R87" s="163"/>
      <c r="S87" s="163"/>
      <c r="T87" s="163"/>
      <c r="U87" s="163"/>
      <c r="V87" s="163"/>
      <c r="W87" s="163"/>
      <c r="X87" s="163"/>
      <c r="Y87" s="152"/>
      <c r="Z87" s="152"/>
      <c r="AA87" s="152"/>
      <c r="AB87" s="152"/>
      <c r="AC87" s="152"/>
      <c r="AD87" s="152"/>
      <c r="AE87" s="152"/>
      <c r="AF87" s="152"/>
      <c r="AG87" s="152" t="s">
        <v>2390</v>
      </c>
      <c r="AH87" s="152">
        <v>5</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c r="A88" s="159"/>
      <c r="B88" s="160"/>
      <c r="C88" s="203" t="s">
        <v>4937</v>
      </c>
      <c r="D88" s="199"/>
      <c r="E88" s="200">
        <v>12.1</v>
      </c>
      <c r="F88" s="163"/>
      <c r="G88" s="163"/>
      <c r="H88" s="163"/>
      <c r="I88" s="163"/>
      <c r="J88" s="163"/>
      <c r="K88" s="163"/>
      <c r="L88" s="163"/>
      <c r="M88" s="163"/>
      <c r="N88" s="162"/>
      <c r="O88" s="162"/>
      <c r="P88" s="162"/>
      <c r="Q88" s="162"/>
      <c r="R88" s="163"/>
      <c r="S88" s="163"/>
      <c r="T88" s="163"/>
      <c r="U88" s="163"/>
      <c r="V88" s="163"/>
      <c r="W88" s="163"/>
      <c r="X88" s="163"/>
      <c r="Y88" s="152"/>
      <c r="Z88" s="152"/>
      <c r="AA88" s="152"/>
      <c r="AB88" s="152"/>
      <c r="AC88" s="152"/>
      <c r="AD88" s="152"/>
      <c r="AE88" s="152"/>
      <c r="AF88" s="152"/>
      <c r="AG88" s="152" t="s">
        <v>2390</v>
      </c>
      <c r="AH88" s="152">
        <v>5</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c r="A89" s="175">
        <v>12</v>
      </c>
      <c r="B89" s="176" t="s">
        <v>3974</v>
      </c>
      <c r="C89" s="185" t="s">
        <v>3975</v>
      </c>
      <c r="D89" s="177" t="s">
        <v>524</v>
      </c>
      <c r="E89" s="178">
        <v>1</v>
      </c>
      <c r="F89" s="179"/>
      <c r="G89" s="180">
        <f>ROUND(E89*F89,2)</f>
        <v>0</v>
      </c>
      <c r="H89" s="179"/>
      <c r="I89" s="180">
        <f>ROUND(E89*H89,2)</f>
        <v>0</v>
      </c>
      <c r="J89" s="179"/>
      <c r="K89" s="180">
        <f>ROUND(E89*J89,2)</f>
        <v>0</v>
      </c>
      <c r="L89" s="180">
        <v>21</v>
      </c>
      <c r="M89" s="180">
        <f>G89*(1+L89/100)</f>
        <v>0</v>
      </c>
      <c r="N89" s="178">
        <v>4.2900000000000004E-3</v>
      </c>
      <c r="O89" s="178">
        <f>ROUND(E89*N89,2)</f>
        <v>0</v>
      </c>
      <c r="P89" s="178">
        <v>0</v>
      </c>
      <c r="Q89" s="178">
        <f>ROUND(E89*P89,2)</f>
        <v>0</v>
      </c>
      <c r="R89" s="180" t="s">
        <v>781</v>
      </c>
      <c r="S89" s="180" t="s">
        <v>371</v>
      </c>
      <c r="T89" s="181" t="s">
        <v>2386</v>
      </c>
      <c r="U89" s="163">
        <v>0.36</v>
      </c>
      <c r="V89" s="163">
        <f>ROUND(E89*U89,2)</f>
        <v>0.36</v>
      </c>
      <c r="W89" s="163"/>
      <c r="X89" s="163" t="s">
        <v>431</v>
      </c>
      <c r="Y89" s="152"/>
      <c r="Z89" s="152"/>
      <c r="AA89" s="152"/>
      <c r="AB89" s="152"/>
      <c r="AC89" s="152"/>
      <c r="AD89" s="152"/>
      <c r="AE89" s="152"/>
      <c r="AF89" s="152"/>
      <c r="AG89" s="152" t="s">
        <v>728</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c r="A90" s="159"/>
      <c r="B90" s="160"/>
      <c r="C90" s="203" t="s">
        <v>4938</v>
      </c>
      <c r="D90" s="199"/>
      <c r="E90" s="200">
        <v>1</v>
      </c>
      <c r="F90" s="163"/>
      <c r="G90" s="163"/>
      <c r="H90" s="163"/>
      <c r="I90" s="163"/>
      <c r="J90" s="163"/>
      <c r="K90" s="163"/>
      <c r="L90" s="163"/>
      <c r="M90" s="163"/>
      <c r="N90" s="162"/>
      <c r="O90" s="162"/>
      <c r="P90" s="162"/>
      <c r="Q90" s="162"/>
      <c r="R90" s="163"/>
      <c r="S90" s="163"/>
      <c r="T90" s="163"/>
      <c r="U90" s="163"/>
      <c r="V90" s="163"/>
      <c r="W90" s="163"/>
      <c r="X90" s="163"/>
      <c r="Y90" s="152"/>
      <c r="Z90" s="152"/>
      <c r="AA90" s="152"/>
      <c r="AB90" s="152"/>
      <c r="AC90" s="152"/>
      <c r="AD90" s="152"/>
      <c r="AE90" s="152"/>
      <c r="AF90" s="152"/>
      <c r="AG90" s="152" t="s">
        <v>2390</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c r="A91" s="175">
        <v>13</v>
      </c>
      <c r="B91" s="176" t="s">
        <v>4939</v>
      </c>
      <c r="C91" s="185" t="s">
        <v>4940</v>
      </c>
      <c r="D91" s="177" t="s">
        <v>524</v>
      </c>
      <c r="E91" s="178">
        <v>326.18700000000001</v>
      </c>
      <c r="F91" s="179"/>
      <c r="G91" s="180">
        <f>ROUND(E91*F91,2)</f>
        <v>0</v>
      </c>
      <c r="H91" s="179"/>
      <c r="I91" s="180">
        <f>ROUND(E91*H91,2)</f>
        <v>0</v>
      </c>
      <c r="J91" s="179"/>
      <c r="K91" s="180">
        <f>ROUND(E91*J91,2)</f>
        <v>0</v>
      </c>
      <c r="L91" s="180">
        <v>21</v>
      </c>
      <c r="M91" s="180">
        <f>G91*(1+L91/100)</f>
        <v>0</v>
      </c>
      <c r="N91" s="178">
        <v>0</v>
      </c>
      <c r="O91" s="178">
        <f>ROUND(E91*N91,2)</f>
        <v>0</v>
      </c>
      <c r="P91" s="178">
        <v>0</v>
      </c>
      <c r="Q91" s="178">
        <f>ROUND(E91*P91,2)</f>
        <v>0</v>
      </c>
      <c r="R91" s="180" t="s">
        <v>4941</v>
      </c>
      <c r="S91" s="180" t="s">
        <v>371</v>
      </c>
      <c r="T91" s="181" t="s">
        <v>2386</v>
      </c>
      <c r="U91" s="163">
        <v>0.02</v>
      </c>
      <c r="V91" s="163">
        <f>ROUND(E91*U91,2)</f>
        <v>6.52</v>
      </c>
      <c r="W91" s="163"/>
      <c r="X91" s="163" t="s">
        <v>431</v>
      </c>
      <c r="Y91" s="152"/>
      <c r="Z91" s="152"/>
      <c r="AA91" s="152"/>
      <c r="AB91" s="152"/>
      <c r="AC91" s="152"/>
      <c r="AD91" s="152"/>
      <c r="AE91" s="152"/>
      <c r="AF91" s="152"/>
      <c r="AG91" s="152" t="s">
        <v>4566</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c r="A92" s="159"/>
      <c r="B92" s="160"/>
      <c r="C92" s="262" t="s">
        <v>3968</v>
      </c>
      <c r="D92" s="263"/>
      <c r="E92" s="263"/>
      <c r="F92" s="263"/>
      <c r="G92" s="263"/>
      <c r="H92" s="163"/>
      <c r="I92" s="163"/>
      <c r="J92" s="163"/>
      <c r="K92" s="163"/>
      <c r="L92" s="163"/>
      <c r="M92" s="163"/>
      <c r="N92" s="162"/>
      <c r="O92" s="162"/>
      <c r="P92" s="162"/>
      <c r="Q92" s="162"/>
      <c r="R92" s="163"/>
      <c r="S92" s="163"/>
      <c r="T92" s="163"/>
      <c r="U92" s="163"/>
      <c r="V92" s="163"/>
      <c r="W92" s="163"/>
      <c r="X92" s="163"/>
      <c r="Y92" s="152"/>
      <c r="Z92" s="152"/>
      <c r="AA92" s="152"/>
      <c r="AB92" s="152"/>
      <c r="AC92" s="152"/>
      <c r="AD92" s="152"/>
      <c r="AE92" s="152"/>
      <c r="AF92" s="152"/>
      <c r="AG92" s="152" t="s">
        <v>375</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c r="A93" s="159"/>
      <c r="B93" s="160"/>
      <c r="C93" s="203" t="s">
        <v>4942</v>
      </c>
      <c r="D93" s="199"/>
      <c r="E93" s="200">
        <v>77.7</v>
      </c>
      <c r="F93" s="163"/>
      <c r="G93" s="163"/>
      <c r="H93" s="163"/>
      <c r="I93" s="163"/>
      <c r="J93" s="163"/>
      <c r="K93" s="163"/>
      <c r="L93" s="163"/>
      <c r="M93" s="163"/>
      <c r="N93" s="162"/>
      <c r="O93" s="162"/>
      <c r="P93" s="162"/>
      <c r="Q93" s="162"/>
      <c r="R93" s="163"/>
      <c r="S93" s="163"/>
      <c r="T93" s="163"/>
      <c r="U93" s="163"/>
      <c r="V93" s="163"/>
      <c r="W93" s="163"/>
      <c r="X93" s="163"/>
      <c r="Y93" s="152"/>
      <c r="Z93" s="152"/>
      <c r="AA93" s="152"/>
      <c r="AB93" s="152"/>
      <c r="AC93" s="152"/>
      <c r="AD93" s="152"/>
      <c r="AE93" s="152"/>
      <c r="AF93" s="152"/>
      <c r="AG93" s="152" t="s">
        <v>2390</v>
      </c>
      <c r="AH93" s="152">
        <v>5</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c r="A94" s="159"/>
      <c r="B94" s="160"/>
      <c r="C94" s="203" t="s">
        <v>4943</v>
      </c>
      <c r="D94" s="199"/>
      <c r="E94" s="200">
        <v>5.5650000000000004</v>
      </c>
      <c r="F94" s="163"/>
      <c r="G94" s="163"/>
      <c r="H94" s="163"/>
      <c r="I94" s="163"/>
      <c r="J94" s="163"/>
      <c r="K94" s="163"/>
      <c r="L94" s="163"/>
      <c r="M94" s="163"/>
      <c r="N94" s="162"/>
      <c r="O94" s="162"/>
      <c r="P94" s="162"/>
      <c r="Q94" s="162"/>
      <c r="R94" s="163"/>
      <c r="S94" s="163"/>
      <c r="T94" s="163"/>
      <c r="U94" s="163"/>
      <c r="V94" s="163"/>
      <c r="W94" s="163"/>
      <c r="X94" s="163"/>
      <c r="Y94" s="152"/>
      <c r="Z94" s="152"/>
      <c r="AA94" s="152"/>
      <c r="AB94" s="152"/>
      <c r="AC94" s="152"/>
      <c r="AD94" s="152"/>
      <c r="AE94" s="152"/>
      <c r="AF94" s="152"/>
      <c r="AG94" s="152" t="s">
        <v>2390</v>
      </c>
      <c r="AH94" s="152">
        <v>5</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c r="A95" s="159"/>
      <c r="B95" s="160"/>
      <c r="C95" s="203" t="s">
        <v>4944</v>
      </c>
      <c r="D95" s="199"/>
      <c r="E95" s="200">
        <v>51.765000000000001</v>
      </c>
      <c r="F95" s="163"/>
      <c r="G95" s="163"/>
      <c r="H95" s="163"/>
      <c r="I95" s="163"/>
      <c r="J95" s="163"/>
      <c r="K95" s="163"/>
      <c r="L95" s="163"/>
      <c r="M95" s="163"/>
      <c r="N95" s="162"/>
      <c r="O95" s="162"/>
      <c r="P95" s="162"/>
      <c r="Q95" s="162"/>
      <c r="R95" s="163"/>
      <c r="S95" s="163"/>
      <c r="T95" s="163"/>
      <c r="U95" s="163"/>
      <c r="V95" s="163"/>
      <c r="W95" s="163"/>
      <c r="X95" s="163"/>
      <c r="Y95" s="152"/>
      <c r="Z95" s="152"/>
      <c r="AA95" s="152"/>
      <c r="AB95" s="152"/>
      <c r="AC95" s="152"/>
      <c r="AD95" s="152"/>
      <c r="AE95" s="152"/>
      <c r="AF95" s="152"/>
      <c r="AG95" s="152" t="s">
        <v>2390</v>
      </c>
      <c r="AH95" s="152">
        <v>5</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c r="A96" s="159"/>
      <c r="B96" s="160"/>
      <c r="C96" s="203" t="s">
        <v>4945</v>
      </c>
      <c r="D96" s="199"/>
      <c r="E96" s="200">
        <v>36.75</v>
      </c>
      <c r="F96" s="163"/>
      <c r="G96" s="163"/>
      <c r="H96" s="163"/>
      <c r="I96" s="163"/>
      <c r="J96" s="163"/>
      <c r="K96" s="163"/>
      <c r="L96" s="163"/>
      <c r="M96" s="163"/>
      <c r="N96" s="162"/>
      <c r="O96" s="162"/>
      <c r="P96" s="162"/>
      <c r="Q96" s="162"/>
      <c r="R96" s="163"/>
      <c r="S96" s="163"/>
      <c r="T96" s="163"/>
      <c r="U96" s="163"/>
      <c r="V96" s="163"/>
      <c r="W96" s="163"/>
      <c r="X96" s="163"/>
      <c r="Y96" s="152"/>
      <c r="Z96" s="152"/>
      <c r="AA96" s="152"/>
      <c r="AB96" s="152"/>
      <c r="AC96" s="152"/>
      <c r="AD96" s="152"/>
      <c r="AE96" s="152"/>
      <c r="AF96" s="152"/>
      <c r="AG96" s="152" t="s">
        <v>2390</v>
      </c>
      <c r="AH96" s="152">
        <v>5</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c r="A97" s="159"/>
      <c r="B97" s="160"/>
      <c r="C97" s="203" t="s">
        <v>4946</v>
      </c>
      <c r="D97" s="199"/>
      <c r="E97" s="200">
        <v>59.534999999999997</v>
      </c>
      <c r="F97" s="163"/>
      <c r="G97" s="163"/>
      <c r="H97" s="163"/>
      <c r="I97" s="163"/>
      <c r="J97" s="163"/>
      <c r="K97" s="163"/>
      <c r="L97" s="163"/>
      <c r="M97" s="163"/>
      <c r="N97" s="162"/>
      <c r="O97" s="162"/>
      <c r="P97" s="162"/>
      <c r="Q97" s="162"/>
      <c r="R97" s="163"/>
      <c r="S97" s="163"/>
      <c r="T97" s="163"/>
      <c r="U97" s="163"/>
      <c r="V97" s="163"/>
      <c r="W97" s="163"/>
      <c r="X97" s="163"/>
      <c r="Y97" s="152"/>
      <c r="Z97" s="152"/>
      <c r="AA97" s="152"/>
      <c r="AB97" s="152"/>
      <c r="AC97" s="152"/>
      <c r="AD97" s="152"/>
      <c r="AE97" s="152"/>
      <c r="AF97" s="152"/>
      <c r="AG97" s="152" t="s">
        <v>2390</v>
      </c>
      <c r="AH97" s="152">
        <v>5</v>
      </c>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c r="A98" s="159"/>
      <c r="B98" s="160"/>
      <c r="C98" s="203" t="s">
        <v>4947</v>
      </c>
      <c r="D98" s="199"/>
      <c r="E98" s="200">
        <v>94.872</v>
      </c>
      <c r="F98" s="163"/>
      <c r="G98" s="163"/>
      <c r="H98" s="163"/>
      <c r="I98" s="163"/>
      <c r="J98" s="163"/>
      <c r="K98" s="163"/>
      <c r="L98" s="163"/>
      <c r="M98" s="163"/>
      <c r="N98" s="162"/>
      <c r="O98" s="162"/>
      <c r="P98" s="162"/>
      <c r="Q98" s="162"/>
      <c r="R98" s="163"/>
      <c r="S98" s="163"/>
      <c r="T98" s="163"/>
      <c r="U98" s="163"/>
      <c r="V98" s="163"/>
      <c r="W98" s="163"/>
      <c r="X98" s="163"/>
      <c r="Y98" s="152"/>
      <c r="Z98" s="152"/>
      <c r="AA98" s="152"/>
      <c r="AB98" s="152"/>
      <c r="AC98" s="152"/>
      <c r="AD98" s="152"/>
      <c r="AE98" s="152"/>
      <c r="AF98" s="152"/>
      <c r="AG98" s="152" t="s">
        <v>2390</v>
      </c>
      <c r="AH98" s="152">
        <v>5</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ht="22.5" outlineLevel="1">
      <c r="A99" s="175">
        <v>14</v>
      </c>
      <c r="B99" s="176" t="s">
        <v>4948</v>
      </c>
      <c r="C99" s="185" t="s">
        <v>4949</v>
      </c>
      <c r="D99" s="177" t="s">
        <v>524</v>
      </c>
      <c r="E99" s="178">
        <v>58.8</v>
      </c>
      <c r="F99" s="179"/>
      <c r="G99" s="180">
        <f>ROUND(E99*F99,2)</f>
        <v>0</v>
      </c>
      <c r="H99" s="179"/>
      <c r="I99" s="180">
        <f>ROUND(E99*H99,2)</f>
        <v>0</v>
      </c>
      <c r="J99" s="179"/>
      <c r="K99" s="180">
        <f>ROUND(E99*J99,2)</f>
        <v>0</v>
      </c>
      <c r="L99" s="180">
        <v>21</v>
      </c>
      <c r="M99" s="180">
        <f>G99*(1+L99/100)</f>
        <v>0</v>
      </c>
      <c r="N99" s="178">
        <v>2.0000000000000002E-5</v>
      </c>
      <c r="O99" s="178">
        <f>ROUND(E99*N99,2)</f>
        <v>0</v>
      </c>
      <c r="P99" s="178">
        <v>0</v>
      </c>
      <c r="Q99" s="178">
        <f>ROUND(E99*P99,2)</f>
        <v>0</v>
      </c>
      <c r="R99" s="180" t="s">
        <v>731</v>
      </c>
      <c r="S99" s="180" t="s">
        <v>371</v>
      </c>
      <c r="T99" s="181" t="s">
        <v>2386</v>
      </c>
      <c r="U99" s="163">
        <v>0</v>
      </c>
      <c r="V99" s="163">
        <f>ROUND(E99*U99,2)</f>
        <v>0</v>
      </c>
      <c r="W99" s="163"/>
      <c r="X99" s="163" t="s">
        <v>464</v>
      </c>
      <c r="Y99" s="152"/>
      <c r="Z99" s="152"/>
      <c r="AA99" s="152"/>
      <c r="AB99" s="152"/>
      <c r="AC99" s="152"/>
      <c r="AD99" s="152"/>
      <c r="AE99" s="152"/>
      <c r="AF99" s="152"/>
      <c r="AG99" s="152" t="s">
        <v>2465</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c r="A100" s="159"/>
      <c r="B100" s="160"/>
      <c r="C100" s="203" t="s">
        <v>4950</v>
      </c>
      <c r="D100" s="199"/>
      <c r="E100" s="200">
        <v>58.8</v>
      </c>
      <c r="F100" s="163"/>
      <c r="G100" s="163"/>
      <c r="H100" s="163"/>
      <c r="I100" s="163"/>
      <c r="J100" s="163"/>
      <c r="K100" s="163"/>
      <c r="L100" s="163"/>
      <c r="M100" s="163"/>
      <c r="N100" s="162"/>
      <c r="O100" s="162"/>
      <c r="P100" s="162"/>
      <c r="Q100" s="162"/>
      <c r="R100" s="163"/>
      <c r="S100" s="163"/>
      <c r="T100" s="163"/>
      <c r="U100" s="163"/>
      <c r="V100" s="163"/>
      <c r="W100" s="163"/>
      <c r="X100" s="163"/>
      <c r="Y100" s="152"/>
      <c r="Z100" s="152"/>
      <c r="AA100" s="152"/>
      <c r="AB100" s="152"/>
      <c r="AC100" s="152"/>
      <c r="AD100" s="152"/>
      <c r="AE100" s="152"/>
      <c r="AF100" s="152"/>
      <c r="AG100" s="152" t="s">
        <v>2390</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ht="22.5" outlineLevel="1">
      <c r="A101" s="175">
        <v>15</v>
      </c>
      <c r="B101" s="176" t="s">
        <v>4951</v>
      </c>
      <c r="C101" s="185" t="s">
        <v>4952</v>
      </c>
      <c r="D101" s="177" t="s">
        <v>524</v>
      </c>
      <c r="E101" s="178">
        <v>6.72</v>
      </c>
      <c r="F101" s="179"/>
      <c r="G101" s="180">
        <f>ROUND(E101*F101,2)</f>
        <v>0</v>
      </c>
      <c r="H101" s="179"/>
      <c r="I101" s="180">
        <f>ROUND(E101*H101,2)</f>
        <v>0</v>
      </c>
      <c r="J101" s="179"/>
      <c r="K101" s="180">
        <f>ROUND(E101*J101,2)</f>
        <v>0</v>
      </c>
      <c r="L101" s="180">
        <v>21</v>
      </c>
      <c r="M101" s="180">
        <f>G101*(1+L101/100)</f>
        <v>0</v>
      </c>
      <c r="N101" s="178">
        <v>3.0000000000000001E-5</v>
      </c>
      <c r="O101" s="178">
        <f>ROUND(E101*N101,2)</f>
        <v>0</v>
      </c>
      <c r="P101" s="178">
        <v>0</v>
      </c>
      <c r="Q101" s="178">
        <f>ROUND(E101*P101,2)</f>
        <v>0</v>
      </c>
      <c r="R101" s="180" t="s">
        <v>731</v>
      </c>
      <c r="S101" s="180" t="s">
        <v>371</v>
      </c>
      <c r="T101" s="181" t="s">
        <v>2386</v>
      </c>
      <c r="U101" s="163">
        <v>0</v>
      </c>
      <c r="V101" s="163">
        <f>ROUND(E101*U101,2)</f>
        <v>0</v>
      </c>
      <c r="W101" s="163"/>
      <c r="X101" s="163" t="s">
        <v>464</v>
      </c>
      <c r="Y101" s="152"/>
      <c r="Z101" s="152"/>
      <c r="AA101" s="152"/>
      <c r="AB101" s="152"/>
      <c r="AC101" s="152"/>
      <c r="AD101" s="152"/>
      <c r="AE101" s="152"/>
      <c r="AF101" s="152"/>
      <c r="AG101" s="152" t="s">
        <v>2465</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c r="A102" s="159"/>
      <c r="B102" s="160"/>
      <c r="C102" s="203" t="s">
        <v>4953</v>
      </c>
      <c r="D102" s="199"/>
      <c r="E102" s="200">
        <v>6.72</v>
      </c>
      <c r="F102" s="163"/>
      <c r="G102" s="163"/>
      <c r="H102" s="163"/>
      <c r="I102" s="163"/>
      <c r="J102" s="163"/>
      <c r="K102" s="163"/>
      <c r="L102" s="163"/>
      <c r="M102" s="163"/>
      <c r="N102" s="162"/>
      <c r="O102" s="162"/>
      <c r="P102" s="162"/>
      <c r="Q102" s="162"/>
      <c r="R102" s="163"/>
      <c r="S102" s="163"/>
      <c r="T102" s="163"/>
      <c r="U102" s="163"/>
      <c r="V102" s="163"/>
      <c r="W102" s="163"/>
      <c r="X102" s="163"/>
      <c r="Y102" s="152"/>
      <c r="Z102" s="152"/>
      <c r="AA102" s="152"/>
      <c r="AB102" s="152"/>
      <c r="AC102" s="152"/>
      <c r="AD102" s="152"/>
      <c r="AE102" s="152"/>
      <c r="AF102" s="152"/>
      <c r="AG102" s="152" t="s">
        <v>2390</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ht="33.75" outlineLevel="1">
      <c r="A103" s="175">
        <v>16</v>
      </c>
      <c r="B103" s="176" t="s">
        <v>4954</v>
      </c>
      <c r="C103" s="185" t="s">
        <v>4955</v>
      </c>
      <c r="D103" s="177" t="s">
        <v>524</v>
      </c>
      <c r="E103" s="178">
        <v>8.2949999999999999</v>
      </c>
      <c r="F103" s="179"/>
      <c r="G103" s="180">
        <f>ROUND(E103*F103,2)</f>
        <v>0</v>
      </c>
      <c r="H103" s="179"/>
      <c r="I103" s="180">
        <f>ROUND(E103*H103,2)</f>
        <v>0</v>
      </c>
      <c r="J103" s="179"/>
      <c r="K103" s="180">
        <f>ROUND(E103*J103,2)</f>
        <v>0</v>
      </c>
      <c r="L103" s="180">
        <v>21</v>
      </c>
      <c r="M103" s="180">
        <f>G103*(1+L103/100)</f>
        <v>0</v>
      </c>
      <c r="N103" s="178">
        <v>3.0000000000000001E-5</v>
      </c>
      <c r="O103" s="178">
        <f>ROUND(E103*N103,2)</f>
        <v>0</v>
      </c>
      <c r="P103" s="178">
        <v>0</v>
      </c>
      <c r="Q103" s="178">
        <f>ROUND(E103*P103,2)</f>
        <v>0</v>
      </c>
      <c r="R103" s="180" t="s">
        <v>731</v>
      </c>
      <c r="S103" s="180" t="s">
        <v>371</v>
      </c>
      <c r="T103" s="181" t="s">
        <v>2386</v>
      </c>
      <c r="U103" s="163">
        <v>0</v>
      </c>
      <c r="V103" s="163">
        <f>ROUND(E103*U103,2)</f>
        <v>0</v>
      </c>
      <c r="W103" s="163"/>
      <c r="X103" s="163" t="s">
        <v>464</v>
      </c>
      <c r="Y103" s="152"/>
      <c r="Z103" s="152"/>
      <c r="AA103" s="152"/>
      <c r="AB103" s="152"/>
      <c r="AC103" s="152"/>
      <c r="AD103" s="152"/>
      <c r="AE103" s="152"/>
      <c r="AF103" s="152"/>
      <c r="AG103" s="152" t="s">
        <v>2465</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c r="A104" s="159"/>
      <c r="B104" s="160"/>
      <c r="C104" s="203" t="s">
        <v>4956</v>
      </c>
      <c r="D104" s="199"/>
      <c r="E104" s="200">
        <v>8.2949999999999999</v>
      </c>
      <c r="F104" s="163"/>
      <c r="G104" s="163"/>
      <c r="H104" s="163"/>
      <c r="I104" s="163"/>
      <c r="J104" s="163"/>
      <c r="K104" s="163"/>
      <c r="L104" s="163"/>
      <c r="M104" s="163"/>
      <c r="N104" s="162"/>
      <c r="O104" s="162"/>
      <c r="P104" s="162"/>
      <c r="Q104" s="162"/>
      <c r="R104" s="163"/>
      <c r="S104" s="163"/>
      <c r="T104" s="163"/>
      <c r="U104" s="163"/>
      <c r="V104" s="163"/>
      <c r="W104" s="163"/>
      <c r="X104" s="163"/>
      <c r="Y104" s="152"/>
      <c r="Z104" s="152"/>
      <c r="AA104" s="152"/>
      <c r="AB104" s="152"/>
      <c r="AC104" s="152"/>
      <c r="AD104" s="152"/>
      <c r="AE104" s="152"/>
      <c r="AF104" s="152"/>
      <c r="AG104" s="152" t="s">
        <v>2390</v>
      </c>
      <c r="AH104" s="152">
        <v>0</v>
      </c>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ht="33.75" outlineLevel="1">
      <c r="A105" s="175">
        <v>17</v>
      </c>
      <c r="B105" s="176" t="s">
        <v>4957</v>
      </c>
      <c r="C105" s="185" t="s">
        <v>4958</v>
      </c>
      <c r="D105" s="177" t="s">
        <v>524</v>
      </c>
      <c r="E105" s="178">
        <v>5.5650000000000004</v>
      </c>
      <c r="F105" s="179"/>
      <c r="G105" s="180">
        <f>ROUND(E105*F105,2)</f>
        <v>0</v>
      </c>
      <c r="H105" s="179"/>
      <c r="I105" s="180">
        <f>ROUND(E105*H105,2)</f>
        <v>0</v>
      </c>
      <c r="J105" s="179"/>
      <c r="K105" s="180">
        <f>ROUND(E105*J105,2)</f>
        <v>0</v>
      </c>
      <c r="L105" s="180">
        <v>21</v>
      </c>
      <c r="M105" s="180">
        <f>G105*(1+L105/100)</f>
        <v>0</v>
      </c>
      <c r="N105" s="178">
        <v>5.0000000000000002E-5</v>
      </c>
      <c r="O105" s="178">
        <f>ROUND(E105*N105,2)</f>
        <v>0</v>
      </c>
      <c r="P105" s="178">
        <v>0</v>
      </c>
      <c r="Q105" s="178">
        <f>ROUND(E105*P105,2)</f>
        <v>0</v>
      </c>
      <c r="R105" s="180" t="s">
        <v>731</v>
      </c>
      <c r="S105" s="180" t="s">
        <v>371</v>
      </c>
      <c r="T105" s="181" t="s">
        <v>2386</v>
      </c>
      <c r="U105" s="163">
        <v>0</v>
      </c>
      <c r="V105" s="163">
        <f>ROUND(E105*U105,2)</f>
        <v>0</v>
      </c>
      <c r="W105" s="163"/>
      <c r="X105" s="163" t="s">
        <v>464</v>
      </c>
      <c r="Y105" s="152"/>
      <c r="Z105" s="152"/>
      <c r="AA105" s="152"/>
      <c r="AB105" s="152"/>
      <c r="AC105" s="152"/>
      <c r="AD105" s="152"/>
      <c r="AE105" s="152"/>
      <c r="AF105" s="152"/>
      <c r="AG105" s="152" t="s">
        <v>2465</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c r="A106" s="159"/>
      <c r="B106" s="160"/>
      <c r="C106" s="203" t="s">
        <v>4959</v>
      </c>
      <c r="D106" s="199"/>
      <c r="E106" s="200">
        <v>5.5650000000000004</v>
      </c>
      <c r="F106" s="163"/>
      <c r="G106" s="163"/>
      <c r="H106" s="163"/>
      <c r="I106" s="163"/>
      <c r="J106" s="163"/>
      <c r="K106" s="163"/>
      <c r="L106" s="163"/>
      <c r="M106" s="163"/>
      <c r="N106" s="162"/>
      <c r="O106" s="162"/>
      <c r="P106" s="162"/>
      <c r="Q106" s="162"/>
      <c r="R106" s="163"/>
      <c r="S106" s="163"/>
      <c r="T106" s="163"/>
      <c r="U106" s="163"/>
      <c r="V106" s="163"/>
      <c r="W106" s="163"/>
      <c r="X106" s="163"/>
      <c r="Y106" s="152"/>
      <c r="Z106" s="152"/>
      <c r="AA106" s="152"/>
      <c r="AB106" s="152"/>
      <c r="AC106" s="152"/>
      <c r="AD106" s="152"/>
      <c r="AE106" s="152"/>
      <c r="AF106" s="152"/>
      <c r="AG106" s="152" t="s">
        <v>2390</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ht="33.75" outlineLevel="1">
      <c r="A107" s="175">
        <v>18</v>
      </c>
      <c r="B107" s="176" t="s">
        <v>4960</v>
      </c>
      <c r="C107" s="185" t="s">
        <v>4961</v>
      </c>
      <c r="D107" s="177" t="s">
        <v>524</v>
      </c>
      <c r="E107" s="178">
        <v>21.84</v>
      </c>
      <c r="F107" s="179"/>
      <c r="G107" s="180">
        <f>ROUND(E107*F107,2)</f>
        <v>0</v>
      </c>
      <c r="H107" s="179"/>
      <c r="I107" s="180">
        <f>ROUND(E107*H107,2)</f>
        <v>0</v>
      </c>
      <c r="J107" s="179"/>
      <c r="K107" s="180">
        <f>ROUND(E107*J107,2)</f>
        <v>0</v>
      </c>
      <c r="L107" s="180">
        <v>21</v>
      </c>
      <c r="M107" s="180">
        <f>G107*(1+L107/100)</f>
        <v>0</v>
      </c>
      <c r="N107" s="178">
        <v>2.5000000000000001E-4</v>
      </c>
      <c r="O107" s="178">
        <f>ROUND(E107*N107,2)</f>
        <v>0.01</v>
      </c>
      <c r="P107" s="178">
        <v>0</v>
      </c>
      <c r="Q107" s="178">
        <f>ROUND(E107*P107,2)</f>
        <v>0</v>
      </c>
      <c r="R107" s="180" t="s">
        <v>731</v>
      </c>
      <c r="S107" s="180" t="s">
        <v>371</v>
      </c>
      <c r="T107" s="181" t="s">
        <v>2386</v>
      </c>
      <c r="U107" s="163">
        <v>0</v>
      </c>
      <c r="V107" s="163">
        <f>ROUND(E107*U107,2)</f>
        <v>0</v>
      </c>
      <c r="W107" s="163"/>
      <c r="X107" s="163" t="s">
        <v>464</v>
      </c>
      <c r="Y107" s="152"/>
      <c r="Z107" s="152"/>
      <c r="AA107" s="152"/>
      <c r="AB107" s="152"/>
      <c r="AC107" s="152"/>
      <c r="AD107" s="152"/>
      <c r="AE107" s="152"/>
      <c r="AF107" s="152"/>
      <c r="AG107" s="152" t="s">
        <v>2465</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c r="A108" s="159"/>
      <c r="B108" s="160"/>
      <c r="C108" s="203" t="s">
        <v>4962</v>
      </c>
      <c r="D108" s="199"/>
      <c r="E108" s="200">
        <v>21.84</v>
      </c>
      <c r="F108" s="163"/>
      <c r="G108" s="163"/>
      <c r="H108" s="163"/>
      <c r="I108" s="163"/>
      <c r="J108" s="163"/>
      <c r="K108" s="163"/>
      <c r="L108" s="163"/>
      <c r="M108" s="163"/>
      <c r="N108" s="162"/>
      <c r="O108" s="162"/>
      <c r="P108" s="162"/>
      <c r="Q108" s="162"/>
      <c r="R108" s="163"/>
      <c r="S108" s="163"/>
      <c r="T108" s="163"/>
      <c r="U108" s="163"/>
      <c r="V108" s="163"/>
      <c r="W108" s="163"/>
      <c r="X108" s="163"/>
      <c r="Y108" s="152"/>
      <c r="Z108" s="152"/>
      <c r="AA108" s="152"/>
      <c r="AB108" s="152"/>
      <c r="AC108" s="152"/>
      <c r="AD108" s="152"/>
      <c r="AE108" s="152"/>
      <c r="AF108" s="152"/>
      <c r="AG108" s="152" t="s">
        <v>2390</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ht="33.75" outlineLevel="1">
      <c r="A109" s="175">
        <v>19</v>
      </c>
      <c r="B109" s="176" t="s">
        <v>4963</v>
      </c>
      <c r="C109" s="185" t="s">
        <v>4964</v>
      </c>
      <c r="D109" s="177" t="s">
        <v>524</v>
      </c>
      <c r="E109" s="178">
        <v>14.49</v>
      </c>
      <c r="F109" s="179"/>
      <c r="G109" s="180">
        <f>ROUND(E109*F109,2)</f>
        <v>0</v>
      </c>
      <c r="H109" s="179"/>
      <c r="I109" s="180">
        <f>ROUND(E109*H109,2)</f>
        <v>0</v>
      </c>
      <c r="J109" s="179"/>
      <c r="K109" s="180">
        <f>ROUND(E109*J109,2)</f>
        <v>0</v>
      </c>
      <c r="L109" s="180">
        <v>21</v>
      </c>
      <c r="M109" s="180">
        <f>G109*(1+L109/100)</f>
        <v>0</v>
      </c>
      <c r="N109" s="178">
        <v>2.9E-4</v>
      </c>
      <c r="O109" s="178">
        <f>ROUND(E109*N109,2)</f>
        <v>0</v>
      </c>
      <c r="P109" s="178">
        <v>0</v>
      </c>
      <c r="Q109" s="178">
        <f>ROUND(E109*P109,2)</f>
        <v>0</v>
      </c>
      <c r="R109" s="180" t="s">
        <v>731</v>
      </c>
      <c r="S109" s="180" t="s">
        <v>371</v>
      </c>
      <c r="T109" s="181" t="s">
        <v>2386</v>
      </c>
      <c r="U109" s="163">
        <v>0</v>
      </c>
      <c r="V109" s="163">
        <f>ROUND(E109*U109,2)</f>
        <v>0</v>
      </c>
      <c r="W109" s="163"/>
      <c r="X109" s="163" t="s">
        <v>464</v>
      </c>
      <c r="Y109" s="152"/>
      <c r="Z109" s="152"/>
      <c r="AA109" s="152"/>
      <c r="AB109" s="152"/>
      <c r="AC109" s="152"/>
      <c r="AD109" s="152"/>
      <c r="AE109" s="152"/>
      <c r="AF109" s="152"/>
      <c r="AG109" s="152" t="s">
        <v>2465</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c r="A110" s="159"/>
      <c r="B110" s="160"/>
      <c r="C110" s="203" t="s">
        <v>4965</v>
      </c>
      <c r="D110" s="199"/>
      <c r="E110" s="200">
        <v>14.49</v>
      </c>
      <c r="F110" s="163"/>
      <c r="G110" s="163"/>
      <c r="H110" s="163"/>
      <c r="I110" s="163"/>
      <c r="J110" s="163"/>
      <c r="K110" s="163"/>
      <c r="L110" s="163"/>
      <c r="M110" s="163"/>
      <c r="N110" s="162"/>
      <c r="O110" s="162"/>
      <c r="P110" s="162"/>
      <c r="Q110" s="162"/>
      <c r="R110" s="163"/>
      <c r="S110" s="163"/>
      <c r="T110" s="163"/>
      <c r="U110" s="163"/>
      <c r="V110" s="163"/>
      <c r="W110" s="163"/>
      <c r="X110" s="163"/>
      <c r="Y110" s="152"/>
      <c r="Z110" s="152"/>
      <c r="AA110" s="152"/>
      <c r="AB110" s="152"/>
      <c r="AC110" s="152"/>
      <c r="AD110" s="152"/>
      <c r="AE110" s="152"/>
      <c r="AF110" s="152"/>
      <c r="AG110" s="152" t="s">
        <v>2390</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ht="33.75" outlineLevel="1">
      <c r="A111" s="175">
        <v>20</v>
      </c>
      <c r="B111" s="176" t="s">
        <v>4966</v>
      </c>
      <c r="C111" s="185" t="s">
        <v>4967</v>
      </c>
      <c r="D111" s="177" t="s">
        <v>524</v>
      </c>
      <c r="E111" s="178">
        <v>18.059999999999999</v>
      </c>
      <c r="F111" s="179"/>
      <c r="G111" s="180">
        <f>ROUND(E111*F111,2)</f>
        <v>0</v>
      </c>
      <c r="H111" s="179"/>
      <c r="I111" s="180">
        <f>ROUND(E111*H111,2)</f>
        <v>0</v>
      </c>
      <c r="J111" s="179"/>
      <c r="K111" s="180">
        <f>ROUND(E111*J111,2)</f>
        <v>0</v>
      </c>
      <c r="L111" s="180">
        <v>21</v>
      </c>
      <c r="M111" s="180">
        <f>G111*(1+L111/100)</f>
        <v>0</v>
      </c>
      <c r="N111" s="178">
        <v>6.0999999999999997E-4</v>
      </c>
      <c r="O111" s="178">
        <f>ROUND(E111*N111,2)</f>
        <v>0.01</v>
      </c>
      <c r="P111" s="178">
        <v>0</v>
      </c>
      <c r="Q111" s="178">
        <f>ROUND(E111*P111,2)</f>
        <v>0</v>
      </c>
      <c r="R111" s="180" t="s">
        <v>731</v>
      </c>
      <c r="S111" s="180" t="s">
        <v>371</v>
      </c>
      <c r="T111" s="181" t="s">
        <v>2386</v>
      </c>
      <c r="U111" s="163">
        <v>0</v>
      </c>
      <c r="V111" s="163">
        <f>ROUND(E111*U111,2)</f>
        <v>0</v>
      </c>
      <c r="W111" s="163"/>
      <c r="X111" s="163" t="s">
        <v>464</v>
      </c>
      <c r="Y111" s="152"/>
      <c r="Z111" s="152"/>
      <c r="AA111" s="152"/>
      <c r="AB111" s="152"/>
      <c r="AC111" s="152"/>
      <c r="AD111" s="152"/>
      <c r="AE111" s="152"/>
      <c r="AF111" s="152"/>
      <c r="AG111" s="152" t="s">
        <v>2465</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c r="A112" s="159"/>
      <c r="B112" s="160"/>
      <c r="C112" s="203" t="s">
        <v>4968</v>
      </c>
      <c r="D112" s="199"/>
      <c r="E112" s="200">
        <v>7.56</v>
      </c>
      <c r="F112" s="163"/>
      <c r="G112" s="163"/>
      <c r="H112" s="163"/>
      <c r="I112" s="163"/>
      <c r="J112" s="163"/>
      <c r="K112" s="163"/>
      <c r="L112" s="163"/>
      <c r="M112" s="163"/>
      <c r="N112" s="162"/>
      <c r="O112" s="162"/>
      <c r="P112" s="162"/>
      <c r="Q112" s="162"/>
      <c r="R112" s="163"/>
      <c r="S112" s="163"/>
      <c r="T112" s="163"/>
      <c r="U112" s="163"/>
      <c r="V112" s="163"/>
      <c r="W112" s="163"/>
      <c r="X112" s="163"/>
      <c r="Y112" s="152"/>
      <c r="Z112" s="152"/>
      <c r="AA112" s="152"/>
      <c r="AB112" s="152"/>
      <c r="AC112" s="152"/>
      <c r="AD112" s="152"/>
      <c r="AE112" s="152"/>
      <c r="AF112" s="152"/>
      <c r="AG112" s="152" t="s">
        <v>2390</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c r="A113" s="159"/>
      <c r="B113" s="160"/>
      <c r="C113" s="203" t="s">
        <v>4969</v>
      </c>
      <c r="D113" s="199"/>
      <c r="E113" s="200">
        <v>10.5</v>
      </c>
      <c r="F113" s="163"/>
      <c r="G113" s="163"/>
      <c r="H113" s="163"/>
      <c r="I113" s="163"/>
      <c r="J113" s="163"/>
      <c r="K113" s="163"/>
      <c r="L113" s="163"/>
      <c r="M113" s="163"/>
      <c r="N113" s="162"/>
      <c r="O113" s="162"/>
      <c r="P113" s="162"/>
      <c r="Q113" s="162"/>
      <c r="R113" s="163"/>
      <c r="S113" s="163"/>
      <c r="T113" s="163"/>
      <c r="U113" s="163"/>
      <c r="V113" s="163"/>
      <c r="W113" s="163"/>
      <c r="X113" s="163"/>
      <c r="Y113" s="152"/>
      <c r="Z113" s="152"/>
      <c r="AA113" s="152"/>
      <c r="AB113" s="152"/>
      <c r="AC113" s="152"/>
      <c r="AD113" s="152"/>
      <c r="AE113" s="152"/>
      <c r="AF113" s="152"/>
      <c r="AG113" s="152" t="s">
        <v>2390</v>
      </c>
      <c r="AH113" s="152">
        <v>0</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ht="33.75" outlineLevel="1">
      <c r="A114" s="175">
        <v>21</v>
      </c>
      <c r="B114" s="176" t="s">
        <v>4970</v>
      </c>
      <c r="C114" s="185" t="s">
        <v>4971</v>
      </c>
      <c r="D114" s="177" t="s">
        <v>524</v>
      </c>
      <c r="E114" s="178">
        <v>59.01</v>
      </c>
      <c r="F114" s="179"/>
      <c r="G114" s="180">
        <f>ROUND(E114*F114,2)</f>
        <v>0</v>
      </c>
      <c r="H114" s="179"/>
      <c r="I114" s="180">
        <f>ROUND(E114*H114,2)</f>
        <v>0</v>
      </c>
      <c r="J114" s="179"/>
      <c r="K114" s="180">
        <f>ROUND(E114*J114,2)</f>
        <v>0</v>
      </c>
      <c r="L114" s="180">
        <v>21</v>
      </c>
      <c r="M114" s="180">
        <f>G114*(1+L114/100)</f>
        <v>0</v>
      </c>
      <c r="N114" s="178">
        <v>6.7000000000000002E-4</v>
      </c>
      <c r="O114" s="178">
        <f>ROUND(E114*N114,2)</f>
        <v>0.04</v>
      </c>
      <c r="P114" s="178">
        <v>0</v>
      </c>
      <c r="Q114" s="178">
        <f>ROUND(E114*P114,2)</f>
        <v>0</v>
      </c>
      <c r="R114" s="180" t="s">
        <v>731</v>
      </c>
      <c r="S114" s="180" t="s">
        <v>371</v>
      </c>
      <c r="T114" s="181" t="s">
        <v>2386</v>
      </c>
      <c r="U114" s="163">
        <v>0</v>
      </c>
      <c r="V114" s="163">
        <f>ROUND(E114*U114,2)</f>
        <v>0</v>
      </c>
      <c r="W114" s="163"/>
      <c r="X114" s="163" t="s">
        <v>464</v>
      </c>
      <c r="Y114" s="152"/>
      <c r="Z114" s="152"/>
      <c r="AA114" s="152"/>
      <c r="AB114" s="152"/>
      <c r="AC114" s="152"/>
      <c r="AD114" s="152"/>
      <c r="AE114" s="152"/>
      <c r="AF114" s="152"/>
      <c r="AG114" s="152" t="s">
        <v>2465</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c r="A115" s="159"/>
      <c r="B115" s="160"/>
      <c r="C115" s="203" t="s">
        <v>4972</v>
      </c>
      <c r="D115" s="199"/>
      <c r="E115" s="200">
        <v>59.01</v>
      </c>
      <c r="F115" s="163"/>
      <c r="G115" s="163"/>
      <c r="H115" s="163"/>
      <c r="I115" s="163"/>
      <c r="J115" s="163"/>
      <c r="K115" s="163"/>
      <c r="L115" s="163"/>
      <c r="M115" s="163"/>
      <c r="N115" s="162"/>
      <c r="O115" s="162"/>
      <c r="P115" s="162"/>
      <c r="Q115" s="162"/>
      <c r="R115" s="163"/>
      <c r="S115" s="163"/>
      <c r="T115" s="163"/>
      <c r="U115" s="163"/>
      <c r="V115" s="163"/>
      <c r="W115" s="163"/>
      <c r="X115" s="163"/>
      <c r="Y115" s="152"/>
      <c r="Z115" s="152"/>
      <c r="AA115" s="152"/>
      <c r="AB115" s="152"/>
      <c r="AC115" s="152"/>
      <c r="AD115" s="152"/>
      <c r="AE115" s="152"/>
      <c r="AF115" s="152"/>
      <c r="AG115" s="152" t="s">
        <v>2390</v>
      </c>
      <c r="AH115" s="152">
        <v>0</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ht="33.75" outlineLevel="1">
      <c r="A116" s="175">
        <v>22</v>
      </c>
      <c r="B116" s="176" t="s">
        <v>4973</v>
      </c>
      <c r="C116" s="185" t="s">
        <v>4974</v>
      </c>
      <c r="D116" s="177" t="s">
        <v>524</v>
      </c>
      <c r="E116" s="178">
        <v>86.1</v>
      </c>
      <c r="F116" s="179"/>
      <c r="G116" s="180">
        <f>ROUND(E116*F116,2)</f>
        <v>0</v>
      </c>
      <c r="H116" s="179"/>
      <c r="I116" s="180">
        <f>ROUND(E116*H116,2)</f>
        <v>0</v>
      </c>
      <c r="J116" s="179"/>
      <c r="K116" s="180">
        <f>ROUND(E116*J116,2)</f>
        <v>0</v>
      </c>
      <c r="L116" s="180">
        <v>21</v>
      </c>
      <c r="M116" s="180">
        <f>G116*(1+L116/100)</f>
        <v>0</v>
      </c>
      <c r="N116" s="178">
        <v>8.4999999999999995E-4</v>
      </c>
      <c r="O116" s="178">
        <f>ROUND(E116*N116,2)</f>
        <v>7.0000000000000007E-2</v>
      </c>
      <c r="P116" s="178">
        <v>0</v>
      </c>
      <c r="Q116" s="178">
        <f>ROUND(E116*P116,2)</f>
        <v>0</v>
      </c>
      <c r="R116" s="180" t="s">
        <v>731</v>
      </c>
      <c r="S116" s="180" t="s">
        <v>371</v>
      </c>
      <c r="T116" s="181" t="s">
        <v>2386</v>
      </c>
      <c r="U116" s="163">
        <v>0</v>
      </c>
      <c r="V116" s="163">
        <f>ROUND(E116*U116,2)</f>
        <v>0</v>
      </c>
      <c r="W116" s="163"/>
      <c r="X116" s="163" t="s">
        <v>464</v>
      </c>
      <c r="Y116" s="152"/>
      <c r="Z116" s="152"/>
      <c r="AA116" s="152"/>
      <c r="AB116" s="152"/>
      <c r="AC116" s="152"/>
      <c r="AD116" s="152"/>
      <c r="AE116" s="152"/>
      <c r="AF116" s="152"/>
      <c r="AG116" s="152" t="s">
        <v>2465</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c r="A117" s="159"/>
      <c r="B117" s="160"/>
      <c r="C117" s="203" t="s">
        <v>4975</v>
      </c>
      <c r="D117" s="199"/>
      <c r="E117" s="200">
        <v>86.1</v>
      </c>
      <c r="F117" s="163"/>
      <c r="G117" s="163"/>
      <c r="H117" s="163"/>
      <c r="I117" s="163"/>
      <c r="J117" s="163"/>
      <c r="K117" s="163"/>
      <c r="L117" s="163"/>
      <c r="M117" s="163"/>
      <c r="N117" s="162"/>
      <c r="O117" s="162"/>
      <c r="P117" s="162"/>
      <c r="Q117" s="162"/>
      <c r="R117" s="163"/>
      <c r="S117" s="163"/>
      <c r="T117" s="163"/>
      <c r="U117" s="163"/>
      <c r="V117" s="163"/>
      <c r="W117" s="163"/>
      <c r="X117" s="163"/>
      <c r="Y117" s="152"/>
      <c r="Z117" s="152"/>
      <c r="AA117" s="152"/>
      <c r="AB117" s="152"/>
      <c r="AC117" s="152"/>
      <c r="AD117" s="152"/>
      <c r="AE117" s="152"/>
      <c r="AF117" s="152"/>
      <c r="AG117" s="152" t="s">
        <v>2390</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ht="22.5" outlineLevel="1">
      <c r="A118" s="175">
        <v>23</v>
      </c>
      <c r="B118" s="176" t="s">
        <v>4024</v>
      </c>
      <c r="C118" s="185" t="s">
        <v>4976</v>
      </c>
      <c r="D118" s="177" t="s">
        <v>524</v>
      </c>
      <c r="E118" s="178">
        <v>10.5</v>
      </c>
      <c r="F118" s="179"/>
      <c r="G118" s="180">
        <f>ROUND(E118*F118,2)</f>
        <v>0</v>
      </c>
      <c r="H118" s="179"/>
      <c r="I118" s="180">
        <f>ROUND(E118*H118,2)</f>
        <v>0</v>
      </c>
      <c r="J118" s="179"/>
      <c r="K118" s="180">
        <f>ROUND(E118*J118,2)</f>
        <v>0</v>
      </c>
      <c r="L118" s="180">
        <v>21</v>
      </c>
      <c r="M118" s="180">
        <f>G118*(1+L118/100)</f>
        <v>0</v>
      </c>
      <c r="N118" s="178">
        <v>8.4999999999999995E-4</v>
      </c>
      <c r="O118" s="178">
        <f>ROUND(E118*N118,2)</f>
        <v>0.01</v>
      </c>
      <c r="P118" s="178">
        <v>0</v>
      </c>
      <c r="Q118" s="178">
        <f>ROUND(E118*P118,2)</f>
        <v>0</v>
      </c>
      <c r="R118" s="180"/>
      <c r="S118" s="180" t="s">
        <v>430</v>
      </c>
      <c r="T118" s="181" t="s">
        <v>372</v>
      </c>
      <c r="U118" s="163">
        <v>0</v>
      </c>
      <c r="V118" s="163">
        <f>ROUND(E118*U118,2)</f>
        <v>0</v>
      </c>
      <c r="W118" s="163"/>
      <c r="X118" s="163" t="s">
        <v>464</v>
      </c>
      <c r="Y118" s="152"/>
      <c r="Z118" s="152"/>
      <c r="AA118" s="152"/>
      <c r="AB118" s="152"/>
      <c r="AC118" s="152"/>
      <c r="AD118" s="152"/>
      <c r="AE118" s="152"/>
      <c r="AF118" s="152"/>
      <c r="AG118" s="152" t="s">
        <v>2465</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c r="A119" s="159"/>
      <c r="B119" s="160"/>
      <c r="C119" s="262" t="s">
        <v>3912</v>
      </c>
      <c r="D119" s="263"/>
      <c r="E119" s="263"/>
      <c r="F119" s="263"/>
      <c r="G119" s="263"/>
      <c r="H119" s="163"/>
      <c r="I119" s="163"/>
      <c r="J119" s="163"/>
      <c r="K119" s="163"/>
      <c r="L119" s="163"/>
      <c r="M119" s="163"/>
      <c r="N119" s="162"/>
      <c r="O119" s="162"/>
      <c r="P119" s="162"/>
      <c r="Q119" s="162"/>
      <c r="R119" s="163"/>
      <c r="S119" s="163"/>
      <c r="T119" s="163"/>
      <c r="U119" s="163"/>
      <c r="V119" s="163"/>
      <c r="W119" s="163"/>
      <c r="X119" s="163"/>
      <c r="Y119" s="152"/>
      <c r="Z119" s="152"/>
      <c r="AA119" s="152"/>
      <c r="AB119" s="152"/>
      <c r="AC119" s="152"/>
      <c r="AD119" s="152"/>
      <c r="AE119" s="152"/>
      <c r="AF119" s="152"/>
      <c r="AG119" s="152" t="s">
        <v>375</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c r="A120" s="159"/>
      <c r="B120" s="160"/>
      <c r="C120" s="271" t="s">
        <v>3913</v>
      </c>
      <c r="D120" s="272"/>
      <c r="E120" s="272"/>
      <c r="F120" s="272"/>
      <c r="G120" s="272"/>
      <c r="H120" s="163"/>
      <c r="I120" s="163"/>
      <c r="J120" s="163"/>
      <c r="K120" s="163"/>
      <c r="L120" s="163"/>
      <c r="M120" s="163"/>
      <c r="N120" s="162"/>
      <c r="O120" s="162"/>
      <c r="P120" s="162"/>
      <c r="Q120" s="162"/>
      <c r="R120" s="163"/>
      <c r="S120" s="163"/>
      <c r="T120" s="163"/>
      <c r="U120" s="163"/>
      <c r="V120" s="163"/>
      <c r="W120" s="163"/>
      <c r="X120" s="163"/>
      <c r="Y120" s="152"/>
      <c r="Z120" s="152"/>
      <c r="AA120" s="152"/>
      <c r="AB120" s="152"/>
      <c r="AC120" s="152"/>
      <c r="AD120" s="152"/>
      <c r="AE120" s="152"/>
      <c r="AF120" s="152"/>
      <c r="AG120" s="152" t="s">
        <v>375</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c r="A121" s="159"/>
      <c r="B121" s="160"/>
      <c r="C121" s="271" t="s">
        <v>4174</v>
      </c>
      <c r="D121" s="272"/>
      <c r="E121" s="272"/>
      <c r="F121" s="272"/>
      <c r="G121" s="272"/>
      <c r="H121" s="163"/>
      <c r="I121" s="163"/>
      <c r="J121" s="163"/>
      <c r="K121" s="163"/>
      <c r="L121" s="163"/>
      <c r="M121" s="163"/>
      <c r="N121" s="162"/>
      <c r="O121" s="162"/>
      <c r="P121" s="162"/>
      <c r="Q121" s="162"/>
      <c r="R121" s="163"/>
      <c r="S121" s="163"/>
      <c r="T121" s="163"/>
      <c r="U121" s="163"/>
      <c r="V121" s="163"/>
      <c r="W121" s="163"/>
      <c r="X121" s="163"/>
      <c r="Y121" s="152"/>
      <c r="Z121" s="152"/>
      <c r="AA121" s="152"/>
      <c r="AB121" s="152"/>
      <c r="AC121" s="152"/>
      <c r="AD121" s="152"/>
      <c r="AE121" s="152"/>
      <c r="AF121" s="152"/>
      <c r="AG121" s="152" t="s">
        <v>375</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c r="A122" s="159"/>
      <c r="B122" s="160"/>
      <c r="C122" s="271" t="s">
        <v>3914</v>
      </c>
      <c r="D122" s="272"/>
      <c r="E122" s="272"/>
      <c r="F122" s="272"/>
      <c r="G122" s="272"/>
      <c r="H122" s="163"/>
      <c r="I122" s="163"/>
      <c r="J122" s="163"/>
      <c r="K122" s="163"/>
      <c r="L122" s="163"/>
      <c r="M122" s="163"/>
      <c r="N122" s="162"/>
      <c r="O122" s="162"/>
      <c r="P122" s="162"/>
      <c r="Q122" s="162"/>
      <c r="R122" s="163"/>
      <c r="S122" s="163"/>
      <c r="T122" s="163"/>
      <c r="U122" s="163"/>
      <c r="V122" s="163"/>
      <c r="W122" s="163"/>
      <c r="X122" s="163"/>
      <c r="Y122" s="152"/>
      <c r="Z122" s="152"/>
      <c r="AA122" s="152"/>
      <c r="AB122" s="152"/>
      <c r="AC122" s="152"/>
      <c r="AD122" s="152"/>
      <c r="AE122" s="152"/>
      <c r="AF122" s="152"/>
      <c r="AG122" s="152" t="s">
        <v>375</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c r="A123" s="159"/>
      <c r="B123" s="160"/>
      <c r="C123" s="271" t="s">
        <v>3915</v>
      </c>
      <c r="D123" s="272"/>
      <c r="E123" s="272"/>
      <c r="F123" s="272"/>
      <c r="G123" s="272"/>
      <c r="H123" s="163"/>
      <c r="I123" s="163"/>
      <c r="J123" s="163"/>
      <c r="K123" s="163"/>
      <c r="L123" s="163"/>
      <c r="M123" s="163"/>
      <c r="N123" s="162"/>
      <c r="O123" s="162"/>
      <c r="P123" s="162"/>
      <c r="Q123" s="162"/>
      <c r="R123" s="163"/>
      <c r="S123" s="163"/>
      <c r="T123" s="163"/>
      <c r="U123" s="163"/>
      <c r="V123" s="163"/>
      <c r="W123" s="163"/>
      <c r="X123" s="163"/>
      <c r="Y123" s="152"/>
      <c r="Z123" s="152"/>
      <c r="AA123" s="152"/>
      <c r="AB123" s="152"/>
      <c r="AC123" s="152"/>
      <c r="AD123" s="152"/>
      <c r="AE123" s="152"/>
      <c r="AF123" s="152"/>
      <c r="AG123" s="152" t="s">
        <v>375</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c r="A124" s="159"/>
      <c r="B124" s="160"/>
      <c r="C124" s="203" t="s">
        <v>4977</v>
      </c>
      <c r="D124" s="199"/>
      <c r="E124" s="200">
        <v>10.5</v>
      </c>
      <c r="F124" s="163"/>
      <c r="G124" s="163"/>
      <c r="H124" s="163"/>
      <c r="I124" s="163"/>
      <c r="J124" s="163"/>
      <c r="K124" s="163"/>
      <c r="L124" s="163"/>
      <c r="M124" s="163"/>
      <c r="N124" s="162"/>
      <c r="O124" s="162"/>
      <c r="P124" s="162"/>
      <c r="Q124" s="162"/>
      <c r="R124" s="163"/>
      <c r="S124" s="163"/>
      <c r="T124" s="163"/>
      <c r="U124" s="163"/>
      <c r="V124" s="163"/>
      <c r="W124" s="163"/>
      <c r="X124" s="163"/>
      <c r="Y124" s="152"/>
      <c r="Z124" s="152"/>
      <c r="AA124" s="152"/>
      <c r="AB124" s="152"/>
      <c r="AC124" s="152"/>
      <c r="AD124" s="152"/>
      <c r="AE124" s="152"/>
      <c r="AF124" s="152"/>
      <c r="AG124" s="152" t="s">
        <v>2390</v>
      </c>
      <c r="AH124" s="152">
        <v>0</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ht="22.5" outlineLevel="1">
      <c r="A125" s="175">
        <v>24</v>
      </c>
      <c r="B125" s="176" t="s">
        <v>3910</v>
      </c>
      <c r="C125" s="185" t="s">
        <v>4978</v>
      </c>
      <c r="D125" s="177" t="s">
        <v>524</v>
      </c>
      <c r="E125" s="178">
        <v>12.1</v>
      </c>
      <c r="F125" s="179"/>
      <c r="G125" s="180">
        <f>ROUND(E125*F125,2)</f>
        <v>0</v>
      </c>
      <c r="H125" s="179"/>
      <c r="I125" s="180">
        <f>ROUND(E125*H125,2)</f>
        <v>0</v>
      </c>
      <c r="J125" s="179"/>
      <c r="K125" s="180">
        <f>ROUND(E125*J125,2)</f>
        <v>0</v>
      </c>
      <c r="L125" s="180">
        <v>21</v>
      </c>
      <c r="M125" s="180">
        <f>G125*(1+L125/100)</f>
        <v>0</v>
      </c>
      <c r="N125" s="178">
        <v>8.4999999999999995E-4</v>
      </c>
      <c r="O125" s="178">
        <f>ROUND(E125*N125,2)</f>
        <v>0.01</v>
      </c>
      <c r="P125" s="178">
        <v>0</v>
      </c>
      <c r="Q125" s="178">
        <f>ROUND(E125*P125,2)</f>
        <v>0</v>
      </c>
      <c r="R125" s="180"/>
      <c r="S125" s="180" t="s">
        <v>430</v>
      </c>
      <c r="T125" s="181" t="s">
        <v>372</v>
      </c>
      <c r="U125" s="163">
        <v>0</v>
      </c>
      <c r="V125" s="163">
        <f>ROUND(E125*U125,2)</f>
        <v>0</v>
      </c>
      <c r="W125" s="163"/>
      <c r="X125" s="163" t="s">
        <v>464</v>
      </c>
      <c r="Y125" s="152"/>
      <c r="Z125" s="152"/>
      <c r="AA125" s="152"/>
      <c r="AB125" s="152"/>
      <c r="AC125" s="152"/>
      <c r="AD125" s="152"/>
      <c r="AE125" s="152"/>
      <c r="AF125" s="152"/>
      <c r="AG125" s="152" t="s">
        <v>2465</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c r="A126" s="159"/>
      <c r="B126" s="160"/>
      <c r="C126" s="262" t="s">
        <v>3912</v>
      </c>
      <c r="D126" s="263"/>
      <c r="E126" s="263"/>
      <c r="F126" s="263"/>
      <c r="G126" s="263"/>
      <c r="H126" s="163"/>
      <c r="I126" s="163"/>
      <c r="J126" s="163"/>
      <c r="K126" s="163"/>
      <c r="L126" s="163"/>
      <c r="M126" s="163"/>
      <c r="N126" s="162"/>
      <c r="O126" s="162"/>
      <c r="P126" s="162"/>
      <c r="Q126" s="162"/>
      <c r="R126" s="163"/>
      <c r="S126" s="163"/>
      <c r="T126" s="163"/>
      <c r="U126" s="163"/>
      <c r="V126" s="163"/>
      <c r="W126" s="163"/>
      <c r="X126" s="163"/>
      <c r="Y126" s="152"/>
      <c r="Z126" s="152"/>
      <c r="AA126" s="152"/>
      <c r="AB126" s="152"/>
      <c r="AC126" s="152"/>
      <c r="AD126" s="152"/>
      <c r="AE126" s="152"/>
      <c r="AF126" s="152"/>
      <c r="AG126" s="152" t="s">
        <v>375</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c r="A127" s="159"/>
      <c r="B127" s="160"/>
      <c r="C127" s="271" t="s">
        <v>3913</v>
      </c>
      <c r="D127" s="272"/>
      <c r="E127" s="272"/>
      <c r="F127" s="272"/>
      <c r="G127" s="272"/>
      <c r="H127" s="163"/>
      <c r="I127" s="163"/>
      <c r="J127" s="163"/>
      <c r="K127" s="163"/>
      <c r="L127" s="163"/>
      <c r="M127" s="163"/>
      <c r="N127" s="162"/>
      <c r="O127" s="162"/>
      <c r="P127" s="162"/>
      <c r="Q127" s="162"/>
      <c r="R127" s="163"/>
      <c r="S127" s="163"/>
      <c r="T127" s="163"/>
      <c r="U127" s="163"/>
      <c r="V127" s="163"/>
      <c r="W127" s="163"/>
      <c r="X127" s="163"/>
      <c r="Y127" s="152"/>
      <c r="Z127" s="152"/>
      <c r="AA127" s="152"/>
      <c r="AB127" s="152"/>
      <c r="AC127" s="152"/>
      <c r="AD127" s="152"/>
      <c r="AE127" s="152"/>
      <c r="AF127" s="152"/>
      <c r="AG127" s="152" t="s">
        <v>375</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c r="A128" s="159"/>
      <c r="B128" s="160"/>
      <c r="C128" s="271" t="s">
        <v>4174</v>
      </c>
      <c r="D128" s="272"/>
      <c r="E128" s="272"/>
      <c r="F128" s="272"/>
      <c r="G128" s="272"/>
      <c r="H128" s="163"/>
      <c r="I128" s="163"/>
      <c r="J128" s="163"/>
      <c r="K128" s="163"/>
      <c r="L128" s="163"/>
      <c r="M128" s="163"/>
      <c r="N128" s="162"/>
      <c r="O128" s="162"/>
      <c r="P128" s="162"/>
      <c r="Q128" s="162"/>
      <c r="R128" s="163"/>
      <c r="S128" s="163"/>
      <c r="T128" s="163"/>
      <c r="U128" s="163"/>
      <c r="V128" s="163"/>
      <c r="W128" s="163"/>
      <c r="X128" s="163"/>
      <c r="Y128" s="152"/>
      <c r="Z128" s="152"/>
      <c r="AA128" s="152"/>
      <c r="AB128" s="152"/>
      <c r="AC128" s="152"/>
      <c r="AD128" s="152"/>
      <c r="AE128" s="152"/>
      <c r="AF128" s="152"/>
      <c r="AG128" s="152" t="s">
        <v>375</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c r="A129" s="159"/>
      <c r="B129" s="160"/>
      <c r="C129" s="271" t="s">
        <v>3914</v>
      </c>
      <c r="D129" s="272"/>
      <c r="E129" s="272"/>
      <c r="F129" s="272"/>
      <c r="G129" s="272"/>
      <c r="H129" s="163"/>
      <c r="I129" s="163"/>
      <c r="J129" s="163"/>
      <c r="K129" s="163"/>
      <c r="L129" s="163"/>
      <c r="M129" s="163"/>
      <c r="N129" s="162"/>
      <c r="O129" s="162"/>
      <c r="P129" s="162"/>
      <c r="Q129" s="162"/>
      <c r="R129" s="163"/>
      <c r="S129" s="163"/>
      <c r="T129" s="163"/>
      <c r="U129" s="163"/>
      <c r="V129" s="163"/>
      <c r="W129" s="163"/>
      <c r="X129" s="163"/>
      <c r="Y129" s="152"/>
      <c r="Z129" s="152"/>
      <c r="AA129" s="152"/>
      <c r="AB129" s="152"/>
      <c r="AC129" s="152"/>
      <c r="AD129" s="152"/>
      <c r="AE129" s="152"/>
      <c r="AF129" s="152"/>
      <c r="AG129" s="152" t="s">
        <v>375</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c r="A130" s="159"/>
      <c r="B130" s="160"/>
      <c r="C130" s="271" t="s">
        <v>3915</v>
      </c>
      <c r="D130" s="272"/>
      <c r="E130" s="272"/>
      <c r="F130" s="272"/>
      <c r="G130" s="272"/>
      <c r="H130" s="163"/>
      <c r="I130" s="163"/>
      <c r="J130" s="163"/>
      <c r="K130" s="163"/>
      <c r="L130" s="163"/>
      <c r="M130" s="163"/>
      <c r="N130" s="162"/>
      <c r="O130" s="162"/>
      <c r="P130" s="162"/>
      <c r="Q130" s="162"/>
      <c r="R130" s="163"/>
      <c r="S130" s="163"/>
      <c r="T130" s="163"/>
      <c r="U130" s="163"/>
      <c r="V130" s="163"/>
      <c r="W130" s="163"/>
      <c r="X130" s="163"/>
      <c r="Y130" s="152"/>
      <c r="Z130" s="152"/>
      <c r="AA130" s="152"/>
      <c r="AB130" s="152"/>
      <c r="AC130" s="152"/>
      <c r="AD130" s="152"/>
      <c r="AE130" s="152"/>
      <c r="AF130" s="152"/>
      <c r="AG130" s="152" t="s">
        <v>375</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c r="A131" s="159"/>
      <c r="B131" s="160"/>
      <c r="C131" s="203" t="s">
        <v>4979</v>
      </c>
      <c r="D131" s="199"/>
      <c r="E131" s="200">
        <v>12.1</v>
      </c>
      <c r="F131" s="163"/>
      <c r="G131" s="163"/>
      <c r="H131" s="163"/>
      <c r="I131" s="163"/>
      <c r="J131" s="163"/>
      <c r="K131" s="163"/>
      <c r="L131" s="163"/>
      <c r="M131" s="163"/>
      <c r="N131" s="162"/>
      <c r="O131" s="162"/>
      <c r="P131" s="162"/>
      <c r="Q131" s="162"/>
      <c r="R131" s="163"/>
      <c r="S131" s="163"/>
      <c r="T131" s="163"/>
      <c r="U131" s="163"/>
      <c r="V131" s="163"/>
      <c r="W131" s="163"/>
      <c r="X131" s="163"/>
      <c r="Y131" s="152"/>
      <c r="Z131" s="152"/>
      <c r="AA131" s="152"/>
      <c r="AB131" s="152"/>
      <c r="AC131" s="152"/>
      <c r="AD131" s="152"/>
      <c r="AE131" s="152"/>
      <c r="AF131" s="152"/>
      <c r="AG131" s="152" t="s">
        <v>2390</v>
      </c>
      <c r="AH131" s="152">
        <v>0</v>
      </c>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c r="A132" s="189">
        <v>25</v>
      </c>
      <c r="B132" s="190" t="s">
        <v>4980</v>
      </c>
      <c r="C132" s="197" t="s">
        <v>4981</v>
      </c>
      <c r="D132" s="191" t="s">
        <v>459</v>
      </c>
      <c r="E132" s="192">
        <v>0.74582000000000004</v>
      </c>
      <c r="F132" s="193"/>
      <c r="G132" s="194">
        <f>ROUND(E132*F132,2)</f>
        <v>0</v>
      </c>
      <c r="H132" s="193"/>
      <c r="I132" s="194">
        <f>ROUND(E132*H132,2)</f>
        <v>0</v>
      </c>
      <c r="J132" s="193"/>
      <c r="K132" s="194">
        <f>ROUND(E132*J132,2)</f>
        <v>0</v>
      </c>
      <c r="L132" s="194">
        <v>21</v>
      </c>
      <c r="M132" s="194">
        <f>G132*(1+L132/100)</f>
        <v>0</v>
      </c>
      <c r="N132" s="192">
        <v>0</v>
      </c>
      <c r="O132" s="192">
        <f>ROUND(E132*N132,2)</f>
        <v>0</v>
      </c>
      <c r="P132" s="192">
        <v>0</v>
      </c>
      <c r="Q132" s="192">
        <f>ROUND(E132*P132,2)</f>
        <v>0</v>
      </c>
      <c r="R132" s="194" t="s">
        <v>4941</v>
      </c>
      <c r="S132" s="194" t="s">
        <v>371</v>
      </c>
      <c r="T132" s="195" t="s">
        <v>2386</v>
      </c>
      <c r="U132" s="163">
        <v>3.246</v>
      </c>
      <c r="V132" s="163">
        <f>ROUND(E132*U132,2)</f>
        <v>2.42</v>
      </c>
      <c r="W132" s="163"/>
      <c r="X132" s="163" t="s">
        <v>254</v>
      </c>
      <c r="Y132" s="152"/>
      <c r="Z132" s="152"/>
      <c r="AA132" s="152"/>
      <c r="AB132" s="152"/>
      <c r="AC132" s="152"/>
      <c r="AD132" s="152"/>
      <c r="AE132" s="152"/>
      <c r="AF132" s="152"/>
      <c r="AG132" s="152" t="s">
        <v>724</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c r="A133" s="169" t="s">
        <v>366</v>
      </c>
      <c r="B133" s="170" t="s">
        <v>292</v>
      </c>
      <c r="C133" s="184" t="s">
        <v>293</v>
      </c>
      <c r="D133" s="171"/>
      <c r="E133" s="172"/>
      <c r="F133" s="173"/>
      <c r="G133" s="173">
        <f>SUMIF(AG134:AG175,"&lt;&gt;NOR",G134:G175)</f>
        <v>0</v>
      </c>
      <c r="H133" s="173"/>
      <c r="I133" s="173">
        <f>SUM(I134:I175)</f>
        <v>0</v>
      </c>
      <c r="J133" s="173"/>
      <c r="K133" s="173">
        <f>SUM(K134:K175)</f>
        <v>0</v>
      </c>
      <c r="L133" s="173"/>
      <c r="M133" s="173">
        <f>SUM(M134:M175)</f>
        <v>0</v>
      </c>
      <c r="N133" s="172"/>
      <c r="O133" s="172">
        <f>SUM(O134:O175)</f>
        <v>0.02</v>
      </c>
      <c r="P133" s="172"/>
      <c r="Q133" s="172">
        <f>SUM(Q134:Q175)</f>
        <v>0</v>
      </c>
      <c r="R133" s="173"/>
      <c r="S133" s="173"/>
      <c r="T133" s="174"/>
      <c r="U133" s="168"/>
      <c r="V133" s="168">
        <f>SUM(V134:V175)</f>
        <v>10.130000000000001</v>
      </c>
      <c r="W133" s="168"/>
      <c r="X133" s="168"/>
      <c r="AG133" t="s">
        <v>367</v>
      </c>
    </row>
    <row r="134" spans="1:60" outlineLevel="1">
      <c r="A134" s="175">
        <v>26</v>
      </c>
      <c r="B134" s="176" t="s">
        <v>4982</v>
      </c>
      <c r="C134" s="185" t="s">
        <v>4983</v>
      </c>
      <c r="D134" s="177" t="s">
        <v>508</v>
      </c>
      <c r="E134" s="178">
        <v>2</v>
      </c>
      <c r="F134" s="179"/>
      <c r="G134" s="180">
        <f>ROUND(E134*F134,2)</f>
        <v>0</v>
      </c>
      <c r="H134" s="179"/>
      <c r="I134" s="180">
        <f>ROUND(E134*H134,2)</f>
        <v>0</v>
      </c>
      <c r="J134" s="179"/>
      <c r="K134" s="180">
        <f>ROUND(E134*J134,2)</f>
        <v>0</v>
      </c>
      <c r="L134" s="180">
        <v>21</v>
      </c>
      <c r="M134" s="180">
        <f>G134*(1+L134/100)</f>
        <v>0</v>
      </c>
      <c r="N134" s="178">
        <v>0</v>
      </c>
      <c r="O134" s="178">
        <f>ROUND(E134*N134,2)</f>
        <v>0</v>
      </c>
      <c r="P134" s="178">
        <v>0</v>
      </c>
      <c r="Q134" s="178">
        <f>ROUND(E134*P134,2)</f>
        <v>0</v>
      </c>
      <c r="R134" s="180" t="s">
        <v>4941</v>
      </c>
      <c r="S134" s="180" t="s">
        <v>371</v>
      </c>
      <c r="T134" s="181" t="s">
        <v>2386</v>
      </c>
      <c r="U134" s="163">
        <v>0.26800000000000002</v>
      </c>
      <c r="V134" s="163">
        <f>ROUND(E134*U134,2)</f>
        <v>0.54</v>
      </c>
      <c r="W134" s="163"/>
      <c r="X134" s="163" t="s">
        <v>431</v>
      </c>
      <c r="Y134" s="152"/>
      <c r="Z134" s="152"/>
      <c r="AA134" s="152"/>
      <c r="AB134" s="152"/>
      <c r="AC134" s="152"/>
      <c r="AD134" s="152"/>
      <c r="AE134" s="152"/>
      <c r="AF134" s="152"/>
      <c r="AG134" s="152" t="s">
        <v>2387</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c r="A135" s="159"/>
      <c r="B135" s="160"/>
      <c r="C135" s="203" t="s">
        <v>4984</v>
      </c>
      <c r="D135" s="199"/>
      <c r="E135" s="200">
        <v>2</v>
      </c>
      <c r="F135" s="163"/>
      <c r="G135" s="163"/>
      <c r="H135" s="163"/>
      <c r="I135" s="163"/>
      <c r="J135" s="163"/>
      <c r="K135" s="163"/>
      <c r="L135" s="163"/>
      <c r="M135" s="163"/>
      <c r="N135" s="162"/>
      <c r="O135" s="162"/>
      <c r="P135" s="162"/>
      <c r="Q135" s="162"/>
      <c r="R135" s="163"/>
      <c r="S135" s="163"/>
      <c r="T135" s="163"/>
      <c r="U135" s="163"/>
      <c r="V135" s="163"/>
      <c r="W135" s="163"/>
      <c r="X135" s="163"/>
      <c r="Y135" s="152"/>
      <c r="Z135" s="152"/>
      <c r="AA135" s="152"/>
      <c r="AB135" s="152"/>
      <c r="AC135" s="152"/>
      <c r="AD135" s="152"/>
      <c r="AE135" s="152"/>
      <c r="AF135" s="152"/>
      <c r="AG135" s="152" t="s">
        <v>2390</v>
      </c>
      <c r="AH135" s="152">
        <v>5</v>
      </c>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c r="A136" s="175">
        <v>27</v>
      </c>
      <c r="B136" s="176" t="s">
        <v>4985</v>
      </c>
      <c r="C136" s="185" t="s">
        <v>4986</v>
      </c>
      <c r="D136" s="177" t="s">
        <v>508</v>
      </c>
      <c r="E136" s="178">
        <v>2</v>
      </c>
      <c r="F136" s="179"/>
      <c r="G136" s="180">
        <f>ROUND(E136*F136,2)</f>
        <v>0</v>
      </c>
      <c r="H136" s="179"/>
      <c r="I136" s="180">
        <f>ROUND(E136*H136,2)</f>
        <v>0</v>
      </c>
      <c r="J136" s="179"/>
      <c r="K136" s="180">
        <f>ROUND(E136*J136,2)</f>
        <v>0</v>
      </c>
      <c r="L136" s="180">
        <v>21</v>
      </c>
      <c r="M136" s="180">
        <f>G136*(1+L136/100)</f>
        <v>0</v>
      </c>
      <c r="N136" s="178">
        <v>8.0000000000000004E-4</v>
      </c>
      <c r="O136" s="178">
        <f>ROUND(E136*N136,2)</f>
        <v>0</v>
      </c>
      <c r="P136" s="178">
        <v>0</v>
      </c>
      <c r="Q136" s="178">
        <f>ROUND(E136*P136,2)</f>
        <v>0</v>
      </c>
      <c r="R136" s="180" t="s">
        <v>4941</v>
      </c>
      <c r="S136" s="180" t="s">
        <v>371</v>
      </c>
      <c r="T136" s="181" t="s">
        <v>2386</v>
      </c>
      <c r="U136" s="163">
        <v>0.06</v>
      </c>
      <c r="V136" s="163">
        <f>ROUND(E136*U136,2)</f>
        <v>0.12</v>
      </c>
      <c r="W136" s="163"/>
      <c r="X136" s="163" t="s">
        <v>431</v>
      </c>
      <c r="Y136" s="152"/>
      <c r="Z136" s="152"/>
      <c r="AA136" s="152"/>
      <c r="AB136" s="152"/>
      <c r="AC136" s="152"/>
      <c r="AD136" s="152"/>
      <c r="AE136" s="152"/>
      <c r="AF136" s="152"/>
      <c r="AG136" s="152" t="s">
        <v>2387</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c r="A137" s="159"/>
      <c r="B137" s="160"/>
      <c r="C137" s="262" t="s">
        <v>4987</v>
      </c>
      <c r="D137" s="263"/>
      <c r="E137" s="263"/>
      <c r="F137" s="263"/>
      <c r="G137" s="263"/>
      <c r="H137" s="163"/>
      <c r="I137" s="163"/>
      <c r="J137" s="163"/>
      <c r="K137" s="163"/>
      <c r="L137" s="163"/>
      <c r="M137" s="163"/>
      <c r="N137" s="162"/>
      <c r="O137" s="162"/>
      <c r="P137" s="162"/>
      <c r="Q137" s="162"/>
      <c r="R137" s="163"/>
      <c r="S137" s="163"/>
      <c r="T137" s="163"/>
      <c r="U137" s="163"/>
      <c r="V137" s="163"/>
      <c r="W137" s="163"/>
      <c r="X137" s="163"/>
      <c r="Y137" s="152"/>
      <c r="Z137" s="152"/>
      <c r="AA137" s="152"/>
      <c r="AB137" s="152"/>
      <c r="AC137" s="152"/>
      <c r="AD137" s="152"/>
      <c r="AE137" s="152"/>
      <c r="AF137" s="152"/>
      <c r="AG137" s="152" t="s">
        <v>375</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c r="A138" s="159"/>
      <c r="B138" s="160"/>
      <c r="C138" s="203" t="s">
        <v>4988</v>
      </c>
      <c r="D138" s="199"/>
      <c r="E138" s="200">
        <v>2</v>
      </c>
      <c r="F138" s="163"/>
      <c r="G138" s="163"/>
      <c r="H138" s="163"/>
      <c r="I138" s="163"/>
      <c r="J138" s="163"/>
      <c r="K138" s="163"/>
      <c r="L138" s="163"/>
      <c r="M138" s="163"/>
      <c r="N138" s="162"/>
      <c r="O138" s="162"/>
      <c r="P138" s="162"/>
      <c r="Q138" s="162"/>
      <c r="R138" s="163"/>
      <c r="S138" s="163"/>
      <c r="T138" s="163"/>
      <c r="U138" s="163"/>
      <c r="V138" s="163"/>
      <c r="W138" s="163"/>
      <c r="X138" s="163"/>
      <c r="Y138" s="152"/>
      <c r="Z138" s="152"/>
      <c r="AA138" s="152"/>
      <c r="AB138" s="152"/>
      <c r="AC138" s="152"/>
      <c r="AD138" s="152"/>
      <c r="AE138" s="152"/>
      <c r="AF138" s="152"/>
      <c r="AG138" s="152" t="s">
        <v>2390</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c r="A139" s="175">
        <v>28</v>
      </c>
      <c r="B139" s="176" t="s">
        <v>4989</v>
      </c>
      <c r="C139" s="185" t="s">
        <v>4990</v>
      </c>
      <c r="D139" s="177" t="s">
        <v>508</v>
      </c>
      <c r="E139" s="178">
        <v>14</v>
      </c>
      <c r="F139" s="179"/>
      <c r="G139" s="180">
        <f>ROUND(E139*F139,2)</f>
        <v>0</v>
      </c>
      <c r="H139" s="179"/>
      <c r="I139" s="180">
        <f>ROUND(E139*H139,2)</f>
        <v>0</v>
      </c>
      <c r="J139" s="179"/>
      <c r="K139" s="180">
        <f>ROUND(E139*J139,2)</f>
        <v>0</v>
      </c>
      <c r="L139" s="180">
        <v>21</v>
      </c>
      <c r="M139" s="180">
        <f>G139*(1+L139/100)</f>
        <v>0</v>
      </c>
      <c r="N139" s="178">
        <v>8.9999999999999998E-4</v>
      </c>
      <c r="O139" s="178">
        <f>ROUND(E139*N139,2)</f>
        <v>0.01</v>
      </c>
      <c r="P139" s="178">
        <v>0</v>
      </c>
      <c r="Q139" s="178">
        <f>ROUND(E139*P139,2)</f>
        <v>0</v>
      </c>
      <c r="R139" s="180" t="s">
        <v>4941</v>
      </c>
      <c r="S139" s="180" t="s">
        <v>371</v>
      </c>
      <c r="T139" s="181" t="s">
        <v>2386</v>
      </c>
      <c r="U139" s="163">
        <v>6.2E-2</v>
      </c>
      <c r="V139" s="163">
        <f>ROUND(E139*U139,2)</f>
        <v>0.87</v>
      </c>
      <c r="W139" s="163"/>
      <c r="X139" s="163" t="s">
        <v>431</v>
      </c>
      <c r="Y139" s="152"/>
      <c r="Z139" s="152"/>
      <c r="AA139" s="152"/>
      <c r="AB139" s="152"/>
      <c r="AC139" s="152"/>
      <c r="AD139" s="152"/>
      <c r="AE139" s="152"/>
      <c r="AF139" s="152"/>
      <c r="AG139" s="152" t="s">
        <v>2387</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c r="A140" s="159"/>
      <c r="B140" s="160"/>
      <c r="C140" s="203" t="s">
        <v>4991</v>
      </c>
      <c r="D140" s="199"/>
      <c r="E140" s="200">
        <v>14</v>
      </c>
      <c r="F140" s="163"/>
      <c r="G140" s="163"/>
      <c r="H140" s="163"/>
      <c r="I140" s="163"/>
      <c r="J140" s="163"/>
      <c r="K140" s="163"/>
      <c r="L140" s="163"/>
      <c r="M140" s="163"/>
      <c r="N140" s="162"/>
      <c r="O140" s="162"/>
      <c r="P140" s="162"/>
      <c r="Q140" s="162"/>
      <c r="R140" s="163"/>
      <c r="S140" s="163"/>
      <c r="T140" s="163"/>
      <c r="U140" s="163"/>
      <c r="V140" s="163"/>
      <c r="W140" s="163"/>
      <c r="X140" s="163"/>
      <c r="Y140" s="152"/>
      <c r="Z140" s="152"/>
      <c r="AA140" s="152"/>
      <c r="AB140" s="152"/>
      <c r="AC140" s="152"/>
      <c r="AD140" s="152"/>
      <c r="AE140" s="152"/>
      <c r="AF140" s="152"/>
      <c r="AG140" s="152" t="s">
        <v>2390</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c r="A141" s="175">
        <v>29</v>
      </c>
      <c r="B141" s="176" t="s">
        <v>4989</v>
      </c>
      <c r="C141" s="185" t="s">
        <v>4990</v>
      </c>
      <c r="D141" s="177" t="s">
        <v>508</v>
      </c>
      <c r="E141" s="178">
        <v>4</v>
      </c>
      <c r="F141" s="179"/>
      <c r="G141" s="180">
        <f>ROUND(E141*F141,2)</f>
        <v>0</v>
      </c>
      <c r="H141" s="179"/>
      <c r="I141" s="180">
        <f>ROUND(E141*H141,2)</f>
        <v>0</v>
      </c>
      <c r="J141" s="179"/>
      <c r="K141" s="180">
        <f>ROUND(E141*J141,2)</f>
        <v>0</v>
      </c>
      <c r="L141" s="180">
        <v>21</v>
      </c>
      <c r="M141" s="180">
        <f>G141*(1+L141/100)</f>
        <v>0</v>
      </c>
      <c r="N141" s="178">
        <v>8.9999999999999998E-4</v>
      </c>
      <c r="O141" s="178">
        <f>ROUND(E141*N141,2)</f>
        <v>0</v>
      </c>
      <c r="P141" s="178">
        <v>0</v>
      </c>
      <c r="Q141" s="178">
        <f>ROUND(E141*P141,2)</f>
        <v>0</v>
      </c>
      <c r="R141" s="180" t="s">
        <v>4941</v>
      </c>
      <c r="S141" s="180" t="s">
        <v>371</v>
      </c>
      <c r="T141" s="181" t="s">
        <v>2386</v>
      </c>
      <c r="U141" s="163">
        <v>6.2E-2</v>
      </c>
      <c r="V141" s="163">
        <f>ROUND(E141*U141,2)</f>
        <v>0.25</v>
      </c>
      <c r="W141" s="163"/>
      <c r="X141" s="163" t="s">
        <v>431</v>
      </c>
      <c r="Y141" s="152"/>
      <c r="Z141" s="152"/>
      <c r="AA141" s="152"/>
      <c r="AB141" s="152"/>
      <c r="AC141" s="152"/>
      <c r="AD141" s="152"/>
      <c r="AE141" s="152"/>
      <c r="AF141" s="152"/>
      <c r="AG141" s="152" t="s">
        <v>2387</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c r="A142" s="159"/>
      <c r="B142" s="160"/>
      <c r="C142" s="203" t="s">
        <v>4992</v>
      </c>
      <c r="D142" s="199"/>
      <c r="E142" s="200">
        <v>4</v>
      </c>
      <c r="F142" s="163"/>
      <c r="G142" s="163"/>
      <c r="H142" s="163"/>
      <c r="I142" s="163"/>
      <c r="J142" s="163"/>
      <c r="K142" s="163"/>
      <c r="L142" s="163"/>
      <c r="M142" s="163"/>
      <c r="N142" s="162"/>
      <c r="O142" s="162"/>
      <c r="P142" s="162"/>
      <c r="Q142" s="162"/>
      <c r="R142" s="163"/>
      <c r="S142" s="163"/>
      <c r="T142" s="163"/>
      <c r="U142" s="163"/>
      <c r="V142" s="163"/>
      <c r="W142" s="163"/>
      <c r="X142" s="163"/>
      <c r="Y142" s="152"/>
      <c r="Z142" s="152"/>
      <c r="AA142" s="152"/>
      <c r="AB142" s="152"/>
      <c r="AC142" s="152"/>
      <c r="AD142" s="152"/>
      <c r="AE142" s="152"/>
      <c r="AF142" s="152"/>
      <c r="AG142" s="152" t="s">
        <v>2390</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c r="A143" s="175">
        <v>30</v>
      </c>
      <c r="B143" s="176" t="s">
        <v>4993</v>
      </c>
      <c r="C143" s="185" t="s">
        <v>4994</v>
      </c>
      <c r="D143" s="177" t="s">
        <v>508</v>
      </c>
      <c r="E143" s="178">
        <v>2</v>
      </c>
      <c r="F143" s="179"/>
      <c r="G143" s="180">
        <f>ROUND(E143*F143,2)</f>
        <v>0</v>
      </c>
      <c r="H143" s="179"/>
      <c r="I143" s="180">
        <f>ROUND(E143*H143,2)</f>
        <v>0</v>
      </c>
      <c r="J143" s="179"/>
      <c r="K143" s="180">
        <f>ROUND(E143*J143,2)</f>
        <v>0</v>
      </c>
      <c r="L143" s="180">
        <v>21</v>
      </c>
      <c r="M143" s="180">
        <f>G143*(1+L143/100)</f>
        <v>0</v>
      </c>
      <c r="N143" s="178">
        <v>1.41E-3</v>
      </c>
      <c r="O143" s="178">
        <f>ROUND(E143*N143,2)</f>
        <v>0</v>
      </c>
      <c r="P143" s="178">
        <v>0</v>
      </c>
      <c r="Q143" s="178">
        <f>ROUND(E143*P143,2)</f>
        <v>0</v>
      </c>
      <c r="R143" s="180" t="s">
        <v>4941</v>
      </c>
      <c r="S143" s="180" t="s">
        <v>371</v>
      </c>
      <c r="T143" s="181" t="s">
        <v>2386</v>
      </c>
      <c r="U143" s="163">
        <v>0.42399999999999999</v>
      </c>
      <c r="V143" s="163">
        <f>ROUND(E143*U143,2)</f>
        <v>0.85</v>
      </c>
      <c r="W143" s="163"/>
      <c r="X143" s="163" t="s">
        <v>431</v>
      </c>
      <c r="Y143" s="152"/>
      <c r="Z143" s="152"/>
      <c r="AA143" s="152"/>
      <c r="AB143" s="152"/>
      <c r="AC143" s="152"/>
      <c r="AD143" s="152"/>
      <c r="AE143" s="152"/>
      <c r="AF143" s="152"/>
      <c r="AG143" s="152" t="s">
        <v>2387</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c r="A144" s="159"/>
      <c r="B144" s="160"/>
      <c r="C144" s="203" t="s">
        <v>4995</v>
      </c>
      <c r="D144" s="199"/>
      <c r="E144" s="200">
        <v>2</v>
      </c>
      <c r="F144" s="163"/>
      <c r="G144" s="163"/>
      <c r="H144" s="163"/>
      <c r="I144" s="163"/>
      <c r="J144" s="163"/>
      <c r="K144" s="163"/>
      <c r="L144" s="163"/>
      <c r="M144" s="163"/>
      <c r="N144" s="162"/>
      <c r="O144" s="162"/>
      <c r="P144" s="162"/>
      <c r="Q144" s="162"/>
      <c r="R144" s="163"/>
      <c r="S144" s="163"/>
      <c r="T144" s="163"/>
      <c r="U144" s="163"/>
      <c r="V144" s="163"/>
      <c r="W144" s="163"/>
      <c r="X144" s="163"/>
      <c r="Y144" s="152"/>
      <c r="Z144" s="152"/>
      <c r="AA144" s="152"/>
      <c r="AB144" s="152"/>
      <c r="AC144" s="152"/>
      <c r="AD144" s="152"/>
      <c r="AE144" s="152"/>
      <c r="AF144" s="152"/>
      <c r="AG144" s="152" t="s">
        <v>2390</v>
      </c>
      <c r="AH144" s="152">
        <v>0</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ht="22.5" outlineLevel="1">
      <c r="A145" s="175">
        <v>31</v>
      </c>
      <c r="B145" s="176" t="s">
        <v>4996</v>
      </c>
      <c r="C145" s="185" t="s">
        <v>4997</v>
      </c>
      <c r="D145" s="177" t="s">
        <v>508</v>
      </c>
      <c r="E145" s="178">
        <v>2</v>
      </c>
      <c r="F145" s="179"/>
      <c r="G145" s="180">
        <f>ROUND(E145*F145,2)</f>
        <v>0</v>
      </c>
      <c r="H145" s="179"/>
      <c r="I145" s="180">
        <f>ROUND(E145*H145,2)</f>
        <v>0</v>
      </c>
      <c r="J145" s="179"/>
      <c r="K145" s="180">
        <f>ROUND(E145*J145,2)</f>
        <v>0</v>
      </c>
      <c r="L145" s="180">
        <v>21</v>
      </c>
      <c r="M145" s="180">
        <f>G145*(1+L145/100)</f>
        <v>0</v>
      </c>
      <c r="N145" s="178">
        <v>5.5000000000000003E-4</v>
      </c>
      <c r="O145" s="178">
        <f>ROUND(E145*N145,2)</f>
        <v>0</v>
      </c>
      <c r="P145" s="178">
        <v>0</v>
      </c>
      <c r="Q145" s="178">
        <f>ROUND(E145*P145,2)</f>
        <v>0</v>
      </c>
      <c r="R145" s="180" t="s">
        <v>4941</v>
      </c>
      <c r="S145" s="180" t="s">
        <v>371</v>
      </c>
      <c r="T145" s="181" t="s">
        <v>2386</v>
      </c>
      <c r="U145" s="163">
        <v>0.22700000000000001</v>
      </c>
      <c r="V145" s="163">
        <f>ROUND(E145*U145,2)</f>
        <v>0.45</v>
      </c>
      <c r="W145" s="163"/>
      <c r="X145" s="163" t="s">
        <v>431</v>
      </c>
      <c r="Y145" s="152"/>
      <c r="Z145" s="152"/>
      <c r="AA145" s="152"/>
      <c r="AB145" s="152"/>
      <c r="AC145" s="152"/>
      <c r="AD145" s="152"/>
      <c r="AE145" s="152"/>
      <c r="AF145" s="152"/>
      <c r="AG145" s="152" t="s">
        <v>2387</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c r="A146" s="159"/>
      <c r="B146" s="160"/>
      <c r="C146" s="203" t="s">
        <v>4998</v>
      </c>
      <c r="D146" s="199"/>
      <c r="E146" s="200">
        <v>2</v>
      </c>
      <c r="F146" s="163"/>
      <c r="G146" s="163"/>
      <c r="H146" s="163"/>
      <c r="I146" s="163"/>
      <c r="J146" s="163"/>
      <c r="K146" s="163"/>
      <c r="L146" s="163"/>
      <c r="M146" s="163"/>
      <c r="N146" s="162"/>
      <c r="O146" s="162"/>
      <c r="P146" s="162"/>
      <c r="Q146" s="162"/>
      <c r="R146" s="163"/>
      <c r="S146" s="163"/>
      <c r="T146" s="163"/>
      <c r="U146" s="163"/>
      <c r="V146" s="163"/>
      <c r="W146" s="163"/>
      <c r="X146" s="163"/>
      <c r="Y146" s="152"/>
      <c r="Z146" s="152"/>
      <c r="AA146" s="152"/>
      <c r="AB146" s="152"/>
      <c r="AC146" s="152"/>
      <c r="AD146" s="152"/>
      <c r="AE146" s="152"/>
      <c r="AF146" s="152"/>
      <c r="AG146" s="152" t="s">
        <v>2390</v>
      </c>
      <c r="AH146" s="152">
        <v>0</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c r="A147" s="175">
        <v>32</v>
      </c>
      <c r="B147" s="176" t="s">
        <v>4999</v>
      </c>
      <c r="C147" s="185" t="s">
        <v>5000</v>
      </c>
      <c r="D147" s="177" t="s">
        <v>508</v>
      </c>
      <c r="E147" s="178">
        <v>2</v>
      </c>
      <c r="F147" s="179"/>
      <c r="G147" s="180">
        <f>ROUND(E147*F147,2)</f>
        <v>0</v>
      </c>
      <c r="H147" s="179"/>
      <c r="I147" s="180">
        <f>ROUND(E147*H147,2)</f>
        <v>0</v>
      </c>
      <c r="J147" s="179"/>
      <c r="K147" s="180">
        <f>ROUND(E147*J147,2)</f>
        <v>0</v>
      </c>
      <c r="L147" s="180">
        <v>21</v>
      </c>
      <c r="M147" s="180">
        <f>G147*(1+L147/100)</f>
        <v>0</v>
      </c>
      <c r="N147" s="178">
        <v>4.8000000000000001E-4</v>
      </c>
      <c r="O147" s="178">
        <f>ROUND(E147*N147,2)</f>
        <v>0</v>
      </c>
      <c r="P147" s="178">
        <v>0</v>
      </c>
      <c r="Q147" s="178">
        <f>ROUND(E147*P147,2)</f>
        <v>0</v>
      </c>
      <c r="R147" s="180" t="s">
        <v>4941</v>
      </c>
      <c r="S147" s="180" t="s">
        <v>371</v>
      </c>
      <c r="T147" s="181" t="s">
        <v>2386</v>
      </c>
      <c r="U147" s="163">
        <v>0.22700000000000001</v>
      </c>
      <c r="V147" s="163">
        <f>ROUND(E147*U147,2)</f>
        <v>0.45</v>
      </c>
      <c r="W147" s="163"/>
      <c r="X147" s="163" t="s">
        <v>431</v>
      </c>
      <c r="Y147" s="152"/>
      <c r="Z147" s="152"/>
      <c r="AA147" s="152"/>
      <c r="AB147" s="152"/>
      <c r="AC147" s="152"/>
      <c r="AD147" s="152"/>
      <c r="AE147" s="152"/>
      <c r="AF147" s="152"/>
      <c r="AG147" s="152" t="s">
        <v>2387</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c r="A148" s="159"/>
      <c r="B148" s="160"/>
      <c r="C148" s="203" t="s">
        <v>4998</v>
      </c>
      <c r="D148" s="199"/>
      <c r="E148" s="200">
        <v>2</v>
      </c>
      <c r="F148" s="163"/>
      <c r="G148" s="163"/>
      <c r="H148" s="163"/>
      <c r="I148" s="163"/>
      <c r="J148" s="163"/>
      <c r="K148" s="163"/>
      <c r="L148" s="163"/>
      <c r="M148" s="163"/>
      <c r="N148" s="162"/>
      <c r="O148" s="162"/>
      <c r="P148" s="162"/>
      <c r="Q148" s="162"/>
      <c r="R148" s="163"/>
      <c r="S148" s="163"/>
      <c r="T148" s="163"/>
      <c r="U148" s="163"/>
      <c r="V148" s="163"/>
      <c r="W148" s="163"/>
      <c r="X148" s="163"/>
      <c r="Y148" s="152"/>
      <c r="Z148" s="152"/>
      <c r="AA148" s="152"/>
      <c r="AB148" s="152"/>
      <c r="AC148" s="152"/>
      <c r="AD148" s="152"/>
      <c r="AE148" s="152"/>
      <c r="AF148" s="152"/>
      <c r="AG148" s="152" t="s">
        <v>2390</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ht="22.5" outlineLevel="1">
      <c r="A149" s="175">
        <v>33</v>
      </c>
      <c r="B149" s="176" t="s">
        <v>5001</v>
      </c>
      <c r="C149" s="185" t="s">
        <v>5002</v>
      </c>
      <c r="D149" s="177" t="s">
        <v>508</v>
      </c>
      <c r="E149" s="178">
        <v>2</v>
      </c>
      <c r="F149" s="179"/>
      <c r="G149" s="180">
        <f>ROUND(E149*F149,2)</f>
        <v>0</v>
      </c>
      <c r="H149" s="179"/>
      <c r="I149" s="180">
        <f>ROUND(E149*H149,2)</f>
        <v>0</v>
      </c>
      <c r="J149" s="179"/>
      <c r="K149" s="180">
        <f>ROUND(E149*J149,2)</f>
        <v>0</v>
      </c>
      <c r="L149" s="180">
        <v>21</v>
      </c>
      <c r="M149" s="180">
        <f>G149*(1+L149/100)</f>
        <v>0</v>
      </c>
      <c r="N149" s="178">
        <v>1.83E-3</v>
      </c>
      <c r="O149" s="178">
        <f>ROUND(E149*N149,2)</f>
        <v>0</v>
      </c>
      <c r="P149" s="178">
        <v>0</v>
      </c>
      <c r="Q149" s="178">
        <f>ROUND(E149*P149,2)</f>
        <v>0</v>
      </c>
      <c r="R149" s="180" t="s">
        <v>4941</v>
      </c>
      <c r="S149" s="180" t="s">
        <v>371</v>
      </c>
      <c r="T149" s="181" t="s">
        <v>2386</v>
      </c>
      <c r="U149" s="163">
        <v>0.42399999999999999</v>
      </c>
      <c r="V149" s="163">
        <f>ROUND(E149*U149,2)</f>
        <v>0.85</v>
      </c>
      <c r="W149" s="163"/>
      <c r="X149" s="163" t="s">
        <v>431</v>
      </c>
      <c r="Y149" s="152"/>
      <c r="Z149" s="152"/>
      <c r="AA149" s="152"/>
      <c r="AB149" s="152"/>
      <c r="AC149" s="152"/>
      <c r="AD149" s="152"/>
      <c r="AE149" s="152"/>
      <c r="AF149" s="152"/>
      <c r="AG149" s="152" t="s">
        <v>2387</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c r="A150" s="159"/>
      <c r="B150" s="160"/>
      <c r="C150" s="203" t="s">
        <v>4995</v>
      </c>
      <c r="D150" s="199"/>
      <c r="E150" s="200">
        <v>2</v>
      </c>
      <c r="F150" s="163"/>
      <c r="G150" s="163"/>
      <c r="H150" s="163"/>
      <c r="I150" s="163"/>
      <c r="J150" s="163"/>
      <c r="K150" s="163"/>
      <c r="L150" s="163"/>
      <c r="M150" s="163"/>
      <c r="N150" s="162"/>
      <c r="O150" s="162"/>
      <c r="P150" s="162"/>
      <c r="Q150" s="162"/>
      <c r="R150" s="163"/>
      <c r="S150" s="163"/>
      <c r="T150" s="163"/>
      <c r="U150" s="163"/>
      <c r="V150" s="163"/>
      <c r="W150" s="163"/>
      <c r="X150" s="163"/>
      <c r="Y150" s="152"/>
      <c r="Z150" s="152"/>
      <c r="AA150" s="152"/>
      <c r="AB150" s="152"/>
      <c r="AC150" s="152"/>
      <c r="AD150" s="152"/>
      <c r="AE150" s="152"/>
      <c r="AF150" s="152"/>
      <c r="AG150" s="152" t="s">
        <v>2390</v>
      </c>
      <c r="AH150" s="152">
        <v>0</v>
      </c>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ht="22.5" outlineLevel="1">
      <c r="A151" s="175">
        <v>34</v>
      </c>
      <c r="B151" s="176" t="s">
        <v>5003</v>
      </c>
      <c r="C151" s="185" t="s">
        <v>5004</v>
      </c>
      <c r="D151" s="177" t="s">
        <v>508</v>
      </c>
      <c r="E151" s="178">
        <v>8</v>
      </c>
      <c r="F151" s="179"/>
      <c r="G151" s="180">
        <f>ROUND(E151*F151,2)</f>
        <v>0</v>
      </c>
      <c r="H151" s="179"/>
      <c r="I151" s="180">
        <f>ROUND(E151*H151,2)</f>
        <v>0</v>
      </c>
      <c r="J151" s="179"/>
      <c r="K151" s="180">
        <f>ROUND(E151*J151,2)</f>
        <v>0</v>
      </c>
      <c r="L151" s="180">
        <v>21</v>
      </c>
      <c r="M151" s="180">
        <f>G151*(1+L151/100)</f>
        <v>0</v>
      </c>
      <c r="N151" s="178">
        <v>4.6999999999999999E-4</v>
      </c>
      <c r="O151" s="178">
        <f>ROUND(E151*N151,2)</f>
        <v>0</v>
      </c>
      <c r="P151" s="178">
        <v>0</v>
      </c>
      <c r="Q151" s="178">
        <f>ROUND(E151*P151,2)</f>
        <v>0</v>
      </c>
      <c r="R151" s="180" t="s">
        <v>4941</v>
      </c>
      <c r="S151" s="180" t="s">
        <v>371</v>
      </c>
      <c r="T151" s="181" t="s">
        <v>2386</v>
      </c>
      <c r="U151" s="163">
        <v>0.16400000000000001</v>
      </c>
      <c r="V151" s="163">
        <f>ROUND(E151*U151,2)</f>
        <v>1.31</v>
      </c>
      <c r="W151" s="163"/>
      <c r="X151" s="163" t="s">
        <v>431</v>
      </c>
      <c r="Y151" s="152"/>
      <c r="Z151" s="152"/>
      <c r="AA151" s="152"/>
      <c r="AB151" s="152"/>
      <c r="AC151" s="152"/>
      <c r="AD151" s="152"/>
      <c r="AE151" s="152"/>
      <c r="AF151" s="152"/>
      <c r="AG151" s="152" t="s">
        <v>2387</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c r="A152" s="159"/>
      <c r="B152" s="160"/>
      <c r="C152" s="203" t="s">
        <v>240</v>
      </c>
      <c r="D152" s="199"/>
      <c r="E152" s="200">
        <v>8</v>
      </c>
      <c r="F152" s="163"/>
      <c r="G152" s="163"/>
      <c r="H152" s="163"/>
      <c r="I152" s="163"/>
      <c r="J152" s="163"/>
      <c r="K152" s="163"/>
      <c r="L152" s="163"/>
      <c r="M152" s="163"/>
      <c r="N152" s="162"/>
      <c r="O152" s="162"/>
      <c r="P152" s="162"/>
      <c r="Q152" s="162"/>
      <c r="R152" s="163"/>
      <c r="S152" s="163"/>
      <c r="T152" s="163"/>
      <c r="U152" s="163"/>
      <c r="V152" s="163"/>
      <c r="W152" s="163"/>
      <c r="X152" s="163"/>
      <c r="Y152" s="152"/>
      <c r="Z152" s="152"/>
      <c r="AA152" s="152"/>
      <c r="AB152" s="152"/>
      <c r="AC152" s="152"/>
      <c r="AD152" s="152"/>
      <c r="AE152" s="152"/>
      <c r="AF152" s="152"/>
      <c r="AG152" s="152" t="s">
        <v>2390</v>
      </c>
      <c r="AH152" s="152">
        <v>0</v>
      </c>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ht="22.5" outlineLevel="1">
      <c r="A153" s="189">
        <v>35</v>
      </c>
      <c r="B153" s="190" t="s">
        <v>5005</v>
      </c>
      <c r="C153" s="197" t="s">
        <v>5006</v>
      </c>
      <c r="D153" s="191" t="s">
        <v>508</v>
      </c>
      <c r="E153" s="192">
        <v>6</v>
      </c>
      <c r="F153" s="193"/>
      <c r="G153" s="194">
        <f>ROUND(E153*F153,2)</f>
        <v>0</v>
      </c>
      <c r="H153" s="193"/>
      <c r="I153" s="194">
        <f>ROUND(E153*H153,2)</f>
        <v>0</v>
      </c>
      <c r="J153" s="193"/>
      <c r="K153" s="194">
        <f>ROUND(E153*J153,2)</f>
        <v>0</v>
      </c>
      <c r="L153" s="194">
        <v>21</v>
      </c>
      <c r="M153" s="194">
        <f>G153*(1+L153/100)</f>
        <v>0</v>
      </c>
      <c r="N153" s="192">
        <v>5.1000000000000004E-4</v>
      </c>
      <c r="O153" s="192">
        <f>ROUND(E153*N153,2)</f>
        <v>0</v>
      </c>
      <c r="P153" s="192">
        <v>0</v>
      </c>
      <c r="Q153" s="192">
        <f>ROUND(E153*P153,2)</f>
        <v>0</v>
      </c>
      <c r="R153" s="194" t="s">
        <v>4941</v>
      </c>
      <c r="S153" s="194" t="s">
        <v>371</v>
      </c>
      <c r="T153" s="195" t="s">
        <v>2386</v>
      </c>
      <c r="U153" s="163">
        <v>0.16</v>
      </c>
      <c r="V153" s="163">
        <f>ROUND(E153*U153,2)</f>
        <v>0.96</v>
      </c>
      <c r="W153" s="163"/>
      <c r="X153" s="163" t="s">
        <v>431</v>
      </c>
      <c r="Y153" s="152"/>
      <c r="Z153" s="152"/>
      <c r="AA153" s="152"/>
      <c r="AB153" s="152"/>
      <c r="AC153" s="152"/>
      <c r="AD153" s="152"/>
      <c r="AE153" s="152"/>
      <c r="AF153" s="152"/>
      <c r="AG153" s="152" t="s">
        <v>2387</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ht="22.5" outlineLevel="1">
      <c r="A154" s="175">
        <v>36</v>
      </c>
      <c r="B154" s="176" t="s">
        <v>5007</v>
      </c>
      <c r="C154" s="185" t="s">
        <v>5008</v>
      </c>
      <c r="D154" s="177" t="s">
        <v>508</v>
      </c>
      <c r="E154" s="178">
        <v>16</v>
      </c>
      <c r="F154" s="179"/>
      <c r="G154" s="180">
        <f>ROUND(E154*F154,2)</f>
        <v>0</v>
      </c>
      <c r="H154" s="179"/>
      <c r="I154" s="180">
        <f>ROUND(E154*H154,2)</f>
        <v>0</v>
      </c>
      <c r="J154" s="179"/>
      <c r="K154" s="180">
        <f>ROUND(E154*J154,2)</f>
        <v>0</v>
      </c>
      <c r="L154" s="180">
        <v>21</v>
      </c>
      <c r="M154" s="180">
        <f>G154*(1+L154/100)</f>
        <v>0</v>
      </c>
      <c r="N154" s="178">
        <v>1.4999999999999999E-4</v>
      </c>
      <c r="O154" s="178">
        <f>ROUND(E154*N154,2)</f>
        <v>0</v>
      </c>
      <c r="P154" s="178">
        <v>0</v>
      </c>
      <c r="Q154" s="178">
        <f>ROUND(E154*P154,2)</f>
        <v>0</v>
      </c>
      <c r="R154" s="180" t="s">
        <v>4941</v>
      </c>
      <c r="S154" s="180" t="s">
        <v>371</v>
      </c>
      <c r="T154" s="181" t="s">
        <v>2386</v>
      </c>
      <c r="U154" s="163">
        <v>6.5000000000000002E-2</v>
      </c>
      <c r="V154" s="163">
        <f>ROUND(E154*U154,2)</f>
        <v>1.04</v>
      </c>
      <c r="W154" s="163"/>
      <c r="X154" s="163" t="s">
        <v>431</v>
      </c>
      <c r="Y154" s="152"/>
      <c r="Z154" s="152"/>
      <c r="AA154" s="152"/>
      <c r="AB154" s="152"/>
      <c r="AC154" s="152"/>
      <c r="AD154" s="152"/>
      <c r="AE154" s="152"/>
      <c r="AF154" s="152"/>
      <c r="AG154" s="152" t="s">
        <v>2387</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c r="A155" s="159"/>
      <c r="B155" s="160"/>
      <c r="C155" s="203" t="s">
        <v>5009</v>
      </c>
      <c r="D155" s="199"/>
      <c r="E155" s="200">
        <v>16</v>
      </c>
      <c r="F155" s="163"/>
      <c r="G155" s="163"/>
      <c r="H155" s="163"/>
      <c r="I155" s="163"/>
      <c r="J155" s="163"/>
      <c r="K155" s="163"/>
      <c r="L155" s="163"/>
      <c r="M155" s="163"/>
      <c r="N155" s="162"/>
      <c r="O155" s="162"/>
      <c r="P155" s="162"/>
      <c r="Q155" s="162"/>
      <c r="R155" s="163"/>
      <c r="S155" s="163"/>
      <c r="T155" s="163"/>
      <c r="U155" s="163"/>
      <c r="V155" s="163"/>
      <c r="W155" s="163"/>
      <c r="X155" s="163"/>
      <c r="Y155" s="152"/>
      <c r="Z155" s="152"/>
      <c r="AA155" s="152"/>
      <c r="AB155" s="152"/>
      <c r="AC155" s="152"/>
      <c r="AD155" s="152"/>
      <c r="AE155" s="152"/>
      <c r="AF155" s="152"/>
      <c r="AG155" s="152" t="s">
        <v>2390</v>
      </c>
      <c r="AH155" s="152">
        <v>0</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ht="22.5" outlineLevel="1">
      <c r="A156" s="175">
        <v>37</v>
      </c>
      <c r="B156" s="176" t="s">
        <v>5010</v>
      </c>
      <c r="C156" s="185" t="s">
        <v>5011</v>
      </c>
      <c r="D156" s="177" t="s">
        <v>508</v>
      </c>
      <c r="E156" s="178">
        <v>8</v>
      </c>
      <c r="F156" s="179"/>
      <c r="G156" s="180">
        <f>ROUND(E156*F156,2)</f>
        <v>0</v>
      </c>
      <c r="H156" s="179"/>
      <c r="I156" s="180">
        <f>ROUND(E156*H156,2)</f>
        <v>0</v>
      </c>
      <c r="J156" s="179"/>
      <c r="K156" s="180">
        <f>ROUND(E156*J156,2)</f>
        <v>0</v>
      </c>
      <c r="L156" s="180">
        <v>21</v>
      </c>
      <c r="M156" s="180">
        <f>G156*(1+L156/100)</f>
        <v>0</v>
      </c>
      <c r="N156" s="178">
        <v>1.4999999999999999E-4</v>
      </c>
      <c r="O156" s="178">
        <f>ROUND(E156*N156,2)</f>
        <v>0</v>
      </c>
      <c r="P156" s="178">
        <v>0</v>
      </c>
      <c r="Q156" s="178">
        <f>ROUND(E156*P156,2)</f>
        <v>0</v>
      </c>
      <c r="R156" s="180" t="s">
        <v>4941</v>
      </c>
      <c r="S156" s="180" t="s">
        <v>371</v>
      </c>
      <c r="T156" s="181" t="s">
        <v>2386</v>
      </c>
      <c r="U156" s="163">
        <v>7.0000000000000007E-2</v>
      </c>
      <c r="V156" s="163">
        <f>ROUND(E156*U156,2)</f>
        <v>0.56000000000000005</v>
      </c>
      <c r="W156" s="163"/>
      <c r="X156" s="163" t="s">
        <v>431</v>
      </c>
      <c r="Y156" s="152"/>
      <c r="Z156" s="152"/>
      <c r="AA156" s="152"/>
      <c r="AB156" s="152"/>
      <c r="AC156" s="152"/>
      <c r="AD156" s="152"/>
      <c r="AE156" s="152"/>
      <c r="AF156" s="152"/>
      <c r="AG156" s="152" t="s">
        <v>2387</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c r="A157" s="159"/>
      <c r="B157" s="160"/>
      <c r="C157" s="203" t="s">
        <v>5012</v>
      </c>
      <c r="D157" s="199"/>
      <c r="E157" s="200">
        <v>8</v>
      </c>
      <c r="F157" s="163"/>
      <c r="G157" s="163"/>
      <c r="H157" s="163"/>
      <c r="I157" s="163"/>
      <c r="J157" s="163"/>
      <c r="K157" s="163"/>
      <c r="L157" s="163"/>
      <c r="M157" s="163"/>
      <c r="N157" s="162"/>
      <c r="O157" s="162"/>
      <c r="P157" s="162"/>
      <c r="Q157" s="162"/>
      <c r="R157" s="163"/>
      <c r="S157" s="163"/>
      <c r="T157" s="163"/>
      <c r="U157" s="163"/>
      <c r="V157" s="163"/>
      <c r="W157" s="163"/>
      <c r="X157" s="163"/>
      <c r="Y157" s="152"/>
      <c r="Z157" s="152"/>
      <c r="AA157" s="152"/>
      <c r="AB157" s="152"/>
      <c r="AC157" s="152"/>
      <c r="AD157" s="152"/>
      <c r="AE157" s="152"/>
      <c r="AF157" s="152"/>
      <c r="AG157" s="152" t="s">
        <v>2390</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ht="22.5" outlineLevel="1">
      <c r="A158" s="175">
        <v>38</v>
      </c>
      <c r="B158" s="176" t="s">
        <v>5013</v>
      </c>
      <c r="C158" s="185" t="s">
        <v>5014</v>
      </c>
      <c r="D158" s="177" t="s">
        <v>508</v>
      </c>
      <c r="E158" s="178">
        <v>4</v>
      </c>
      <c r="F158" s="179"/>
      <c r="G158" s="180">
        <f>ROUND(E158*F158,2)</f>
        <v>0</v>
      </c>
      <c r="H158" s="179"/>
      <c r="I158" s="180">
        <f>ROUND(E158*H158,2)</f>
        <v>0</v>
      </c>
      <c r="J158" s="179"/>
      <c r="K158" s="180">
        <f>ROUND(E158*J158,2)</f>
        <v>0</v>
      </c>
      <c r="L158" s="180">
        <v>21</v>
      </c>
      <c r="M158" s="180">
        <f>G158*(1+L158/100)</f>
        <v>0</v>
      </c>
      <c r="N158" s="178">
        <v>1.7000000000000001E-4</v>
      </c>
      <c r="O158" s="178">
        <f>ROUND(E158*N158,2)</f>
        <v>0</v>
      </c>
      <c r="P158" s="178">
        <v>0</v>
      </c>
      <c r="Q158" s="178">
        <f>ROUND(E158*P158,2)</f>
        <v>0</v>
      </c>
      <c r="R158" s="180" t="s">
        <v>4941</v>
      </c>
      <c r="S158" s="180" t="s">
        <v>371</v>
      </c>
      <c r="T158" s="181" t="s">
        <v>2386</v>
      </c>
      <c r="U158" s="163">
        <v>8.3000000000000004E-2</v>
      </c>
      <c r="V158" s="163">
        <f>ROUND(E158*U158,2)</f>
        <v>0.33</v>
      </c>
      <c r="W158" s="163"/>
      <c r="X158" s="163" t="s">
        <v>431</v>
      </c>
      <c r="Y158" s="152"/>
      <c r="Z158" s="152"/>
      <c r="AA158" s="152"/>
      <c r="AB158" s="152"/>
      <c r="AC158" s="152"/>
      <c r="AD158" s="152"/>
      <c r="AE158" s="152"/>
      <c r="AF158" s="152"/>
      <c r="AG158" s="152" t="s">
        <v>728</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c r="A159" s="159"/>
      <c r="B159" s="160"/>
      <c r="C159" s="203" t="s">
        <v>55</v>
      </c>
      <c r="D159" s="199"/>
      <c r="E159" s="200">
        <v>4</v>
      </c>
      <c r="F159" s="163"/>
      <c r="G159" s="163"/>
      <c r="H159" s="163"/>
      <c r="I159" s="163"/>
      <c r="J159" s="163"/>
      <c r="K159" s="163"/>
      <c r="L159" s="163"/>
      <c r="M159" s="163"/>
      <c r="N159" s="162"/>
      <c r="O159" s="162"/>
      <c r="P159" s="162"/>
      <c r="Q159" s="162"/>
      <c r="R159" s="163"/>
      <c r="S159" s="163"/>
      <c r="T159" s="163"/>
      <c r="U159" s="163"/>
      <c r="V159" s="163"/>
      <c r="W159" s="163"/>
      <c r="X159" s="163"/>
      <c r="Y159" s="152"/>
      <c r="Z159" s="152"/>
      <c r="AA159" s="152"/>
      <c r="AB159" s="152"/>
      <c r="AC159" s="152"/>
      <c r="AD159" s="152"/>
      <c r="AE159" s="152"/>
      <c r="AF159" s="152"/>
      <c r="AG159" s="152" t="s">
        <v>2390</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c r="A160" s="175">
        <v>39</v>
      </c>
      <c r="B160" s="176" t="s">
        <v>5015</v>
      </c>
      <c r="C160" s="185" t="s">
        <v>5016</v>
      </c>
      <c r="D160" s="177" t="s">
        <v>508</v>
      </c>
      <c r="E160" s="178">
        <v>14</v>
      </c>
      <c r="F160" s="179"/>
      <c r="G160" s="180">
        <f>ROUND(E160*F160,2)</f>
        <v>0</v>
      </c>
      <c r="H160" s="179"/>
      <c r="I160" s="180">
        <f>ROUND(E160*H160,2)</f>
        <v>0</v>
      </c>
      <c r="J160" s="179"/>
      <c r="K160" s="180">
        <f>ROUND(E160*J160,2)</f>
        <v>0</v>
      </c>
      <c r="L160" s="180">
        <v>21</v>
      </c>
      <c r="M160" s="180">
        <f>G160*(1+L160/100)</f>
        <v>0</v>
      </c>
      <c r="N160" s="178">
        <v>1.3999999999999999E-4</v>
      </c>
      <c r="O160" s="178">
        <f>ROUND(E160*N160,2)</f>
        <v>0</v>
      </c>
      <c r="P160" s="178">
        <v>0</v>
      </c>
      <c r="Q160" s="178">
        <f>ROUND(E160*P160,2)</f>
        <v>0</v>
      </c>
      <c r="R160" s="180"/>
      <c r="S160" s="180" t="s">
        <v>430</v>
      </c>
      <c r="T160" s="181" t="s">
        <v>372</v>
      </c>
      <c r="U160" s="163">
        <v>7.0000000000000007E-2</v>
      </c>
      <c r="V160" s="163">
        <f>ROUND(E160*U160,2)</f>
        <v>0.98</v>
      </c>
      <c r="W160" s="163"/>
      <c r="X160" s="163" t="s">
        <v>431</v>
      </c>
      <c r="Y160" s="152"/>
      <c r="Z160" s="152"/>
      <c r="AA160" s="152"/>
      <c r="AB160" s="152"/>
      <c r="AC160" s="152"/>
      <c r="AD160" s="152"/>
      <c r="AE160" s="152"/>
      <c r="AF160" s="152"/>
      <c r="AG160" s="152" t="s">
        <v>2387</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c r="A161" s="159"/>
      <c r="B161" s="160"/>
      <c r="C161" s="203" t="s">
        <v>5017</v>
      </c>
      <c r="D161" s="199"/>
      <c r="E161" s="200">
        <v>14</v>
      </c>
      <c r="F161" s="163"/>
      <c r="G161" s="163"/>
      <c r="H161" s="163"/>
      <c r="I161" s="163"/>
      <c r="J161" s="163"/>
      <c r="K161" s="163"/>
      <c r="L161" s="163"/>
      <c r="M161" s="163"/>
      <c r="N161" s="162"/>
      <c r="O161" s="162"/>
      <c r="P161" s="162"/>
      <c r="Q161" s="162"/>
      <c r="R161" s="163"/>
      <c r="S161" s="163"/>
      <c r="T161" s="163"/>
      <c r="U161" s="163"/>
      <c r="V161" s="163"/>
      <c r="W161" s="163"/>
      <c r="X161" s="163"/>
      <c r="Y161" s="152"/>
      <c r="Z161" s="152"/>
      <c r="AA161" s="152"/>
      <c r="AB161" s="152"/>
      <c r="AC161" s="152"/>
      <c r="AD161" s="152"/>
      <c r="AE161" s="152"/>
      <c r="AF161" s="152"/>
      <c r="AG161" s="152" t="s">
        <v>2390</v>
      </c>
      <c r="AH161" s="152">
        <v>5</v>
      </c>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ht="22.5" outlineLevel="1">
      <c r="A162" s="175">
        <v>40</v>
      </c>
      <c r="B162" s="176" t="s">
        <v>5018</v>
      </c>
      <c r="C162" s="185" t="s">
        <v>5019</v>
      </c>
      <c r="D162" s="177" t="s">
        <v>508</v>
      </c>
      <c r="E162" s="178">
        <v>14</v>
      </c>
      <c r="F162" s="179"/>
      <c r="G162" s="180">
        <f>ROUND(E162*F162,2)</f>
        <v>0</v>
      </c>
      <c r="H162" s="179"/>
      <c r="I162" s="180">
        <f>ROUND(E162*H162,2)</f>
        <v>0</v>
      </c>
      <c r="J162" s="179"/>
      <c r="K162" s="180">
        <f>ROUND(E162*J162,2)</f>
        <v>0</v>
      </c>
      <c r="L162" s="180">
        <v>21</v>
      </c>
      <c r="M162" s="180">
        <f>G162*(1+L162/100)</f>
        <v>0</v>
      </c>
      <c r="N162" s="178">
        <v>4.0000000000000002E-4</v>
      </c>
      <c r="O162" s="178">
        <f>ROUND(E162*N162,2)</f>
        <v>0.01</v>
      </c>
      <c r="P162" s="178">
        <v>0</v>
      </c>
      <c r="Q162" s="178">
        <f>ROUND(E162*P162,2)</f>
        <v>0</v>
      </c>
      <c r="R162" s="180" t="s">
        <v>731</v>
      </c>
      <c r="S162" s="180" t="s">
        <v>371</v>
      </c>
      <c r="T162" s="181" t="s">
        <v>2386</v>
      </c>
      <c r="U162" s="163">
        <v>0</v>
      </c>
      <c r="V162" s="163">
        <f>ROUND(E162*U162,2)</f>
        <v>0</v>
      </c>
      <c r="W162" s="163"/>
      <c r="X162" s="163" t="s">
        <v>464</v>
      </c>
      <c r="Y162" s="152"/>
      <c r="Z162" s="152"/>
      <c r="AA162" s="152"/>
      <c r="AB162" s="152"/>
      <c r="AC162" s="152"/>
      <c r="AD162" s="152"/>
      <c r="AE162" s="152"/>
      <c r="AF162" s="152"/>
      <c r="AG162" s="152" t="s">
        <v>2465</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c r="A163" s="159"/>
      <c r="B163" s="160"/>
      <c r="C163" s="262" t="s">
        <v>5020</v>
      </c>
      <c r="D163" s="263"/>
      <c r="E163" s="263"/>
      <c r="F163" s="263"/>
      <c r="G163" s="263"/>
      <c r="H163" s="163"/>
      <c r="I163" s="163"/>
      <c r="J163" s="163"/>
      <c r="K163" s="163"/>
      <c r="L163" s="163"/>
      <c r="M163" s="163"/>
      <c r="N163" s="162"/>
      <c r="O163" s="162"/>
      <c r="P163" s="162"/>
      <c r="Q163" s="162"/>
      <c r="R163" s="163"/>
      <c r="S163" s="163"/>
      <c r="T163" s="163"/>
      <c r="U163" s="163"/>
      <c r="V163" s="163"/>
      <c r="W163" s="163"/>
      <c r="X163" s="163"/>
      <c r="Y163" s="152"/>
      <c r="Z163" s="152"/>
      <c r="AA163" s="152"/>
      <c r="AB163" s="152"/>
      <c r="AC163" s="152"/>
      <c r="AD163" s="152"/>
      <c r="AE163" s="152"/>
      <c r="AF163" s="152"/>
      <c r="AG163" s="152" t="s">
        <v>375</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c r="A164" s="159"/>
      <c r="B164" s="160"/>
      <c r="C164" s="271" t="s">
        <v>5021</v>
      </c>
      <c r="D164" s="272"/>
      <c r="E164" s="272"/>
      <c r="F164" s="272"/>
      <c r="G164" s="272"/>
      <c r="H164" s="163"/>
      <c r="I164" s="163"/>
      <c r="J164" s="163"/>
      <c r="K164" s="163"/>
      <c r="L164" s="163"/>
      <c r="M164" s="163"/>
      <c r="N164" s="162"/>
      <c r="O164" s="162"/>
      <c r="P164" s="162"/>
      <c r="Q164" s="162"/>
      <c r="R164" s="163"/>
      <c r="S164" s="163"/>
      <c r="T164" s="163"/>
      <c r="U164" s="163"/>
      <c r="V164" s="163"/>
      <c r="W164" s="163"/>
      <c r="X164" s="163"/>
      <c r="Y164" s="152"/>
      <c r="Z164" s="152"/>
      <c r="AA164" s="152"/>
      <c r="AB164" s="152"/>
      <c r="AC164" s="152"/>
      <c r="AD164" s="152"/>
      <c r="AE164" s="152"/>
      <c r="AF164" s="152"/>
      <c r="AG164" s="152" t="s">
        <v>375</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c r="A165" s="159"/>
      <c r="B165" s="160"/>
      <c r="C165" s="271" t="s">
        <v>5022</v>
      </c>
      <c r="D165" s="272"/>
      <c r="E165" s="272"/>
      <c r="F165" s="272"/>
      <c r="G165" s="272"/>
      <c r="H165" s="163"/>
      <c r="I165" s="163"/>
      <c r="J165" s="163"/>
      <c r="K165" s="163"/>
      <c r="L165" s="163"/>
      <c r="M165" s="163"/>
      <c r="N165" s="162"/>
      <c r="O165" s="162"/>
      <c r="P165" s="162"/>
      <c r="Q165" s="162"/>
      <c r="R165" s="163"/>
      <c r="S165" s="163"/>
      <c r="T165" s="163"/>
      <c r="U165" s="163"/>
      <c r="V165" s="163"/>
      <c r="W165" s="163"/>
      <c r="X165" s="163"/>
      <c r="Y165" s="152"/>
      <c r="Z165" s="152"/>
      <c r="AA165" s="152"/>
      <c r="AB165" s="152"/>
      <c r="AC165" s="152"/>
      <c r="AD165" s="152"/>
      <c r="AE165" s="152"/>
      <c r="AF165" s="152"/>
      <c r="AG165" s="152" t="s">
        <v>375</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c r="A166" s="159"/>
      <c r="B166" s="160"/>
      <c r="C166" s="271" t="s">
        <v>5023</v>
      </c>
      <c r="D166" s="272"/>
      <c r="E166" s="272"/>
      <c r="F166" s="272"/>
      <c r="G166" s="272"/>
      <c r="H166" s="163"/>
      <c r="I166" s="163"/>
      <c r="J166" s="163"/>
      <c r="K166" s="163"/>
      <c r="L166" s="163"/>
      <c r="M166" s="163"/>
      <c r="N166" s="162"/>
      <c r="O166" s="162"/>
      <c r="P166" s="162"/>
      <c r="Q166" s="162"/>
      <c r="R166" s="163"/>
      <c r="S166" s="163"/>
      <c r="T166" s="163"/>
      <c r="U166" s="163"/>
      <c r="V166" s="163"/>
      <c r="W166" s="163"/>
      <c r="X166" s="163"/>
      <c r="Y166" s="152"/>
      <c r="Z166" s="152"/>
      <c r="AA166" s="152"/>
      <c r="AB166" s="152"/>
      <c r="AC166" s="152"/>
      <c r="AD166" s="152"/>
      <c r="AE166" s="152"/>
      <c r="AF166" s="152"/>
      <c r="AG166" s="152" t="s">
        <v>375</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c r="A167" s="159"/>
      <c r="B167" s="160"/>
      <c r="C167" s="203" t="s">
        <v>3086</v>
      </c>
      <c r="D167" s="199"/>
      <c r="E167" s="200">
        <v>4</v>
      </c>
      <c r="F167" s="163"/>
      <c r="G167" s="163"/>
      <c r="H167" s="163"/>
      <c r="I167" s="163"/>
      <c r="J167" s="163"/>
      <c r="K167" s="163"/>
      <c r="L167" s="163"/>
      <c r="M167" s="163"/>
      <c r="N167" s="162"/>
      <c r="O167" s="162"/>
      <c r="P167" s="162"/>
      <c r="Q167" s="162"/>
      <c r="R167" s="163"/>
      <c r="S167" s="163"/>
      <c r="T167" s="163"/>
      <c r="U167" s="163"/>
      <c r="V167" s="163"/>
      <c r="W167" s="163"/>
      <c r="X167" s="163"/>
      <c r="Y167" s="152"/>
      <c r="Z167" s="152"/>
      <c r="AA167" s="152"/>
      <c r="AB167" s="152"/>
      <c r="AC167" s="152"/>
      <c r="AD167" s="152"/>
      <c r="AE167" s="152"/>
      <c r="AF167" s="152"/>
      <c r="AG167" s="152" t="s">
        <v>2390</v>
      </c>
      <c r="AH167" s="152">
        <v>5</v>
      </c>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c r="A168" s="159"/>
      <c r="B168" s="160"/>
      <c r="C168" s="203" t="s">
        <v>5024</v>
      </c>
      <c r="D168" s="199"/>
      <c r="E168" s="200">
        <v>1</v>
      </c>
      <c r="F168" s="163"/>
      <c r="G168" s="163"/>
      <c r="H168" s="163"/>
      <c r="I168" s="163"/>
      <c r="J168" s="163"/>
      <c r="K168" s="163"/>
      <c r="L168" s="163"/>
      <c r="M168" s="163"/>
      <c r="N168" s="162"/>
      <c r="O168" s="162"/>
      <c r="P168" s="162"/>
      <c r="Q168" s="162"/>
      <c r="R168" s="163"/>
      <c r="S168" s="163"/>
      <c r="T168" s="163"/>
      <c r="U168" s="163"/>
      <c r="V168" s="163"/>
      <c r="W168" s="163"/>
      <c r="X168" s="163"/>
      <c r="Y168" s="152"/>
      <c r="Z168" s="152"/>
      <c r="AA168" s="152"/>
      <c r="AB168" s="152"/>
      <c r="AC168" s="152"/>
      <c r="AD168" s="152"/>
      <c r="AE168" s="152"/>
      <c r="AF168" s="152"/>
      <c r="AG168" s="152" t="s">
        <v>2390</v>
      </c>
      <c r="AH168" s="152">
        <v>5</v>
      </c>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c r="A169" s="159"/>
      <c r="B169" s="160"/>
      <c r="C169" s="203" t="s">
        <v>5025</v>
      </c>
      <c r="D169" s="199"/>
      <c r="E169" s="200">
        <v>1</v>
      </c>
      <c r="F169" s="163"/>
      <c r="G169" s="163"/>
      <c r="H169" s="163"/>
      <c r="I169" s="163"/>
      <c r="J169" s="163"/>
      <c r="K169" s="163"/>
      <c r="L169" s="163"/>
      <c r="M169" s="163"/>
      <c r="N169" s="162"/>
      <c r="O169" s="162"/>
      <c r="P169" s="162"/>
      <c r="Q169" s="162"/>
      <c r="R169" s="163"/>
      <c r="S169" s="163"/>
      <c r="T169" s="163"/>
      <c r="U169" s="163"/>
      <c r="V169" s="163"/>
      <c r="W169" s="163"/>
      <c r="X169" s="163"/>
      <c r="Y169" s="152"/>
      <c r="Z169" s="152"/>
      <c r="AA169" s="152"/>
      <c r="AB169" s="152"/>
      <c r="AC169" s="152"/>
      <c r="AD169" s="152"/>
      <c r="AE169" s="152"/>
      <c r="AF169" s="152"/>
      <c r="AG169" s="152" t="s">
        <v>2390</v>
      </c>
      <c r="AH169" s="152">
        <v>5</v>
      </c>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c r="A170" s="159"/>
      <c r="B170" s="160"/>
      <c r="C170" s="203" t="s">
        <v>5026</v>
      </c>
      <c r="D170" s="199"/>
      <c r="E170" s="200">
        <v>1</v>
      </c>
      <c r="F170" s="163"/>
      <c r="G170" s="163"/>
      <c r="H170" s="163"/>
      <c r="I170" s="163"/>
      <c r="J170" s="163"/>
      <c r="K170" s="163"/>
      <c r="L170" s="163"/>
      <c r="M170" s="163"/>
      <c r="N170" s="162"/>
      <c r="O170" s="162"/>
      <c r="P170" s="162"/>
      <c r="Q170" s="162"/>
      <c r="R170" s="163"/>
      <c r="S170" s="163"/>
      <c r="T170" s="163"/>
      <c r="U170" s="163"/>
      <c r="V170" s="163"/>
      <c r="W170" s="163"/>
      <c r="X170" s="163"/>
      <c r="Y170" s="152"/>
      <c r="Z170" s="152"/>
      <c r="AA170" s="152"/>
      <c r="AB170" s="152"/>
      <c r="AC170" s="152"/>
      <c r="AD170" s="152"/>
      <c r="AE170" s="152"/>
      <c r="AF170" s="152"/>
      <c r="AG170" s="152" t="s">
        <v>2390</v>
      </c>
      <c r="AH170" s="152">
        <v>5</v>
      </c>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c r="A171" s="159"/>
      <c r="B171" s="160"/>
      <c r="C171" s="203" t="s">
        <v>5027</v>
      </c>
      <c r="D171" s="199"/>
      <c r="E171" s="200">
        <v>4</v>
      </c>
      <c r="F171" s="163"/>
      <c r="G171" s="163"/>
      <c r="H171" s="163"/>
      <c r="I171" s="163"/>
      <c r="J171" s="163"/>
      <c r="K171" s="163"/>
      <c r="L171" s="163"/>
      <c r="M171" s="163"/>
      <c r="N171" s="162"/>
      <c r="O171" s="162"/>
      <c r="P171" s="162"/>
      <c r="Q171" s="162"/>
      <c r="R171" s="163"/>
      <c r="S171" s="163"/>
      <c r="T171" s="163"/>
      <c r="U171" s="163"/>
      <c r="V171" s="163"/>
      <c r="W171" s="163"/>
      <c r="X171" s="163"/>
      <c r="Y171" s="152"/>
      <c r="Z171" s="152"/>
      <c r="AA171" s="152"/>
      <c r="AB171" s="152"/>
      <c r="AC171" s="152"/>
      <c r="AD171" s="152"/>
      <c r="AE171" s="152"/>
      <c r="AF171" s="152"/>
      <c r="AG171" s="152" t="s">
        <v>2390</v>
      </c>
      <c r="AH171" s="152">
        <v>5</v>
      </c>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c r="A172" s="159"/>
      <c r="B172" s="160"/>
      <c r="C172" s="203" t="s">
        <v>5028</v>
      </c>
      <c r="D172" s="199"/>
      <c r="E172" s="200">
        <v>2</v>
      </c>
      <c r="F172" s="163"/>
      <c r="G172" s="163"/>
      <c r="H172" s="163"/>
      <c r="I172" s="163"/>
      <c r="J172" s="163"/>
      <c r="K172" s="163"/>
      <c r="L172" s="163"/>
      <c r="M172" s="163"/>
      <c r="N172" s="162"/>
      <c r="O172" s="162"/>
      <c r="P172" s="162"/>
      <c r="Q172" s="162"/>
      <c r="R172" s="163"/>
      <c r="S172" s="163"/>
      <c r="T172" s="163"/>
      <c r="U172" s="163"/>
      <c r="V172" s="163"/>
      <c r="W172" s="163"/>
      <c r="X172" s="163"/>
      <c r="Y172" s="152"/>
      <c r="Z172" s="152"/>
      <c r="AA172" s="152"/>
      <c r="AB172" s="152"/>
      <c r="AC172" s="152"/>
      <c r="AD172" s="152"/>
      <c r="AE172" s="152"/>
      <c r="AF172" s="152"/>
      <c r="AG172" s="152" t="s">
        <v>2390</v>
      </c>
      <c r="AH172" s="152">
        <v>5</v>
      </c>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c r="A173" s="159"/>
      <c r="B173" s="160"/>
      <c r="C173" s="203" t="s">
        <v>5029</v>
      </c>
      <c r="D173" s="199"/>
      <c r="E173" s="200">
        <v>1</v>
      </c>
      <c r="F173" s="163"/>
      <c r="G173" s="163"/>
      <c r="H173" s="163"/>
      <c r="I173" s="163"/>
      <c r="J173" s="163"/>
      <c r="K173" s="163"/>
      <c r="L173" s="163"/>
      <c r="M173" s="163"/>
      <c r="N173" s="162"/>
      <c r="O173" s="162"/>
      <c r="P173" s="162"/>
      <c r="Q173" s="162"/>
      <c r="R173" s="163"/>
      <c r="S173" s="163"/>
      <c r="T173" s="163"/>
      <c r="U173" s="163"/>
      <c r="V173" s="163"/>
      <c r="W173" s="163"/>
      <c r="X173" s="163"/>
      <c r="Y173" s="152"/>
      <c r="Z173" s="152"/>
      <c r="AA173" s="152"/>
      <c r="AB173" s="152"/>
      <c r="AC173" s="152"/>
      <c r="AD173" s="152"/>
      <c r="AE173" s="152"/>
      <c r="AF173" s="152"/>
      <c r="AG173" s="152" t="s">
        <v>2390</v>
      </c>
      <c r="AH173" s="152">
        <v>5</v>
      </c>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c r="A174" s="189">
        <v>41</v>
      </c>
      <c r="B174" s="190" t="s">
        <v>5030</v>
      </c>
      <c r="C174" s="197" t="s">
        <v>5031</v>
      </c>
      <c r="D174" s="191" t="s">
        <v>508</v>
      </c>
      <c r="E174" s="192">
        <v>2</v>
      </c>
      <c r="F174" s="193"/>
      <c r="G174" s="194">
        <f>ROUND(E174*F174,2)</f>
        <v>0</v>
      </c>
      <c r="H174" s="193"/>
      <c r="I174" s="194">
        <f>ROUND(E174*H174,2)</f>
        <v>0</v>
      </c>
      <c r="J174" s="193"/>
      <c r="K174" s="194">
        <f>ROUND(E174*J174,2)</f>
        <v>0</v>
      </c>
      <c r="L174" s="194">
        <v>21</v>
      </c>
      <c r="M174" s="194">
        <f>G174*(1+L174/100)</f>
        <v>0</v>
      </c>
      <c r="N174" s="192">
        <v>5.5000000000000003E-4</v>
      </c>
      <c r="O174" s="192">
        <f>ROUND(E174*N174,2)</f>
        <v>0</v>
      </c>
      <c r="P174" s="192">
        <v>0</v>
      </c>
      <c r="Q174" s="192">
        <f>ROUND(E174*P174,2)</f>
        <v>0</v>
      </c>
      <c r="R174" s="194"/>
      <c r="S174" s="194" t="s">
        <v>430</v>
      </c>
      <c r="T174" s="195" t="s">
        <v>372</v>
      </c>
      <c r="U174" s="163">
        <v>0.23</v>
      </c>
      <c r="V174" s="163">
        <f>ROUND(E174*U174,2)</f>
        <v>0.46</v>
      </c>
      <c r="W174" s="163"/>
      <c r="X174" s="163" t="s">
        <v>464</v>
      </c>
      <c r="Y174" s="152"/>
      <c r="Z174" s="152"/>
      <c r="AA174" s="152"/>
      <c r="AB174" s="152"/>
      <c r="AC174" s="152"/>
      <c r="AD174" s="152"/>
      <c r="AE174" s="152"/>
      <c r="AF174" s="152"/>
      <c r="AG174" s="152" t="s">
        <v>2465</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c r="A175" s="189">
        <v>42</v>
      </c>
      <c r="B175" s="190" t="s">
        <v>5032</v>
      </c>
      <c r="C175" s="197" t="s">
        <v>5033</v>
      </c>
      <c r="D175" s="191" t="s">
        <v>459</v>
      </c>
      <c r="E175" s="192">
        <v>4.6100000000000002E-2</v>
      </c>
      <c r="F175" s="193"/>
      <c r="G175" s="194">
        <f>ROUND(E175*F175,2)</f>
        <v>0</v>
      </c>
      <c r="H175" s="193"/>
      <c r="I175" s="194">
        <f>ROUND(E175*H175,2)</f>
        <v>0</v>
      </c>
      <c r="J175" s="193"/>
      <c r="K175" s="194">
        <f>ROUND(E175*J175,2)</f>
        <v>0</v>
      </c>
      <c r="L175" s="194">
        <v>21</v>
      </c>
      <c r="M175" s="194">
        <f>G175*(1+L175/100)</f>
        <v>0</v>
      </c>
      <c r="N175" s="192">
        <v>0</v>
      </c>
      <c r="O175" s="192">
        <f>ROUND(E175*N175,2)</f>
        <v>0</v>
      </c>
      <c r="P175" s="192">
        <v>0</v>
      </c>
      <c r="Q175" s="192">
        <f>ROUND(E175*P175,2)</f>
        <v>0</v>
      </c>
      <c r="R175" s="194" t="s">
        <v>4941</v>
      </c>
      <c r="S175" s="194" t="s">
        <v>371</v>
      </c>
      <c r="T175" s="195" t="s">
        <v>2386</v>
      </c>
      <c r="U175" s="163">
        <v>2.351</v>
      </c>
      <c r="V175" s="163">
        <f>ROUND(E175*U175,2)</f>
        <v>0.11</v>
      </c>
      <c r="W175" s="163"/>
      <c r="X175" s="163" t="s">
        <v>254</v>
      </c>
      <c r="Y175" s="152"/>
      <c r="Z175" s="152"/>
      <c r="AA175" s="152"/>
      <c r="AB175" s="152"/>
      <c r="AC175" s="152"/>
      <c r="AD175" s="152"/>
      <c r="AE175" s="152"/>
      <c r="AF175" s="152"/>
      <c r="AG175" s="152" t="s">
        <v>724</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c r="A176" s="169" t="s">
        <v>366</v>
      </c>
      <c r="B176" s="170" t="s">
        <v>294</v>
      </c>
      <c r="C176" s="184" t="s">
        <v>295</v>
      </c>
      <c r="D176" s="171"/>
      <c r="E176" s="172"/>
      <c r="F176" s="173"/>
      <c r="G176" s="173">
        <f>SUMIF(AG177:AG234,"&lt;&gt;NOR",G177:G234)</f>
        <v>0</v>
      </c>
      <c r="H176" s="173"/>
      <c r="I176" s="173">
        <f>SUM(I177:I234)</f>
        <v>0</v>
      </c>
      <c r="J176" s="173"/>
      <c r="K176" s="173">
        <f>SUM(K177:K234)</f>
        <v>0</v>
      </c>
      <c r="L176" s="173"/>
      <c r="M176" s="173">
        <f>SUM(M177:M234)</f>
        <v>0</v>
      </c>
      <c r="N176" s="172"/>
      <c r="O176" s="172">
        <f>SUM(O177:O234)</f>
        <v>0.44</v>
      </c>
      <c r="P176" s="172"/>
      <c r="Q176" s="172">
        <f>SUM(Q177:Q234)</f>
        <v>0</v>
      </c>
      <c r="R176" s="173"/>
      <c r="S176" s="173"/>
      <c r="T176" s="174"/>
      <c r="U176" s="168"/>
      <c r="V176" s="168">
        <f>SUM(V177:V234)</f>
        <v>39.549999999999997</v>
      </c>
      <c r="W176" s="168"/>
      <c r="X176" s="168"/>
      <c r="AG176" t="s">
        <v>367</v>
      </c>
    </row>
    <row r="177" spans="1:60" ht="22.5" outlineLevel="1">
      <c r="A177" s="175">
        <v>43</v>
      </c>
      <c r="B177" s="176" t="s">
        <v>5034</v>
      </c>
      <c r="C177" s="185" t="s">
        <v>5035</v>
      </c>
      <c r="D177" s="177" t="s">
        <v>508</v>
      </c>
      <c r="E177" s="178">
        <v>14</v>
      </c>
      <c r="F177" s="179"/>
      <c r="G177" s="180">
        <f>ROUND(E177*F177,2)</f>
        <v>0</v>
      </c>
      <c r="H177" s="179"/>
      <c r="I177" s="180">
        <f>ROUND(E177*H177,2)</f>
        <v>0</v>
      </c>
      <c r="J177" s="179"/>
      <c r="K177" s="180">
        <f>ROUND(E177*J177,2)</f>
        <v>0</v>
      </c>
      <c r="L177" s="180">
        <v>21</v>
      </c>
      <c r="M177" s="180">
        <f>G177*(1+L177/100)</f>
        <v>0</v>
      </c>
      <c r="N177" s="178">
        <v>0</v>
      </c>
      <c r="O177" s="178">
        <f>ROUND(E177*N177,2)</f>
        <v>0</v>
      </c>
      <c r="P177" s="178">
        <v>0</v>
      </c>
      <c r="Q177" s="178">
        <f>ROUND(E177*P177,2)</f>
        <v>0</v>
      </c>
      <c r="R177" s="180" t="s">
        <v>4941</v>
      </c>
      <c r="S177" s="180" t="s">
        <v>371</v>
      </c>
      <c r="T177" s="181" t="s">
        <v>2386</v>
      </c>
      <c r="U177" s="163">
        <v>0.27</v>
      </c>
      <c r="V177" s="163">
        <f>ROUND(E177*U177,2)</f>
        <v>3.78</v>
      </c>
      <c r="W177" s="163"/>
      <c r="X177" s="163" t="s">
        <v>431</v>
      </c>
      <c r="Y177" s="152"/>
      <c r="Z177" s="152"/>
      <c r="AA177" s="152"/>
      <c r="AB177" s="152"/>
      <c r="AC177" s="152"/>
      <c r="AD177" s="152"/>
      <c r="AE177" s="152"/>
      <c r="AF177" s="152"/>
      <c r="AG177" s="152" t="s">
        <v>2387</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c r="A178" s="159"/>
      <c r="B178" s="160"/>
      <c r="C178" s="203" t="s">
        <v>3086</v>
      </c>
      <c r="D178" s="199"/>
      <c r="E178" s="200">
        <v>4</v>
      </c>
      <c r="F178" s="163"/>
      <c r="G178" s="163"/>
      <c r="H178" s="163"/>
      <c r="I178" s="163"/>
      <c r="J178" s="163"/>
      <c r="K178" s="163"/>
      <c r="L178" s="163"/>
      <c r="M178" s="163"/>
      <c r="N178" s="162"/>
      <c r="O178" s="162"/>
      <c r="P178" s="162"/>
      <c r="Q178" s="162"/>
      <c r="R178" s="163"/>
      <c r="S178" s="163"/>
      <c r="T178" s="163"/>
      <c r="U178" s="163"/>
      <c r="V178" s="163"/>
      <c r="W178" s="163"/>
      <c r="X178" s="163"/>
      <c r="Y178" s="152"/>
      <c r="Z178" s="152"/>
      <c r="AA178" s="152"/>
      <c r="AB178" s="152"/>
      <c r="AC178" s="152"/>
      <c r="AD178" s="152"/>
      <c r="AE178" s="152"/>
      <c r="AF178" s="152"/>
      <c r="AG178" s="152" t="s">
        <v>2390</v>
      </c>
      <c r="AH178" s="152">
        <v>5</v>
      </c>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c r="A179" s="159"/>
      <c r="B179" s="160"/>
      <c r="C179" s="203" t="s">
        <v>5024</v>
      </c>
      <c r="D179" s="199"/>
      <c r="E179" s="200">
        <v>1</v>
      </c>
      <c r="F179" s="163"/>
      <c r="G179" s="163"/>
      <c r="H179" s="163"/>
      <c r="I179" s="163"/>
      <c r="J179" s="163"/>
      <c r="K179" s="163"/>
      <c r="L179" s="163"/>
      <c r="M179" s="163"/>
      <c r="N179" s="162"/>
      <c r="O179" s="162"/>
      <c r="P179" s="162"/>
      <c r="Q179" s="162"/>
      <c r="R179" s="163"/>
      <c r="S179" s="163"/>
      <c r="T179" s="163"/>
      <c r="U179" s="163"/>
      <c r="V179" s="163"/>
      <c r="W179" s="163"/>
      <c r="X179" s="163"/>
      <c r="Y179" s="152"/>
      <c r="Z179" s="152"/>
      <c r="AA179" s="152"/>
      <c r="AB179" s="152"/>
      <c r="AC179" s="152"/>
      <c r="AD179" s="152"/>
      <c r="AE179" s="152"/>
      <c r="AF179" s="152"/>
      <c r="AG179" s="152" t="s">
        <v>2390</v>
      </c>
      <c r="AH179" s="152">
        <v>5</v>
      </c>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c r="A180" s="159"/>
      <c r="B180" s="160"/>
      <c r="C180" s="203" t="s">
        <v>5036</v>
      </c>
      <c r="D180" s="199"/>
      <c r="E180" s="200">
        <v>1</v>
      </c>
      <c r="F180" s="163"/>
      <c r="G180" s="163"/>
      <c r="H180" s="163"/>
      <c r="I180" s="163"/>
      <c r="J180" s="163"/>
      <c r="K180" s="163"/>
      <c r="L180" s="163"/>
      <c r="M180" s="163"/>
      <c r="N180" s="162"/>
      <c r="O180" s="162"/>
      <c r="P180" s="162"/>
      <c r="Q180" s="162"/>
      <c r="R180" s="163"/>
      <c r="S180" s="163"/>
      <c r="T180" s="163"/>
      <c r="U180" s="163"/>
      <c r="V180" s="163"/>
      <c r="W180" s="163"/>
      <c r="X180" s="163"/>
      <c r="Y180" s="152"/>
      <c r="Z180" s="152"/>
      <c r="AA180" s="152"/>
      <c r="AB180" s="152"/>
      <c r="AC180" s="152"/>
      <c r="AD180" s="152"/>
      <c r="AE180" s="152"/>
      <c r="AF180" s="152"/>
      <c r="AG180" s="152" t="s">
        <v>2390</v>
      </c>
      <c r="AH180" s="152">
        <v>5</v>
      </c>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1">
      <c r="A181" s="159"/>
      <c r="B181" s="160"/>
      <c r="C181" s="203" t="s">
        <v>5025</v>
      </c>
      <c r="D181" s="199"/>
      <c r="E181" s="200">
        <v>1</v>
      </c>
      <c r="F181" s="163"/>
      <c r="G181" s="163"/>
      <c r="H181" s="163"/>
      <c r="I181" s="163"/>
      <c r="J181" s="163"/>
      <c r="K181" s="163"/>
      <c r="L181" s="163"/>
      <c r="M181" s="163"/>
      <c r="N181" s="162"/>
      <c r="O181" s="162"/>
      <c r="P181" s="162"/>
      <c r="Q181" s="162"/>
      <c r="R181" s="163"/>
      <c r="S181" s="163"/>
      <c r="T181" s="163"/>
      <c r="U181" s="163"/>
      <c r="V181" s="163"/>
      <c r="W181" s="163"/>
      <c r="X181" s="163"/>
      <c r="Y181" s="152"/>
      <c r="Z181" s="152"/>
      <c r="AA181" s="152"/>
      <c r="AB181" s="152"/>
      <c r="AC181" s="152"/>
      <c r="AD181" s="152"/>
      <c r="AE181" s="152"/>
      <c r="AF181" s="152"/>
      <c r="AG181" s="152" t="s">
        <v>2390</v>
      </c>
      <c r="AH181" s="152">
        <v>5</v>
      </c>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c r="A182" s="159"/>
      <c r="B182" s="160"/>
      <c r="C182" s="203" t="s">
        <v>5026</v>
      </c>
      <c r="D182" s="199"/>
      <c r="E182" s="200">
        <v>1</v>
      </c>
      <c r="F182" s="163"/>
      <c r="G182" s="163"/>
      <c r="H182" s="163"/>
      <c r="I182" s="163"/>
      <c r="J182" s="163"/>
      <c r="K182" s="163"/>
      <c r="L182" s="163"/>
      <c r="M182" s="163"/>
      <c r="N182" s="162"/>
      <c r="O182" s="162"/>
      <c r="P182" s="162"/>
      <c r="Q182" s="162"/>
      <c r="R182" s="163"/>
      <c r="S182" s="163"/>
      <c r="T182" s="163"/>
      <c r="U182" s="163"/>
      <c r="V182" s="163"/>
      <c r="W182" s="163"/>
      <c r="X182" s="163"/>
      <c r="Y182" s="152"/>
      <c r="Z182" s="152"/>
      <c r="AA182" s="152"/>
      <c r="AB182" s="152"/>
      <c r="AC182" s="152"/>
      <c r="AD182" s="152"/>
      <c r="AE182" s="152"/>
      <c r="AF182" s="152"/>
      <c r="AG182" s="152" t="s">
        <v>2390</v>
      </c>
      <c r="AH182" s="152">
        <v>5</v>
      </c>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c r="A183" s="159"/>
      <c r="B183" s="160"/>
      <c r="C183" s="203" t="s">
        <v>5027</v>
      </c>
      <c r="D183" s="199"/>
      <c r="E183" s="200">
        <v>4</v>
      </c>
      <c r="F183" s="163"/>
      <c r="G183" s="163"/>
      <c r="H183" s="163"/>
      <c r="I183" s="163"/>
      <c r="J183" s="163"/>
      <c r="K183" s="163"/>
      <c r="L183" s="163"/>
      <c r="M183" s="163"/>
      <c r="N183" s="162"/>
      <c r="O183" s="162"/>
      <c r="P183" s="162"/>
      <c r="Q183" s="162"/>
      <c r="R183" s="163"/>
      <c r="S183" s="163"/>
      <c r="T183" s="163"/>
      <c r="U183" s="163"/>
      <c r="V183" s="163"/>
      <c r="W183" s="163"/>
      <c r="X183" s="163"/>
      <c r="Y183" s="152"/>
      <c r="Z183" s="152"/>
      <c r="AA183" s="152"/>
      <c r="AB183" s="152"/>
      <c r="AC183" s="152"/>
      <c r="AD183" s="152"/>
      <c r="AE183" s="152"/>
      <c r="AF183" s="152"/>
      <c r="AG183" s="152" t="s">
        <v>2390</v>
      </c>
      <c r="AH183" s="152">
        <v>5</v>
      </c>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1">
      <c r="A184" s="159"/>
      <c r="B184" s="160"/>
      <c r="C184" s="203" t="s">
        <v>5028</v>
      </c>
      <c r="D184" s="199"/>
      <c r="E184" s="200">
        <v>2</v>
      </c>
      <c r="F184" s="163"/>
      <c r="G184" s="163"/>
      <c r="H184" s="163"/>
      <c r="I184" s="163"/>
      <c r="J184" s="163"/>
      <c r="K184" s="163"/>
      <c r="L184" s="163"/>
      <c r="M184" s="163"/>
      <c r="N184" s="162"/>
      <c r="O184" s="162"/>
      <c r="P184" s="162"/>
      <c r="Q184" s="162"/>
      <c r="R184" s="163"/>
      <c r="S184" s="163"/>
      <c r="T184" s="163"/>
      <c r="U184" s="163"/>
      <c r="V184" s="163"/>
      <c r="W184" s="163"/>
      <c r="X184" s="163"/>
      <c r="Y184" s="152"/>
      <c r="Z184" s="152"/>
      <c r="AA184" s="152"/>
      <c r="AB184" s="152"/>
      <c r="AC184" s="152"/>
      <c r="AD184" s="152"/>
      <c r="AE184" s="152"/>
      <c r="AF184" s="152"/>
      <c r="AG184" s="152" t="s">
        <v>2390</v>
      </c>
      <c r="AH184" s="152">
        <v>5</v>
      </c>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ht="33.75" outlineLevel="1">
      <c r="A185" s="175">
        <v>44</v>
      </c>
      <c r="B185" s="176" t="s">
        <v>5037</v>
      </c>
      <c r="C185" s="185" t="s">
        <v>5038</v>
      </c>
      <c r="D185" s="177" t="s">
        <v>508</v>
      </c>
      <c r="E185" s="178">
        <v>4</v>
      </c>
      <c r="F185" s="179"/>
      <c r="G185" s="180">
        <f>ROUND(E185*F185,2)</f>
        <v>0</v>
      </c>
      <c r="H185" s="179"/>
      <c r="I185" s="180">
        <f>ROUND(E185*H185,2)</f>
        <v>0</v>
      </c>
      <c r="J185" s="179"/>
      <c r="K185" s="180">
        <f>ROUND(E185*J185,2)</f>
        <v>0</v>
      </c>
      <c r="L185" s="180">
        <v>21</v>
      </c>
      <c r="M185" s="180">
        <f>G185*(1+L185/100)</f>
        <v>0</v>
      </c>
      <c r="N185" s="178">
        <v>5.8999999999999999E-3</v>
      </c>
      <c r="O185" s="178">
        <f>ROUND(E185*N185,2)</f>
        <v>0.02</v>
      </c>
      <c r="P185" s="178">
        <v>0</v>
      </c>
      <c r="Q185" s="178">
        <f>ROUND(E185*P185,2)</f>
        <v>0</v>
      </c>
      <c r="R185" s="180" t="s">
        <v>4941</v>
      </c>
      <c r="S185" s="180" t="s">
        <v>371</v>
      </c>
      <c r="T185" s="181" t="s">
        <v>2386</v>
      </c>
      <c r="U185" s="163">
        <v>0.88</v>
      </c>
      <c r="V185" s="163">
        <f>ROUND(E185*U185,2)</f>
        <v>3.52</v>
      </c>
      <c r="W185" s="163"/>
      <c r="X185" s="163" t="s">
        <v>431</v>
      </c>
      <c r="Y185" s="152"/>
      <c r="Z185" s="152"/>
      <c r="AA185" s="152"/>
      <c r="AB185" s="152"/>
      <c r="AC185" s="152"/>
      <c r="AD185" s="152"/>
      <c r="AE185" s="152"/>
      <c r="AF185" s="152"/>
      <c r="AG185" s="152" t="s">
        <v>2387</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c r="A186" s="159"/>
      <c r="B186" s="160"/>
      <c r="C186" s="203" t="s">
        <v>55</v>
      </c>
      <c r="D186" s="199"/>
      <c r="E186" s="200">
        <v>4</v>
      </c>
      <c r="F186" s="163"/>
      <c r="G186" s="163"/>
      <c r="H186" s="163"/>
      <c r="I186" s="163"/>
      <c r="J186" s="163"/>
      <c r="K186" s="163"/>
      <c r="L186" s="163"/>
      <c r="M186" s="163"/>
      <c r="N186" s="162"/>
      <c r="O186" s="162"/>
      <c r="P186" s="162"/>
      <c r="Q186" s="162"/>
      <c r="R186" s="163"/>
      <c r="S186" s="163"/>
      <c r="T186" s="163"/>
      <c r="U186" s="163"/>
      <c r="V186" s="163"/>
      <c r="W186" s="163"/>
      <c r="X186" s="163"/>
      <c r="Y186" s="152"/>
      <c r="Z186" s="152"/>
      <c r="AA186" s="152"/>
      <c r="AB186" s="152"/>
      <c r="AC186" s="152"/>
      <c r="AD186" s="152"/>
      <c r="AE186" s="152"/>
      <c r="AF186" s="152"/>
      <c r="AG186" s="152" t="s">
        <v>2390</v>
      </c>
      <c r="AH186" s="152">
        <v>0</v>
      </c>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ht="33.75" outlineLevel="1">
      <c r="A187" s="189">
        <v>45</v>
      </c>
      <c r="B187" s="190" t="s">
        <v>5039</v>
      </c>
      <c r="C187" s="197" t="s">
        <v>5040</v>
      </c>
      <c r="D187" s="191" t="s">
        <v>508</v>
      </c>
      <c r="E187" s="192">
        <v>1</v>
      </c>
      <c r="F187" s="193"/>
      <c r="G187" s="194">
        <f>ROUND(E187*F187,2)</f>
        <v>0</v>
      </c>
      <c r="H187" s="193"/>
      <c r="I187" s="194">
        <f>ROUND(E187*H187,2)</f>
        <v>0</v>
      </c>
      <c r="J187" s="193"/>
      <c r="K187" s="194">
        <f>ROUND(E187*J187,2)</f>
        <v>0</v>
      </c>
      <c r="L187" s="194">
        <v>21</v>
      </c>
      <c r="M187" s="194">
        <f>G187*(1+L187/100)</f>
        <v>0</v>
      </c>
      <c r="N187" s="192">
        <v>7.1999999999999998E-3</v>
      </c>
      <c r="O187" s="192">
        <f>ROUND(E187*N187,2)</f>
        <v>0.01</v>
      </c>
      <c r="P187" s="192">
        <v>0</v>
      </c>
      <c r="Q187" s="192">
        <f>ROUND(E187*P187,2)</f>
        <v>0</v>
      </c>
      <c r="R187" s="194" t="s">
        <v>4941</v>
      </c>
      <c r="S187" s="194" t="s">
        <v>371</v>
      </c>
      <c r="T187" s="195" t="s">
        <v>2386</v>
      </c>
      <c r="U187" s="163">
        <v>0.89</v>
      </c>
      <c r="V187" s="163">
        <f>ROUND(E187*U187,2)</f>
        <v>0.89</v>
      </c>
      <c r="W187" s="163"/>
      <c r="X187" s="163" t="s">
        <v>431</v>
      </c>
      <c r="Y187" s="152"/>
      <c r="Z187" s="152"/>
      <c r="AA187" s="152"/>
      <c r="AB187" s="152"/>
      <c r="AC187" s="152"/>
      <c r="AD187" s="152"/>
      <c r="AE187" s="152"/>
      <c r="AF187" s="152"/>
      <c r="AG187" s="152" t="s">
        <v>2387</v>
      </c>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ht="22.5" outlineLevel="1">
      <c r="A188" s="175">
        <v>46</v>
      </c>
      <c r="B188" s="176" t="s">
        <v>5041</v>
      </c>
      <c r="C188" s="185" t="s">
        <v>5042</v>
      </c>
      <c r="D188" s="177" t="s">
        <v>439</v>
      </c>
      <c r="E188" s="178">
        <v>354</v>
      </c>
      <c r="F188" s="179"/>
      <c r="G188" s="180">
        <f>ROUND(E188*F188,2)</f>
        <v>0</v>
      </c>
      <c r="H188" s="179"/>
      <c r="I188" s="180">
        <f>ROUND(E188*H188,2)</f>
        <v>0</v>
      </c>
      <c r="J188" s="179"/>
      <c r="K188" s="180">
        <f>ROUND(E188*J188,2)</f>
        <v>0</v>
      </c>
      <c r="L188" s="180">
        <v>21</v>
      </c>
      <c r="M188" s="180">
        <f>G188*(1+L188/100)</f>
        <v>0</v>
      </c>
      <c r="N188" s="178">
        <v>0</v>
      </c>
      <c r="O188" s="178">
        <f>ROUND(E188*N188,2)</f>
        <v>0</v>
      </c>
      <c r="P188" s="178">
        <v>0</v>
      </c>
      <c r="Q188" s="178">
        <f>ROUND(E188*P188,2)</f>
        <v>0</v>
      </c>
      <c r="R188" s="180" t="s">
        <v>4941</v>
      </c>
      <c r="S188" s="180" t="s">
        <v>371</v>
      </c>
      <c r="T188" s="181" t="s">
        <v>2386</v>
      </c>
      <c r="U188" s="163">
        <v>0.03</v>
      </c>
      <c r="V188" s="163">
        <f>ROUND(E188*U188,2)</f>
        <v>10.62</v>
      </c>
      <c r="W188" s="163"/>
      <c r="X188" s="163" t="s">
        <v>431</v>
      </c>
      <c r="Y188" s="152"/>
      <c r="Z188" s="152"/>
      <c r="AA188" s="152"/>
      <c r="AB188" s="152"/>
      <c r="AC188" s="152"/>
      <c r="AD188" s="152"/>
      <c r="AE188" s="152"/>
      <c r="AF188" s="152"/>
      <c r="AG188" s="152" t="s">
        <v>2387</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1">
      <c r="A189" s="159"/>
      <c r="B189" s="160"/>
      <c r="C189" s="203" t="s">
        <v>5043</v>
      </c>
      <c r="D189" s="199"/>
      <c r="E189" s="200">
        <v>354</v>
      </c>
      <c r="F189" s="163"/>
      <c r="G189" s="163"/>
      <c r="H189" s="163"/>
      <c r="I189" s="163"/>
      <c r="J189" s="163"/>
      <c r="K189" s="163"/>
      <c r="L189" s="163"/>
      <c r="M189" s="163"/>
      <c r="N189" s="162"/>
      <c r="O189" s="162"/>
      <c r="P189" s="162"/>
      <c r="Q189" s="162"/>
      <c r="R189" s="163"/>
      <c r="S189" s="163"/>
      <c r="T189" s="163"/>
      <c r="U189" s="163"/>
      <c r="V189" s="163"/>
      <c r="W189" s="163"/>
      <c r="X189" s="163"/>
      <c r="Y189" s="152"/>
      <c r="Z189" s="152"/>
      <c r="AA189" s="152"/>
      <c r="AB189" s="152"/>
      <c r="AC189" s="152"/>
      <c r="AD189" s="152"/>
      <c r="AE189" s="152"/>
      <c r="AF189" s="152"/>
      <c r="AG189" s="152" t="s">
        <v>2390</v>
      </c>
      <c r="AH189" s="152">
        <v>0</v>
      </c>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ht="22.5" outlineLevel="1">
      <c r="A190" s="175">
        <v>47</v>
      </c>
      <c r="B190" s="176" t="s">
        <v>5044</v>
      </c>
      <c r="C190" s="185" t="s">
        <v>5045</v>
      </c>
      <c r="D190" s="177" t="s">
        <v>508</v>
      </c>
      <c r="E190" s="178">
        <v>1</v>
      </c>
      <c r="F190" s="179"/>
      <c r="G190" s="180">
        <f>ROUND(E190*F190,2)</f>
        <v>0</v>
      </c>
      <c r="H190" s="179"/>
      <c r="I190" s="180">
        <f>ROUND(E190*H190,2)</f>
        <v>0</v>
      </c>
      <c r="J190" s="179"/>
      <c r="K190" s="180">
        <f>ROUND(E190*J190,2)</f>
        <v>0</v>
      </c>
      <c r="L190" s="180">
        <v>21</v>
      </c>
      <c r="M190" s="180">
        <f>G190*(1+L190/100)</f>
        <v>0</v>
      </c>
      <c r="N190" s="178">
        <v>7.28E-3</v>
      </c>
      <c r="O190" s="178">
        <f>ROUND(E190*N190,2)</f>
        <v>0.01</v>
      </c>
      <c r="P190" s="178">
        <v>0</v>
      </c>
      <c r="Q190" s="178">
        <f>ROUND(E190*P190,2)</f>
        <v>0</v>
      </c>
      <c r="R190" s="180"/>
      <c r="S190" s="180" t="s">
        <v>430</v>
      </c>
      <c r="T190" s="181" t="s">
        <v>372</v>
      </c>
      <c r="U190" s="163">
        <v>0.86</v>
      </c>
      <c r="V190" s="163">
        <f>ROUND(E190*U190,2)</f>
        <v>0.86</v>
      </c>
      <c r="W190" s="163"/>
      <c r="X190" s="163" t="s">
        <v>431</v>
      </c>
      <c r="Y190" s="152"/>
      <c r="Z190" s="152"/>
      <c r="AA190" s="152"/>
      <c r="AB190" s="152"/>
      <c r="AC190" s="152"/>
      <c r="AD190" s="152"/>
      <c r="AE190" s="152"/>
      <c r="AF190" s="152"/>
      <c r="AG190" s="152" t="s">
        <v>2387</v>
      </c>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c r="A191" s="159"/>
      <c r="B191" s="160"/>
      <c r="C191" s="262" t="s">
        <v>5046</v>
      </c>
      <c r="D191" s="263"/>
      <c r="E191" s="263"/>
      <c r="F191" s="263"/>
      <c r="G191" s="263"/>
      <c r="H191" s="163"/>
      <c r="I191" s="163"/>
      <c r="J191" s="163"/>
      <c r="K191" s="163"/>
      <c r="L191" s="163"/>
      <c r="M191" s="163"/>
      <c r="N191" s="162"/>
      <c r="O191" s="162"/>
      <c r="P191" s="162"/>
      <c r="Q191" s="162"/>
      <c r="R191" s="163"/>
      <c r="S191" s="163"/>
      <c r="T191" s="163"/>
      <c r="U191" s="163"/>
      <c r="V191" s="163"/>
      <c r="W191" s="163"/>
      <c r="X191" s="163"/>
      <c r="Y191" s="152"/>
      <c r="Z191" s="152"/>
      <c r="AA191" s="152"/>
      <c r="AB191" s="152"/>
      <c r="AC191" s="152"/>
      <c r="AD191" s="152"/>
      <c r="AE191" s="152"/>
      <c r="AF191" s="152"/>
      <c r="AG191" s="152" t="s">
        <v>375</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c r="A192" s="159"/>
      <c r="B192" s="160"/>
      <c r="C192" s="271" t="s">
        <v>5047</v>
      </c>
      <c r="D192" s="272"/>
      <c r="E192" s="272"/>
      <c r="F192" s="272"/>
      <c r="G192" s="272"/>
      <c r="H192" s="163"/>
      <c r="I192" s="163"/>
      <c r="J192" s="163"/>
      <c r="K192" s="163"/>
      <c r="L192" s="163"/>
      <c r="M192" s="163"/>
      <c r="N192" s="162"/>
      <c r="O192" s="162"/>
      <c r="P192" s="162"/>
      <c r="Q192" s="162"/>
      <c r="R192" s="163"/>
      <c r="S192" s="163"/>
      <c r="T192" s="163"/>
      <c r="U192" s="163"/>
      <c r="V192" s="163"/>
      <c r="W192" s="163"/>
      <c r="X192" s="163"/>
      <c r="Y192" s="152"/>
      <c r="Z192" s="152"/>
      <c r="AA192" s="152"/>
      <c r="AB192" s="152"/>
      <c r="AC192" s="152"/>
      <c r="AD192" s="152"/>
      <c r="AE192" s="152"/>
      <c r="AF192" s="152"/>
      <c r="AG192" s="152" t="s">
        <v>375</v>
      </c>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c r="A193" s="159"/>
      <c r="B193" s="160"/>
      <c r="C193" s="271" t="s">
        <v>5048</v>
      </c>
      <c r="D193" s="272"/>
      <c r="E193" s="272"/>
      <c r="F193" s="272"/>
      <c r="G193" s="272"/>
      <c r="H193" s="163"/>
      <c r="I193" s="163"/>
      <c r="J193" s="163"/>
      <c r="K193" s="163"/>
      <c r="L193" s="163"/>
      <c r="M193" s="163"/>
      <c r="N193" s="162"/>
      <c r="O193" s="162"/>
      <c r="P193" s="162"/>
      <c r="Q193" s="162"/>
      <c r="R193" s="163"/>
      <c r="S193" s="163"/>
      <c r="T193" s="163"/>
      <c r="U193" s="163"/>
      <c r="V193" s="163"/>
      <c r="W193" s="163"/>
      <c r="X193" s="163"/>
      <c r="Y193" s="152"/>
      <c r="Z193" s="152"/>
      <c r="AA193" s="152"/>
      <c r="AB193" s="152"/>
      <c r="AC193" s="152"/>
      <c r="AD193" s="152"/>
      <c r="AE193" s="152"/>
      <c r="AF193" s="152"/>
      <c r="AG193" s="152" t="s">
        <v>375</v>
      </c>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c r="A194" s="159"/>
      <c r="B194" s="160"/>
      <c r="C194" s="205" t="s">
        <v>4140</v>
      </c>
      <c r="D194" s="165"/>
      <c r="E194" s="166"/>
      <c r="F194" s="167"/>
      <c r="G194" s="167"/>
      <c r="H194" s="163"/>
      <c r="I194" s="163"/>
      <c r="J194" s="163"/>
      <c r="K194" s="163"/>
      <c r="L194" s="163"/>
      <c r="M194" s="163"/>
      <c r="N194" s="162"/>
      <c r="O194" s="162"/>
      <c r="P194" s="162"/>
      <c r="Q194" s="162"/>
      <c r="R194" s="163"/>
      <c r="S194" s="163"/>
      <c r="T194" s="163"/>
      <c r="U194" s="163"/>
      <c r="V194" s="163"/>
      <c r="W194" s="163"/>
      <c r="X194" s="163"/>
      <c r="Y194" s="152"/>
      <c r="Z194" s="152"/>
      <c r="AA194" s="152"/>
      <c r="AB194" s="152"/>
      <c r="AC194" s="152"/>
      <c r="AD194" s="152"/>
      <c r="AE194" s="152"/>
      <c r="AF194" s="152"/>
      <c r="AG194" s="152" t="s">
        <v>375</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c r="A195" s="159"/>
      <c r="B195" s="160"/>
      <c r="C195" s="271" t="s">
        <v>5049</v>
      </c>
      <c r="D195" s="272"/>
      <c r="E195" s="272"/>
      <c r="F195" s="272"/>
      <c r="G195" s="272"/>
      <c r="H195" s="163"/>
      <c r="I195" s="163"/>
      <c r="J195" s="163"/>
      <c r="K195" s="163"/>
      <c r="L195" s="163"/>
      <c r="M195" s="163"/>
      <c r="N195" s="162"/>
      <c r="O195" s="162"/>
      <c r="P195" s="162"/>
      <c r="Q195" s="162"/>
      <c r="R195" s="163"/>
      <c r="S195" s="163"/>
      <c r="T195" s="163"/>
      <c r="U195" s="163"/>
      <c r="V195" s="163"/>
      <c r="W195" s="163"/>
      <c r="X195" s="163"/>
      <c r="Y195" s="152"/>
      <c r="Z195" s="152"/>
      <c r="AA195" s="152"/>
      <c r="AB195" s="152"/>
      <c r="AC195" s="152"/>
      <c r="AD195" s="152"/>
      <c r="AE195" s="152"/>
      <c r="AF195" s="152"/>
      <c r="AG195" s="152" t="s">
        <v>375</v>
      </c>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1">
      <c r="A196" s="159"/>
      <c r="B196" s="160"/>
      <c r="C196" s="203" t="s">
        <v>220</v>
      </c>
      <c r="D196" s="199"/>
      <c r="E196" s="200">
        <v>1</v>
      </c>
      <c r="F196" s="163"/>
      <c r="G196" s="163"/>
      <c r="H196" s="163"/>
      <c r="I196" s="163"/>
      <c r="J196" s="163"/>
      <c r="K196" s="163"/>
      <c r="L196" s="163"/>
      <c r="M196" s="163"/>
      <c r="N196" s="162"/>
      <c r="O196" s="162"/>
      <c r="P196" s="162"/>
      <c r="Q196" s="162"/>
      <c r="R196" s="163"/>
      <c r="S196" s="163"/>
      <c r="T196" s="163"/>
      <c r="U196" s="163"/>
      <c r="V196" s="163"/>
      <c r="W196" s="163"/>
      <c r="X196" s="163"/>
      <c r="Y196" s="152"/>
      <c r="Z196" s="152"/>
      <c r="AA196" s="152"/>
      <c r="AB196" s="152"/>
      <c r="AC196" s="152"/>
      <c r="AD196" s="152"/>
      <c r="AE196" s="152"/>
      <c r="AF196" s="152"/>
      <c r="AG196" s="152" t="s">
        <v>2390</v>
      </c>
      <c r="AH196" s="152">
        <v>0</v>
      </c>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ht="22.5" outlineLevel="1">
      <c r="A197" s="175">
        <v>48</v>
      </c>
      <c r="B197" s="176" t="s">
        <v>5050</v>
      </c>
      <c r="C197" s="185" t="s">
        <v>5051</v>
      </c>
      <c r="D197" s="177" t="s">
        <v>508</v>
      </c>
      <c r="E197" s="178">
        <v>1</v>
      </c>
      <c r="F197" s="179"/>
      <c r="G197" s="180">
        <f>ROUND(E197*F197,2)</f>
        <v>0</v>
      </c>
      <c r="H197" s="179"/>
      <c r="I197" s="180">
        <f>ROUND(E197*H197,2)</f>
        <v>0</v>
      </c>
      <c r="J197" s="179"/>
      <c r="K197" s="180">
        <f>ROUND(E197*J197,2)</f>
        <v>0</v>
      </c>
      <c r="L197" s="180">
        <v>21</v>
      </c>
      <c r="M197" s="180">
        <f>G197*(1+L197/100)</f>
        <v>0</v>
      </c>
      <c r="N197" s="178">
        <v>7.28E-3</v>
      </c>
      <c r="O197" s="178">
        <f>ROUND(E197*N197,2)</f>
        <v>0.01</v>
      </c>
      <c r="P197" s="178">
        <v>0</v>
      </c>
      <c r="Q197" s="178">
        <f>ROUND(E197*P197,2)</f>
        <v>0</v>
      </c>
      <c r="R197" s="180"/>
      <c r="S197" s="180" t="s">
        <v>430</v>
      </c>
      <c r="T197" s="181" t="s">
        <v>372</v>
      </c>
      <c r="U197" s="163">
        <v>0.86</v>
      </c>
      <c r="V197" s="163">
        <f>ROUND(E197*U197,2)</f>
        <v>0.86</v>
      </c>
      <c r="W197" s="163"/>
      <c r="X197" s="163" t="s">
        <v>431</v>
      </c>
      <c r="Y197" s="152"/>
      <c r="Z197" s="152"/>
      <c r="AA197" s="152"/>
      <c r="AB197" s="152"/>
      <c r="AC197" s="152"/>
      <c r="AD197" s="152"/>
      <c r="AE197" s="152"/>
      <c r="AF197" s="152"/>
      <c r="AG197" s="152" t="s">
        <v>2387</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c r="A198" s="159"/>
      <c r="B198" s="160"/>
      <c r="C198" s="262" t="s">
        <v>5046</v>
      </c>
      <c r="D198" s="263"/>
      <c r="E198" s="263"/>
      <c r="F198" s="263"/>
      <c r="G198" s="263"/>
      <c r="H198" s="163"/>
      <c r="I198" s="163"/>
      <c r="J198" s="163"/>
      <c r="K198" s="163"/>
      <c r="L198" s="163"/>
      <c r="M198" s="163"/>
      <c r="N198" s="162"/>
      <c r="O198" s="162"/>
      <c r="P198" s="162"/>
      <c r="Q198" s="162"/>
      <c r="R198" s="163"/>
      <c r="S198" s="163"/>
      <c r="T198" s="163"/>
      <c r="U198" s="163"/>
      <c r="V198" s="163"/>
      <c r="W198" s="163"/>
      <c r="X198" s="163"/>
      <c r="Y198" s="152"/>
      <c r="Z198" s="152"/>
      <c r="AA198" s="152"/>
      <c r="AB198" s="152"/>
      <c r="AC198" s="152"/>
      <c r="AD198" s="152"/>
      <c r="AE198" s="152"/>
      <c r="AF198" s="152"/>
      <c r="AG198" s="152" t="s">
        <v>375</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c r="A199" s="159"/>
      <c r="B199" s="160"/>
      <c r="C199" s="271" t="s">
        <v>5047</v>
      </c>
      <c r="D199" s="272"/>
      <c r="E199" s="272"/>
      <c r="F199" s="272"/>
      <c r="G199" s="272"/>
      <c r="H199" s="163"/>
      <c r="I199" s="163"/>
      <c r="J199" s="163"/>
      <c r="K199" s="163"/>
      <c r="L199" s="163"/>
      <c r="M199" s="163"/>
      <c r="N199" s="162"/>
      <c r="O199" s="162"/>
      <c r="P199" s="162"/>
      <c r="Q199" s="162"/>
      <c r="R199" s="163"/>
      <c r="S199" s="163"/>
      <c r="T199" s="163"/>
      <c r="U199" s="163"/>
      <c r="V199" s="163"/>
      <c r="W199" s="163"/>
      <c r="X199" s="163"/>
      <c r="Y199" s="152"/>
      <c r="Z199" s="152"/>
      <c r="AA199" s="152"/>
      <c r="AB199" s="152"/>
      <c r="AC199" s="152"/>
      <c r="AD199" s="152"/>
      <c r="AE199" s="152"/>
      <c r="AF199" s="152"/>
      <c r="AG199" s="152" t="s">
        <v>375</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c r="A200" s="159"/>
      <c r="B200" s="160"/>
      <c r="C200" s="271" t="s">
        <v>5048</v>
      </c>
      <c r="D200" s="272"/>
      <c r="E200" s="272"/>
      <c r="F200" s="272"/>
      <c r="G200" s="272"/>
      <c r="H200" s="163"/>
      <c r="I200" s="163"/>
      <c r="J200" s="163"/>
      <c r="K200" s="163"/>
      <c r="L200" s="163"/>
      <c r="M200" s="163"/>
      <c r="N200" s="162"/>
      <c r="O200" s="162"/>
      <c r="P200" s="162"/>
      <c r="Q200" s="162"/>
      <c r="R200" s="163"/>
      <c r="S200" s="163"/>
      <c r="T200" s="163"/>
      <c r="U200" s="163"/>
      <c r="V200" s="163"/>
      <c r="W200" s="163"/>
      <c r="X200" s="163"/>
      <c r="Y200" s="152"/>
      <c r="Z200" s="152"/>
      <c r="AA200" s="152"/>
      <c r="AB200" s="152"/>
      <c r="AC200" s="152"/>
      <c r="AD200" s="152"/>
      <c r="AE200" s="152"/>
      <c r="AF200" s="152"/>
      <c r="AG200" s="152" t="s">
        <v>375</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c r="A201" s="159"/>
      <c r="B201" s="160"/>
      <c r="C201" s="205" t="s">
        <v>4140</v>
      </c>
      <c r="D201" s="165"/>
      <c r="E201" s="166"/>
      <c r="F201" s="167"/>
      <c r="G201" s="167"/>
      <c r="H201" s="163"/>
      <c r="I201" s="163"/>
      <c r="J201" s="163"/>
      <c r="K201" s="163"/>
      <c r="L201" s="163"/>
      <c r="M201" s="163"/>
      <c r="N201" s="162"/>
      <c r="O201" s="162"/>
      <c r="P201" s="162"/>
      <c r="Q201" s="162"/>
      <c r="R201" s="163"/>
      <c r="S201" s="163"/>
      <c r="T201" s="163"/>
      <c r="U201" s="163"/>
      <c r="V201" s="163"/>
      <c r="W201" s="163"/>
      <c r="X201" s="163"/>
      <c r="Y201" s="152"/>
      <c r="Z201" s="152"/>
      <c r="AA201" s="152"/>
      <c r="AB201" s="152"/>
      <c r="AC201" s="152"/>
      <c r="AD201" s="152"/>
      <c r="AE201" s="152"/>
      <c r="AF201" s="152"/>
      <c r="AG201" s="152" t="s">
        <v>375</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c r="A202" s="159"/>
      <c r="B202" s="160"/>
      <c r="C202" s="271" t="s">
        <v>5049</v>
      </c>
      <c r="D202" s="272"/>
      <c r="E202" s="272"/>
      <c r="F202" s="272"/>
      <c r="G202" s="272"/>
      <c r="H202" s="163"/>
      <c r="I202" s="163"/>
      <c r="J202" s="163"/>
      <c r="K202" s="163"/>
      <c r="L202" s="163"/>
      <c r="M202" s="163"/>
      <c r="N202" s="162"/>
      <c r="O202" s="162"/>
      <c r="P202" s="162"/>
      <c r="Q202" s="162"/>
      <c r="R202" s="163"/>
      <c r="S202" s="163"/>
      <c r="T202" s="163"/>
      <c r="U202" s="163"/>
      <c r="V202" s="163"/>
      <c r="W202" s="163"/>
      <c r="X202" s="163"/>
      <c r="Y202" s="152"/>
      <c r="Z202" s="152"/>
      <c r="AA202" s="152"/>
      <c r="AB202" s="152"/>
      <c r="AC202" s="152"/>
      <c r="AD202" s="152"/>
      <c r="AE202" s="152"/>
      <c r="AF202" s="152"/>
      <c r="AG202" s="152" t="s">
        <v>375</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ht="22.5" outlineLevel="1">
      <c r="A203" s="175">
        <v>49</v>
      </c>
      <c r="B203" s="176" t="s">
        <v>5052</v>
      </c>
      <c r="C203" s="185" t="s">
        <v>5053</v>
      </c>
      <c r="D203" s="177" t="s">
        <v>508</v>
      </c>
      <c r="E203" s="178">
        <v>4</v>
      </c>
      <c r="F203" s="179"/>
      <c r="G203" s="180">
        <f>ROUND(E203*F203,2)</f>
        <v>0</v>
      </c>
      <c r="H203" s="179"/>
      <c r="I203" s="180">
        <f>ROUND(E203*H203,2)</f>
        <v>0</v>
      </c>
      <c r="J203" s="179"/>
      <c r="K203" s="180">
        <f>ROUND(E203*J203,2)</f>
        <v>0</v>
      </c>
      <c r="L203" s="180">
        <v>21</v>
      </c>
      <c r="M203" s="180">
        <f>G203*(1+L203/100)</f>
        <v>0</v>
      </c>
      <c r="N203" s="178">
        <v>6.4409999999999995E-2</v>
      </c>
      <c r="O203" s="178">
        <f>ROUND(E203*N203,2)</f>
        <v>0.26</v>
      </c>
      <c r="P203" s="178">
        <v>0</v>
      </c>
      <c r="Q203" s="178">
        <f>ROUND(E203*P203,2)</f>
        <v>0</v>
      </c>
      <c r="R203" s="180"/>
      <c r="S203" s="180" t="s">
        <v>430</v>
      </c>
      <c r="T203" s="181" t="s">
        <v>372</v>
      </c>
      <c r="U203" s="163">
        <v>1.35</v>
      </c>
      <c r="V203" s="163">
        <f>ROUND(E203*U203,2)</f>
        <v>5.4</v>
      </c>
      <c r="W203" s="163"/>
      <c r="X203" s="163" t="s">
        <v>431</v>
      </c>
      <c r="Y203" s="152"/>
      <c r="Z203" s="152"/>
      <c r="AA203" s="152"/>
      <c r="AB203" s="152"/>
      <c r="AC203" s="152"/>
      <c r="AD203" s="152"/>
      <c r="AE203" s="152"/>
      <c r="AF203" s="152"/>
      <c r="AG203" s="152" t="s">
        <v>2387</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c r="A204" s="159"/>
      <c r="B204" s="160"/>
      <c r="C204" s="262" t="s">
        <v>5046</v>
      </c>
      <c r="D204" s="263"/>
      <c r="E204" s="263"/>
      <c r="F204" s="263"/>
      <c r="G204" s="263"/>
      <c r="H204" s="163"/>
      <c r="I204" s="163"/>
      <c r="J204" s="163"/>
      <c r="K204" s="163"/>
      <c r="L204" s="163"/>
      <c r="M204" s="163"/>
      <c r="N204" s="162"/>
      <c r="O204" s="162"/>
      <c r="P204" s="162"/>
      <c r="Q204" s="162"/>
      <c r="R204" s="163"/>
      <c r="S204" s="163"/>
      <c r="T204" s="163"/>
      <c r="U204" s="163"/>
      <c r="V204" s="163"/>
      <c r="W204" s="163"/>
      <c r="X204" s="163"/>
      <c r="Y204" s="152"/>
      <c r="Z204" s="152"/>
      <c r="AA204" s="152"/>
      <c r="AB204" s="152"/>
      <c r="AC204" s="152"/>
      <c r="AD204" s="152"/>
      <c r="AE204" s="152"/>
      <c r="AF204" s="152"/>
      <c r="AG204" s="152" t="s">
        <v>375</v>
      </c>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c r="A205" s="159"/>
      <c r="B205" s="160"/>
      <c r="C205" s="271" t="s">
        <v>5047</v>
      </c>
      <c r="D205" s="272"/>
      <c r="E205" s="272"/>
      <c r="F205" s="272"/>
      <c r="G205" s="272"/>
      <c r="H205" s="163"/>
      <c r="I205" s="163"/>
      <c r="J205" s="163"/>
      <c r="K205" s="163"/>
      <c r="L205" s="163"/>
      <c r="M205" s="163"/>
      <c r="N205" s="162"/>
      <c r="O205" s="162"/>
      <c r="P205" s="162"/>
      <c r="Q205" s="162"/>
      <c r="R205" s="163"/>
      <c r="S205" s="163"/>
      <c r="T205" s="163"/>
      <c r="U205" s="163"/>
      <c r="V205" s="163"/>
      <c r="W205" s="163"/>
      <c r="X205" s="163"/>
      <c r="Y205" s="152"/>
      <c r="Z205" s="152"/>
      <c r="AA205" s="152"/>
      <c r="AB205" s="152"/>
      <c r="AC205" s="152"/>
      <c r="AD205" s="152"/>
      <c r="AE205" s="152"/>
      <c r="AF205" s="152"/>
      <c r="AG205" s="152" t="s">
        <v>375</v>
      </c>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c r="A206" s="159"/>
      <c r="B206" s="160"/>
      <c r="C206" s="271" t="s">
        <v>5054</v>
      </c>
      <c r="D206" s="272"/>
      <c r="E206" s="272"/>
      <c r="F206" s="272"/>
      <c r="G206" s="272"/>
      <c r="H206" s="163"/>
      <c r="I206" s="163"/>
      <c r="J206" s="163"/>
      <c r="K206" s="163"/>
      <c r="L206" s="163"/>
      <c r="M206" s="163"/>
      <c r="N206" s="162"/>
      <c r="O206" s="162"/>
      <c r="P206" s="162"/>
      <c r="Q206" s="162"/>
      <c r="R206" s="163"/>
      <c r="S206" s="163"/>
      <c r="T206" s="163"/>
      <c r="U206" s="163"/>
      <c r="V206" s="163"/>
      <c r="W206" s="163"/>
      <c r="X206" s="163"/>
      <c r="Y206" s="152"/>
      <c r="Z206" s="152"/>
      <c r="AA206" s="152"/>
      <c r="AB206" s="152"/>
      <c r="AC206" s="152"/>
      <c r="AD206" s="152"/>
      <c r="AE206" s="152"/>
      <c r="AF206" s="152"/>
      <c r="AG206" s="152" t="s">
        <v>375</v>
      </c>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c r="A207" s="159"/>
      <c r="B207" s="160"/>
      <c r="C207" s="205" t="s">
        <v>4140</v>
      </c>
      <c r="D207" s="165"/>
      <c r="E207" s="166"/>
      <c r="F207" s="167"/>
      <c r="G207" s="167"/>
      <c r="H207" s="163"/>
      <c r="I207" s="163"/>
      <c r="J207" s="163"/>
      <c r="K207" s="163"/>
      <c r="L207" s="163"/>
      <c r="M207" s="163"/>
      <c r="N207" s="162"/>
      <c r="O207" s="162"/>
      <c r="P207" s="162"/>
      <c r="Q207" s="162"/>
      <c r="R207" s="163"/>
      <c r="S207" s="163"/>
      <c r="T207" s="163"/>
      <c r="U207" s="163"/>
      <c r="V207" s="163"/>
      <c r="W207" s="163"/>
      <c r="X207" s="163"/>
      <c r="Y207" s="152"/>
      <c r="Z207" s="152"/>
      <c r="AA207" s="152"/>
      <c r="AB207" s="152"/>
      <c r="AC207" s="152"/>
      <c r="AD207" s="152"/>
      <c r="AE207" s="152"/>
      <c r="AF207" s="152"/>
      <c r="AG207" s="152" t="s">
        <v>375</v>
      </c>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c r="A208" s="159"/>
      <c r="B208" s="160"/>
      <c r="C208" s="271" t="s">
        <v>5049</v>
      </c>
      <c r="D208" s="272"/>
      <c r="E208" s="272"/>
      <c r="F208" s="272"/>
      <c r="G208" s="272"/>
      <c r="H208" s="163"/>
      <c r="I208" s="163"/>
      <c r="J208" s="163"/>
      <c r="K208" s="163"/>
      <c r="L208" s="163"/>
      <c r="M208" s="163"/>
      <c r="N208" s="162"/>
      <c r="O208" s="162"/>
      <c r="P208" s="162"/>
      <c r="Q208" s="162"/>
      <c r="R208" s="163"/>
      <c r="S208" s="163"/>
      <c r="T208" s="163"/>
      <c r="U208" s="163"/>
      <c r="V208" s="163"/>
      <c r="W208" s="163"/>
      <c r="X208" s="163"/>
      <c r="Y208" s="152"/>
      <c r="Z208" s="152"/>
      <c r="AA208" s="152"/>
      <c r="AB208" s="152"/>
      <c r="AC208" s="152"/>
      <c r="AD208" s="152"/>
      <c r="AE208" s="152"/>
      <c r="AF208" s="152"/>
      <c r="AG208" s="152" t="s">
        <v>375</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c r="A209" s="159"/>
      <c r="B209" s="160"/>
      <c r="C209" s="203" t="s">
        <v>55</v>
      </c>
      <c r="D209" s="199"/>
      <c r="E209" s="200">
        <v>4</v>
      </c>
      <c r="F209" s="163"/>
      <c r="G209" s="163"/>
      <c r="H209" s="163"/>
      <c r="I209" s="163"/>
      <c r="J209" s="163"/>
      <c r="K209" s="163"/>
      <c r="L209" s="163"/>
      <c r="M209" s="163"/>
      <c r="N209" s="162"/>
      <c r="O209" s="162"/>
      <c r="P209" s="162"/>
      <c r="Q209" s="162"/>
      <c r="R209" s="163"/>
      <c r="S209" s="163"/>
      <c r="T209" s="163"/>
      <c r="U209" s="163"/>
      <c r="V209" s="163"/>
      <c r="W209" s="163"/>
      <c r="X209" s="163"/>
      <c r="Y209" s="152"/>
      <c r="Z209" s="152"/>
      <c r="AA209" s="152"/>
      <c r="AB209" s="152"/>
      <c r="AC209" s="152"/>
      <c r="AD209" s="152"/>
      <c r="AE209" s="152"/>
      <c r="AF209" s="152"/>
      <c r="AG209" s="152" t="s">
        <v>2390</v>
      </c>
      <c r="AH209" s="152">
        <v>0</v>
      </c>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ht="22.5" outlineLevel="1">
      <c r="A210" s="175">
        <v>50</v>
      </c>
      <c r="B210" s="176" t="s">
        <v>5055</v>
      </c>
      <c r="C210" s="185" t="s">
        <v>5056</v>
      </c>
      <c r="D210" s="177" t="s">
        <v>508</v>
      </c>
      <c r="E210" s="178">
        <v>2</v>
      </c>
      <c r="F210" s="179"/>
      <c r="G210" s="180">
        <f>ROUND(E210*F210,2)</f>
        <v>0</v>
      </c>
      <c r="H210" s="179"/>
      <c r="I210" s="180">
        <f>ROUND(E210*H210,2)</f>
        <v>0</v>
      </c>
      <c r="J210" s="179"/>
      <c r="K210" s="180">
        <f>ROUND(E210*J210,2)</f>
        <v>0</v>
      </c>
      <c r="L210" s="180">
        <v>21</v>
      </c>
      <c r="M210" s="180">
        <f>G210*(1+L210/100)</f>
        <v>0</v>
      </c>
      <c r="N210" s="178">
        <v>6.4409999999999995E-2</v>
      </c>
      <c r="O210" s="178">
        <f>ROUND(E210*N210,2)</f>
        <v>0.13</v>
      </c>
      <c r="P210" s="178">
        <v>0</v>
      </c>
      <c r="Q210" s="178">
        <f>ROUND(E210*P210,2)</f>
        <v>0</v>
      </c>
      <c r="R210" s="180"/>
      <c r="S210" s="180" t="s">
        <v>430</v>
      </c>
      <c r="T210" s="181" t="s">
        <v>372</v>
      </c>
      <c r="U210" s="163">
        <v>1.35</v>
      </c>
      <c r="V210" s="163">
        <f>ROUND(E210*U210,2)</f>
        <v>2.7</v>
      </c>
      <c r="W210" s="163"/>
      <c r="X210" s="163" t="s">
        <v>431</v>
      </c>
      <c r="Y210" s="152"/>
      <c r="Z210" s="152"/>
      <c r="AA210" s="152"/>
      <c r="AB210" s="152"/>
      <c r="AC210" s="152"/>
      <c r="AD210" s="152"/>
      <c r="AE210" s="152"/>
      <c r="AF210" s="152"/>
      <c r="AG210" s="152" t="s">
        <v>2387</v>
      </c>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1">
      <c r="A211" s="159"/>
      <c r="B211" s="160"/>
      <c r="C211" s="262" t="s">
        <v>5046</v>
      </c>
      <c r="D211" s="263"/>
      <c r="E211" s="263"/>
      <c r="F211" s="263"/>
      <c r="G211" s="263"/>
      <c r="H211" s="163"/>
      <c r="I211" s="163"/>
      <c r="J211" s="163"/>
      <c r="K211" s="163"/>
      <c r="L211" s="163"/>
      <c r="M211" s="163"/>
      <c r="N211" s="162"/>
      <c r="O211" s="162"/>
      <c r="P211" s="162"/>
      <c r="Q211" s="162"/>
      <c r="R211" s="163"/>
      <c r="S211" s="163"/>
      <c r="T211" s="163"/>
      <c r="U211" s="163"/>
      <c r="V211" s="163"/>
      <c r="W211" s="163"/>
      <c r="X211" s="163"/>
      <c r="Y211" s="152"/>
      <c r="Z211" s="152"/>
      <c r="AA211" s="152"/>
      <c r="AB211" s="152"/>
      <c r="AC211" s="152"/>
      <c r="AD211" s="152"/>
      <c r="AE211" s="152"/>
      <c r="AF211" s="152"/>
      <c r="AG211" s="152" t="s">
        <v>375</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c r="A212" s="159"/>
      <c r="B212" s="160"/>
      <c r="C212" s="271" t="s">
        <v>5047</v>
      </c>
      <c r="D212" s="272"/>
      <c r="E212" s="272"/>
      <c r="F212" s="272"/>
      <c r="G212" s="272"/>
      <c r="H212" s="163"/>
      <c r="I212" s="163"/>
      <c r="J212" s="163"/>
      <c r="K212" s="163"/>
      <c r="L212" s="163"/>
      <c r="M212" s="163"/>
      <c r="N212" s="162"/>
      <c r="O212" s="162"/>
      <c r="P212" s="162"/>
      <c r="Q212" s="162"/>
      <c r="R212" s="163"/>
      <c r="S212" s="163"/>
      <c r="T212" s="163"/>
      <c r="U212" s="163"/>
      <c r="V212" s="163"/>
      <c r="W212" s="163"/>
      <c r="X212" s="163"/>
      <c r="Y212" s="152"/>
      <c r="Z212" s="152"/>
      <c r="AA212" s="152"/>
      <c r="AB212" s="152"/>
      <c r="AC212" s="152"/>
      <c r="AD212" s="152"/>
      <c r="AE212" s="152"/>
      <c r="AF212" s="152"/>
      <c r="AG212" s="152" t="s">
        <v>375</v>
      </c>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1">
      <c r="A213" s="159"/>
      <c r="B213" s="160"/>
      <c r="C213" s="271" t="s">
        <v>5054</v>
      </c>
      <c r="D213" s="272"/>
      <c r="E213" s="272"/>
      <c r="F213" s="272"/>
      <c r="G213" s="272"/>
      <c r="H213" s="163"/>
      <c r="I213" s="163"/>
      <c r="J213" s="163"/>
      <c r="K213" s="163"/>
      <c r="L213" s="163"/>
      <c r="M213" s="163"/>
      <c r="N213" s="162"/>
      <c r="O213" s="162"/>
      <c r="P213" s="162"/>
      <c r="Q213" s="162"/>
      <c r="R213" s="163"/>
      <c r="S213" s="163"/>
      <c r="T213" s="163"/>
      <c r="U213" s="163"/>
      <c r="V213" s="163"/>
      <c r="W213" s="163"/>
      <c r="X213" s="163"/>
      <c r="Y213" s="152"/>
      <c r="Z213" s="152"/>
      <c r="AA213" s="152"/>
      <c r="AB213" s="152"/>
      <c r="AC213" s="152"/>
      <c r="AD213" s="152"/>
      <c r="AE213" s="152"/>
      <c r="AF213" s="152"/>
      <c r="AG213" s="152" t="s">
        <v>375</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1">
      <c r="A214" s="159"/>
      <c r="B214" s="160"/>
      <c r="C214" s="205" t="s">
        <v>4140</v>
      </c>
      <c r="D214" s="165"/>
      <c r="E214" s="166"/>
      <c r="F214" s="167"/>
      <c r="G214" s="167"/>
      <c r="H214" s="163"/>
      <c r="I214" s="163"/>
      <c r="J214" s="163"/>
      <c r="K214" s="163"/>
      <c r="L214" s="163"/>
      <c r="M214" s="163"/>
      <c r="N214" s="162"/>
      <c r="O214" s="162"/>
      <c r="P214" s="162"/>
      <c r="Q214" s="162"/>
      <c r="R214" s="163"/>
      <c r="S214" s="163"/>
      <c r="T214" s="163"/>
      <c r="U214" s="163"/>
      <c r="V214" s="163"/>
      <c r="W214" s="163"/>
      <c r="X214" s="163"/>
      <c r="Y214" s="152"/>
      <c r="Z214" s="152"/>
      <c r="AA214" s="152"/>
      <c r="AB214" s="152"/>
      <c r="AC214" s="152"/>
      <c r="AD214" s="152"/>
      <c r="AE214" s="152"/>
      <c r="AF214" s="152"/>
      <c r="AG214" s="152" t="s">
        <v>375</v>
      </c>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1">
      <c r="A215" s="159"/>
      <c r="B215" s="160"/>
      <c r="C215" s="271" t="s">
        <v>5049</v>
      </c>
      <c r="D215" s="272"/>
      <c r="E215" s="272"/>
      <c r="F215" s="272"/>
      <c r="G215" s="272"/>
      <c r="H215" s="163"/>
      <c r="I215" s="163"/>
      <c r="J215" s="163"/>
      <c r="K215" s="163"/>
      <c r="L215" s="163"/>
      <c r="M215" s="163"/>
      <c r="N215" s="162"/>
      <c r="O215" s="162"/>
      <c r="P215" s="162"/>
      <c r="Q215" s="162"/>
      <c r="R215" s="163"/>
      <c r="S215" s="163"/>
      <c r="T215" s="163"/>
      <c r="U215" s="163"/>
      <c r="V215" s="163"/>
      <c r="W215" s="163"/>
      <c r="X215" s="163"/>
      <c r="Y215" s="152"/>
      <c r="Z215" s="152"/>
      <c r="AA215" s="152"/>
      <c r="AB215" s="152"/>
      <c r="AC215" s="152"/>
      <c r="AD215" s="152"/>
      <c r="AE215" s="152"/>
      <c r="AF215" s="152"/>
      <c r="AG215" s="152" t="s">
        <v>375</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1">
      <c r="A216" s="175">
        <v>51</v>
      </c>
      <c r="B216" s="176" t="s">
        <v>5057</v>
      </c>
      <c r="C216" s="185" t="s">
        <v>5058</v>
      </c>
      <c r="D216" s="177" t="s">
        <v>508</v>
      </c>
      <c r="E216" s="178">
        <v>1</v>
      </c>
      <c r="F216" s="179"/>
      <c r="G216" s="180">
        <f>ROUND(E216*F216,2)</f>
        <v>0</v>
      </c>
      <c r="H216" s="179"/>
      <c r="I216" s="180">
        <f>ROUND(E216*H216,2)</f>
        <v>0</v>
      </c>
      <c r="J216" s="179"/>
      <c r="K216" s="180">
        <f>ROUND(E216*J216,2)</f>
        <v>0</v>
      </c>
      <c r="L216" s="180">
        <v>21</v>
      </c>
      <c r="M216" s="180">
        <f>G216*(1+L216/100)</f>
        <v>0</v>
      </c>
      <c r="N216" s="178">
        <v>4.4000000000000003E-3</v>
      </c>
      <c r="O216" s="178">
        <f>ROUND(E216*N216,2)</f>
        <v>0</v>
      </c>
      <c r="P216" s="178">
        <v>0</v>
      </c>
      <c r="Q216" s="178">
        <f>ROUND(E216*P216,2)</f>
        <v>0</v>
      </c>
      <c r="R216" s="180"/>
      <c r="S216" s="180" t="s">
        <v>430</v>
      </c>
      <c r="T216" s="181" t="s">
        <v>372</v>
      </c>
      <c r="U216" s="163">
        <v>0.86</v>
      </c>
      <c r="V216" s="163">
        <f>ROUND(E216*U216,2)</f>
        <v>0.86</v>
      </c>
      <c r="W216" s="163"/>
      <c r="X216" s="163" t="s">
        <v>431</v>
      </c>
      <c r="Y216" s="152"/>
      <c r="Z216" s="152"/>
      <c r="AA216" s="152"/>
      <c r="AB216" s="152"/>
      <c r="AC216" s="152"/>
      <c r="AD216" s="152"/>
      <c r="AE216" s="152"/>
      <c r="AF216" s="152"/>
      <c r="AG216" s="152" t="s">
        <v>2387</v>
      </c>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c r="A217" s="159"/>
      <c r="B217" s="160"/>
      <c r="C217" s="262" t="s">
        <v>5059</v>
      </c>
      <c r="D217" s="263"/>
      <c r="E217" s="263"/>
      <c r="F217" s="263"/>
      <c r="G217" s="263"/>
      <c r="H217" s="163"/>
      <c r="I217" s="163"/>
      <c r="J217" s="163"/>
      <c r="K217" s="163"/>
      <c r="L217" s="163"/>
      <c r="M217" s="163"/>
      <c r="N217" s="162"/>
      <c r="O217" s="162"/>
      <c r="P217" s="162"/>
      <c r="Q217" s="162"/>
      <c r="R217" s="163"/>
      <c r="S217" s="163"/>
      <c r="T217" s="163"/>
      <c r="U217" s="163"/>
      <c r="V217" s="163"/>
      <c r="W217" s="163"/>
      <c r="X217" s="163"/>
      <c r="Y217" s="152"/>
      <c r="Z217" s="152"/>
      <c r="AA217" s="152"/>
      <c r="AB217" s="152"/>
      <c r="AC217" s="152"/>
      <c r="AD217" s="152"/>
      <c r="AE217" s="152"/>
      <c r="AF217" s="152"/>
      <c r="AG217" s="152" t="s">
        <v>375</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1">
      <c r="A218" s="159"/>
      <c r="B218" s="160"/>
      <c r="C218" s="271" t="s">
        <v>5060</v>
      </c>
      <c r="D218" s="272"/>
      <c r="E218" s="272"/>
      <c r="F218" s="272"/>
      <c r="G218" s="272"/>
      <c r="H218" s="163"/>
      <c r="I218" s="163"/>
      <c r="J218" s="163"/>
      <c r="K218" s="163"/>
      <c r="L218" s="163"/>
      <c r="M218" s="163"/>
      <c r="N218" s="162"/>
      <c r="O218" s="162"/>
      <c r="P218" s="162"/>
      <c r="Q218" s="162"/>
      <c r="R218" s="163"/>
      <c r="S218" s="163"/>
      <c r="T218" s="163"/>
      <c r="U218" s="163"/>
      <c r="V218" s="163"/>
      <c r="W218" s="163"/>
      <c r="X218" s="163"/>
      <c r="Y218" s="152"/>
      <c r="Z218" s="152"/>
      <c r="AA218" s="152"/>
      <c r="AB218" s="152"/>
      <c r="AC218" s="152"/>
      <c r="AD218" s="152"/>
      <c r="AE218" s="152"/>
      <c r="AF218" s="152"/>
      <c r="AG218" s="152" t="s">
        <v>375</v>
      </c>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1">
      <c r="A219" s="159"/>
      <c r="B219" s="160"/>
      <c r="C219" s="203" t="s">
        <v>220</v>
      </c>
      <c r="D219" s="199"/>
      <c r="E219" s="200">
        <v>1</v>
      </c>
      <c r="F219" s="163"/>
      <c r="G219" s="163"/>
      <c r="H219" s="163"/>
      <c r="I219" s="163"/>
      <c r="J219" s="163"/>
      <c r="K219" s="163"/>
      <c r="L219" s="163"/>
      <c r="M219" s="163"/>
      <c r="N219" s="162"/>
      <c r="O219" s="162"/>
      <c r="P219" s="162"/>
      <c r="Q219" s="162"/>
      <c r="R219" s="163"/>
      <c r="S219" s="163"/>
      <c r="T219" s="163"/>
      <c r="U219" s="163"/>
      <c r="V219" s="163"/>
      <c r="W219" s="163"/>
      <c r="X219" s="163"/>
      <c r="Y219" s="152"/>
      <c r="Z219" s="152"/>
      <c r="AA219" s="152"/>
      <c r="AB219" s="152"/>
      <c r="AC219" s="152"/>
      <c r="AD219" s="152"/>
      <c r="AE219" s="152"/>
      <c r="AF219" s="152"/>
      <c r="AG219" s="152" t="s">
        <v>2390</v>
      </c>
      <c r="AH219" s="152">
        <v>0</v>
      </c>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c r="A220" s="175">
        <v>52</v>
      </c>
      <c r="B220" s="176" t="s">
        <v>5061</v>
      </c>
      <c r="C220" s="185" t="s">
        <v>5062</v>
      </c>
      <c r="D220" s="177" t="s">
        <v>508</v>
      </c>
      <c r="E220" s="178">
        <v>1</v>
      </c>
      <c r="F220" s="179"/>
      <c r="G220" s="180">
        <f>ROUND(E220*F220,2)</f>
        <v>0</v>
      </c>
      <c r="H220" s="179"/>
      <c r="I220" s="180">
        <f>ROUND(E220*H220,2)</f>
        <v>0</v>
      </c>
      <c r="J220" s="179"/>
      <c r="K220" s="180">
        <f>ROUND(E220*J220,2)</f>
        <v>0</v>
      </c>
      <c r="L220" s="180">
        <v>21</v>
      </c>
      <c r="M220" s="180">
        <f>G220*(1+L220/100)</f>
        <v>0</v>
      </c>
      <c r="N220" s="178">
        <v>4.4000000000000003E-3</v>
      </c>
      <c r="O220" s="178">
        <f>ROUND(E220*N220,2)</f>
        <v>0</v>
      </c>
      <c r="P220" s="178">
        <v>0</v>
      </c>
      <c r="Q220" s="178">
        <f>ROUND(E220*P220,2)</f>
        <v>0</v>
      </c>
      <c r="R220" s="180"/>
      <c r="S220" s="180" t="s">
        <v>430</v>
      </c>
      <c r="T220" s="181" t="s">
        <v>372</v>
      </c>
      <c r="U220" s="163">
        <v>0.85799999999999998</v>
      </c>
      <c r="V220" s="163">
        <f>ROUND(E220*U220,2)</f>
        <v>0.86</v>
      </c>
      <c r="W220" s="163"/>
      <c r="X220" s="163" t="s">
        <v>431</v>
      </c>
      <c r="Y220" s="152"/>
      <c r="Z220" s="152"/>
      <c r="AA220" s="152"/>
      <c r="AB220" s="152"/>
      <c r="AC220" s="152"/>
      <c r="AD220" s="152"/>
      <c r="AE220" s="152"/>
      <c r="AF220" s="152"/>
      <c r="AG220" s="152" t="s">
        <v>2387</v>
      </c>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ht="33.75" outlineLevel="1">
      <c r="A221" s="159"/>
      <c r="B221" s="160"/>
      <c r="C221" s="262" t="s">
        <v>5063</v>
      </c>
      <c r="D221" s="263"/>
      <c r="E221" s="263"/>
      <c r="F221" s="263"/>
      <c r="G221" s="263"/>
      <c r="H221" s="163"/>
      <c r="I221" s="163"/>
      <c r="J221" s="163"/>
      <c r="K221" s="163"/>
      <c r="L221" s="163"/>
      <c r="M221" s="163"/>
      <c r="N221" s="162"/>
      <c r="O221" s="162"/>
      <c r="P221" s="162"/>
      <c r="Q221" s="162"/>
      <c r="R221" s="163"/>
      <c r="S221" s="163"/>
      <c r="T221" s="163"/>
      <c r="U221" s="163"/>
      <c r="V221" s="163"/>
      <c r="W221" s="163"/>
      <c r="X221" s="163"/>
      <c r="Y221" s="152"/>
      <c r="Z221" s="152"/>
      <c r="AA221" s="152"/>
      <c r="AB221" s="152"/>
      <c r="AC221" s="152"/>
      <c r="AD221" s="152"/>
      <c r="AE221" s="152"/>
      <c r="AF221" s="152"/>
      <c r="AG221" s="152" t="s">
        <v>375</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82" t="str">
        <f>C221</f>
        <v>Trubková otopná tělesa jsou vyrobena z uzavřených ocelových profilů s průřezem ve tvaru “D” a rovných profilů s kruhovým průřezem o průměru 20 mm. Těleso je upravené pro spodní středové připojení s připojovací roztečí 50 mm. Otopná tělesa jsou dodávaná se sadou pro upevnění na stěnu včetně odvzdušňovací a zaslepovací zátky.</v>
      </c>
      <c r="BB221" s="152"/>
      <c r="BC221" s="152"/>
      <c r="BD221" s="152"/>
      <c r="BE221" s="152"/>
      <c r="BF221" s="152"/>
      <c r="BG221" s="152"/>
      <c r="BH221" s="152"/>
    </row>
    <row r="222" spans="1:60" outlineLevel="1">
      <c r="A222" s="159"/>
      <c r="B222" s="160"/>
      <c r="C222" s="205" t="s">
        <v>4140</v>
      </c>
      <c r="D222" s="165"/>
      <c r="E222" s="166"/>
      <c r="F222" s="167"/>
      <c r="G222" s="167"/>
      <c r="H222" s="163"/>
      <c r="I222" s="163"/>
      <c r="J222" s="163"/>
      <c r="K222" s="163"/>
      <c r="L222" s="163"/>
      <c r="M222" s="163"/>
      <c r="N222" s="162"/>
      <c r="O222" s="162"/>
      <c r="P222" s="162"/>
      <c r="Q222" s="162"/>
      <c r="R222" s="163"/>
      <c r="S222" s="163"/>
      <c r="T222" s="163"/>
      <c r="U222" s="163"/>
      <c r="V222" s="163"/>
      <c r="W222" s="163"/>
      <c r="X222" s="163"/>
      <c r="Y222" s="152"/>
      <c r="Z222" s="152"/>
      <c r="AA222" s="152"/>
      <c r="AB222" s="152"/>
      <c r="AC222" s="152"/>
      <c r="AD222" s="152"/>
      <c r="AE222" s="152"/>
      <c r="AF222" s="152"/>
      <c r="AG222" s="152" t="s">
        <v>375</v>
      </c>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1">
      <c r="A223" s="159"/>
      <c r="B223" s="160"/>
      <c r="C223" s="271" t="s">
        <v>5064</v>
      </c>
      <c r="D223" s="272"/>
      <c r="E223" s="272"/>
      <c r="F223" s="272"/>
      <c r="G223" s="272"/>
      <c r="H223" s="163"/>
      <c r="I223" s="163"/>
      <c r="J223" s="163"/>
      <c r="K223" s="163"/>
      <c r="L223" s="163"/>
      <c r="M223" s="163"/>
      <c r="N223" s="162"/>
      <c r="O223" s="162"/>
      <c r="P223" s="162"/>
      <c r="Q223" s="162"/>
      <c r="R223" s="163"/>
      <c r="S223" s="163"/>
      <c r="T223" s="163"/>
      <c r="U223" s="163"/>
      <c r="V223" s="163"/>
      <c r="W223" s="163"/>
      <c r="X223" s="163"/>
      <c r="Y223" s="152"/>
      <c r="Z223" s="152"/>
      <c r="AA223" s="152"/>
      <c r="AB223" s="152"/>
      <c r="AC223" s="152"/>
      <c r="AD223" s="152"/>
      <c r="AE223" s="152"/>
      <c r="AF223" s="152"/>
      <c r="AG223" s="152" t="s">
        <v>375</v>
      </c>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1">
      <c r="A224" s="159"/>
      <c r="B224" s="160"/>
      <c r="C224" s="205" t="s">
        <v>4140</v>
      </c>
      <c r="D224" s="165"/>
      <c r="E224" s="166"/>
      <c r="F224" s="167"/>
      <c r="G224" s="167"/>
      <c r="H224" s="163"/>
      <c r="I224" s="163"/>
      <c r="J224" s="163"/>
      <c r="K224" s="163"/>
      <c r="L224" s="163"/>
      <c r="M224" s="163"/>
      <c r="N224" s="162"/>
      <c r="O224" s="162"/>
      <c r="P224" s="162"/>
      <c r="Q224" s="162"/>
      <c r="R224" s="163"/>
      <c r="S224" s="163"/>
      <c r="T224" s="163"/>
      <c r="U224" s="163"/>
      <c r="V224" s="163"/>
      <c r="W224" s="163"/>
      <c r="X224" s="163"/>
      <c r="Y224" s="152"/>
      <c r="Z224" s="152"/>
      <c r="AA224" s="152"/>
      <c r="AB224" s="152"/>
      <c r="AC224" s="152"/>
      <c r="AD224" s="152"/>
      <c r="AE224" s="152"/>
      <c r="AF224" s="152"/>
      <c r="AG224" s="152" t="s">
        <v>375</v>
      </c>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c r="A225" s="159"/>
      <c r="B225" s="160"/>
      <c r="C225" s="271" t="s">
        <v>5065</v>
      </c>
      <c r="D225" s="272"/>
      <c r="E225" s="272"/>
      <c r="F225" s="272"/>
      <c r="G225" s="272"/>
      <c r="H225" s="163"/>
      <c r="I225" s="163"/>
      <c r="J225" s="163"/>
      <c r="K225" s="163"/>
      <c r="L225" s="163"/>
      <c r="M225" s="163"/>
      <c r="N225" s="162"/>
      <c r="O225" s="162"/>
      <c r="P225" s="162"/>
      <c r="Q225" s="162"/>
      <c r="R225" s="163"/>
      <c r="S225" s="163"/>
      <c r="T225" s="163"/>
      <c r="U225" s="163"/>
      <c r="V225" s="163"/>
      <c r="W225" s="163"/>
      <c r="X225" s="163"/>
      <c r="Y225" s="152"/>
      <c r="Z225" s="152"/>
      <c r="AA225" s="152"/>
      <c r="AB225" s="152"/>
      <c r="AC225" s="152"/>
      <c r="AD225" s="152"/>
      <c r="AE225" s="152"/>
      <c r="AF225" s="152"/>
      <c r="AG225" s="152" t="s">
        <v>375</v>
      </c>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c r="A226" s="159"/>
      <c r="B226" s="160"/>
      <c r="C226" s="205" t="s">
        <v>4140</v>
      </c>
      <c r="D226" s="165"/>
      <c r="E226" s="166"/>
      <c r="F226" s="167"/>
      <c r="G226" s="167"/>
      <c r="H226" s="163"/>
      <c r="I226" s="163"/>
      <c r="J226" s="163"/>
      <c r="K226" s="163"/>
      <c r="L226" s="163"/>
      <c r="M226" s="163"/>
      <c r="N226" s="162"/>
      <c r="O226" s="162"/>
      <c r="P226" s="162"/>
      <c r="Q226" s="162"/>
      <c r="R226" s="163"/>
      <c r="S226" s="163"/>
      <c r="T226" s="163"/>
      <c r="U226" s="163"/>
      <c r="V226" s="163"/>
      <c r="W226" s="163"/>
      <c r="X226" s="163"/>
      <c r="Y226" s="152"/>
      <c r="Z226" s="152"/>
      <c r="AA226" s="152"/>
      <c r="AB226" s="152"/>
      <c r="AC226" s="152"/>
      <c r="AD226" s="152"/>
      <c r="AE226" s="152"/>
      <c r="AF226" s="152"/>
      <c r="AG226" s="152" t="s">
        <v>375</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1">
      <c r="A227" s="159"/>
      <c r="B227" s="160"/>
      <c r="C227" s="271" t="s">
        <v>5066</v>
      </c>
      <c r="D227" s="272"/>
      <c r="E227" s="272"/>
      <c r="F227" s="272"/>
      <c r="G227" s="272"/>
      <c r="H227" s="163"/>
      <c r="I227" s="163"/>
      <c r="J227" s="163"/>
      <c r="K227" s="163"/>
      <c r="L227" s="163"/>
      <c r="M227" s="163"/>
      <c r="N227" s="162"/>
      <c r="O227" s="162"/>
      <c r="P227" s="162"/>
      <c r="Q227" s="162"/>
      <c r="R227" s="163"/>
      <c r="S227" s="163"/>
      <c r="T227" s="163"/>
      <c r="U227" s="163"/>
      <c r="V227" s="163"/>
      <c r="W227" s="163"/>
      <c r="X227" s="163"/>
      <c r="Y227" s="152"/>
      <c r="Z227" s="152"/>
      <c r="AA227" s="152"/>
      <c r="AB227" s="152"/>
      <c r="AC227" s="152"/>
      <c r="AD227" s="152"/>
      <c r="AE227" s="152"/>
      <c r="AF227" s="152"/>
      <c r="AG227" s="152" t="s">
        <v>375</v>
      </c>
      <c r="AH227" s="152"/>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1">
      <c r="A228" s="159"/>
      <c r="B228" s="160"/>
      <c r="C228" s="205" t="s">
        <v>4140</v>
      </c>
      <c r="D228" s="165"/>
      <c r="E228" s="166"/>
      <c r="F228" s="167"/>
      <c r="G228" s="167"/>
      <c r="H228" s="163"/>
      <c r="I228" s="163"/>
      <c r="J228" s="163"/>
      <c r="K228" s="163"/>
      <c r="L228" s="163"/>
      <c r="M228" s="163"/>
      <c r="N228" s="162"/>
      <c r="O228" s="162"/>
      <c r="P228" s="162"/>
      <c r="Q228" s="162"/>
      <c r="R228" s="163"/>
      <c r="S228" s="163"/>
      <c r="T228" s="163"/>
      <c r="U228" s="163"/>
      <c r="V228" s="163"/>
      <c r="W228" s="163"/>
      <c r="X228" s="163"/>
      <c r="Y228" s="152"/>
      <c r="Z228" s="152"/>
      <c r="AA228" s="152"/>
      <c r="AB228" s="152"/>
      <c r="AC228" s="152"/>
      <c r="AD228" s="152"/>
      <c r="AE228" s="152"/>
      <c r="AF228" s="152"/>
      <c r="AG228" s="152" t="s">
        <v>375</v>
      </c>
      <c r="AH228" s="152"/>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1">
      <c r="A229" s="159"/>
      <c r="B229" s="160"/>
      <c r="C229" s="271" t="s">
        <v>5067</v>
      </c>
      <c r="D229" s="272"/>
      <c r="E229" s="272"/>
      <c r="F229" s="272"/>
      <c r="G229" s="272"/>
      <c r="H229" s="163"/>
      <c r="I229" s="163"/>
      <c r="J229" s="163"/>
      <c r="K229" s="163"/>
      <c r="L229" s="163"/>
      <c r="M229" s="163"/>
      <c r="N229" s="162"/>
      <c r="O229" s="162"/>
      <c r="P229" s="162"/>
      <c r="Q229" s="162"/>
      <c r="R229" s="163"/>
      <c r="S229" s="163"/>
      <c r="T229" s="163"/>
      <c r="U229" s="163"/>
      <c r="V229" s="163"/>
      <c r="W229" s="163"/>
      <c r="X229" s="163"/>
      <c r="Y229" s="152"/>
      <c r="Z229" s="152"/>
      <c r="AA229" s="152"/>
      <c r="AB229" s="152"/>
      <c r="AC229" s="152"/>
      <c r="AD229" s="152"/>
      <c r="AE229" s="152"/>
      <c r="AF229" s="152"/>
      <c r="AG229" s="152" t="s">
        <v>375</v>
      </c>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c r="A230" s="189">
        <v>53</v>
      </c>
      <c r="B230" s="190" t="s">
        <v>5068</v>
      </c>
      <c r="C230" s="197" t="s">
        <v>5069</v>
      </c>
      <c r="D230" s="191" t="s">
        <v>5070</v>
      </c>
      <c r="E230" s="192">
        <v>8</v>
      </c>
      <c r="F230" s="193"/>
      <c r="G230" s="194">
        <f>ROUND(E230*F230,2)</f>
        <v>0</v>
      </c>
      <c r="H230" s="193"/>
      <c r="I230" s="194">
        <f>ROUND(E230*H230,2)</f>
        <v>0</v>
      </c>
      <c r="J230" s="193"/>
      <c r="K230" s="194">
        <f>ROUND(E230*J230,2)</f>
        <v>0</v>
      </c>
      <c r="L230" s="194">
        <v>21</v>
      </c>
      <c r="M230" s="194">
        <f>G230*(1+L230/100)</f>
        <v>0</v>
      </c>
      <c r="N230" s="192">
        <v>0</v>
      </c>
      <c r="O230" s="192">
        <f>ROUND(E230*N230,2)</f>
        <v>0</v>
      </c>
      <c r="P230" s="192">
        <v>0</v>
      </c>
      <c r="Q230" s="192">
        <f>ROUND(E230*P230,2)</f>
        <v>0</v>
      </c>
      <c r="R230" s="194" t="s">
        <v>5071</v>
      </c>
      <c r="S230" s="194" t="s">
        <v>371</v>
      </c>
      <c r="T230" s="195" t="s">
        <v>2386</v>
      </c>
      <c r="U230" s="163">
        <v>1</v>
      </c>
      <c r="V230" s="163">
        <f>ROUND(E230*U230,2)</f>
        <v>8</v>
      </c>
      <c r="W230" s="163"/>
      <c r="X230" s="163" t="s">
        <v>5072</v>
      </c>
      <c r="Y230" s="152"/>
      <c r="Z230" s="152"/>
      <c r="AA230" s="152"/>
      <c r="AB230" s="152"/>
      <c r="AC230" s="152"/>
      <c r="AD230" s="152"/>
      <c r="AE230" s="152"/>
      <c r="AF230" s="152"/>
      <c r="AG230" s="152" t="s">
        <v>5073</v>
      </c>
      <c r="AH230" s="152"/>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ht="22.5" outlineLevel="1">
      <c r="A231" s="175">
        <v>54</v>
      </c>
      <c r="B231" s="176" t="s">
        <v>5074</v>
      </c>
      <c r="C231" s="185" t="s">
        <v>5075</v>
      </c>
      <c r="D231" s="177" t="s">
        <v>508</v>
      </c>
      <c r="E231" s="178">
        <v>5</v>
      </c>
      <c r="F231" s="179"/>
      <c r="G231" s="180">
        <f>ROUND(E231*F231,2)</f>
        <v>0</v>
      </c>
      <c r="H231" s="179"/>
      <c r="I231" s="180">
        <f>ROUND(E231*H231,2)</f>
        <v>0</v>
      </c>
      <c r="J231" s="179"/>
      <c r="K231" s="180">
        <f>ROUND(E231*J231,2)</f>
        <v>0</v>
      </c>
      <c r="L231" s="180">
        <v>21</v>
      </c>
      <c r="M231" s="180">
        <f>G231*(1+L231/100)</f>
        <v>0</v>
      </c>
      <c r="N231" s="178">
        <v>0</v>
      </c>
      <c r="O231" s="178">
        <f>ROUND(E231*N231,2)</f>
        <v>0</v>
      </c>
      <c r="P231" s="178">
        <v>0</v>
      </c>
      <c r="Q231" s="178">
        <f>ROUND(E231*P231,2)</f>
        <v>0</v>
      </c>
      <c r="R231" s="180" t="s">
        <v>731</v>
      </c>
      <c r="S231" s="180" t="s">
        <v>371</v>
      </c>
      <c r="T231" s="181" t="s">
        <v>2386</v>
      </c>
      <c r="U231" s="163">
        <v>0</v>
      </c>
      <c r="V231" s="163">
        <f>ROUND(E231*U231,2)</f>
        <v>0</v>
      </c>
      <c r="W231" s="163"/>
      <c r="X231" s="163" t="s">
        <v>464</v>
      </c>
      <c r="Y231" s="152"/>
      <c r="Z231" s="152"/>
      <c r="AA231" s="152"/>
      <c r="AB231" s="152"/>
      <c r="AC231" s="152"/>
      <c r="AD231" s="152"/>
      <c r="AE231" s="152"/>
      <c r="AF231" s="152"/>
      <c r="AG231" s="152" t="s">
        <v>2465</v>
      </c>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1">
      <c r="A232" s="159"/>
      <c r="B232" s="160"/>
      <c r="C232" s="203" t="s">
        <v>3086</v>
      </c>
      <c r="D232" s="199"/>
      <c r="E232" s="200">
        <v>4</v>
      </c>
      <c r="F232" s="163"/>
      <c r="G232" s="163"/>
      <c r="H232" s="163"/>
      <c r="I232" s="163"/>
      <c r="J232" s="163"/>
      <c r="K232" s="163"/>
      <c r="L232" s="163"/>
      <c r="M232" s="163"/>
      <c r="N232" s="162"/>
      <c r="O232" s="162"/>
      <c r="P232" s="162"/>
      <c r="Q232" s="162"/>
      <c r="R232" s="163"/>
      <c r="S232" s="163"/>
      <c r="T232" s="163"/>
      <c r="U232" s="163"/>
      <c r="V232" s="163"/>
      <c r="W232" s="163"/>
      <c r="X232" s="163"/>
      <c r="Y232" s="152"/>
      <c r="Z232" s="152"/>
      <c r="AA232" s="152"/>
      <c r="AB232" s="152"/>
      <c r="AC232" s="152"/>
      <c r="AD232" s="152"/>
      <c r="AE232" s="152"/>
      <c r="AF232" s="152"/>
      <c r="AG232" s="152" t="s">
        <v>2390</v>
      </c>
      <c r="AH232" s="152">
        <v>5</v>
      </c>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1">
      <c r="A233" s="159"/>
      <c r="B233" s="160"/>
      <c r="C233" s="203" t="s">
        <v>5024</v>
      </c>
      <c r="D233" s="199"/>
      <c r="E233" s="200">
        <v>1</v>
      </c>
      <c r="F233" s="163"/>
      <c r="G233" s="163"/>
      <c r="H233" s="163"/>
      <c r="I233" s="163"/>
      <c r="J233" s="163"/>
      <c r="K233" s="163"/>
      <c r="L233" s="163"/>
      <c r="M233" s="163"/>
      <c r="N233" s="162"/>
      <c r="O233" s="162"/>
      <c r="P233" s="162"/>
      <c r="Q233" s="162"/>
      <c r="R233" s="163"/>
      <c r="S233" s="163"/>
      <c r="T233" s="163"/>
      <c r="U233" s="163"/>
      <c r="V233" s="163"/>
      <c r="W233" s="163"/>
      <c r="X233" s="163"/>
      <c r="Y233" s="152"/>
      <c r="Z233" s="152"/>
      <c r="AA233" s="152"/>
      <c r="AB233" s="152"/>
      <c r="AC233" s="152"/>
      <c r="AD233" s="152"/>
      <c r="AE233" s="152"/>
      <c r="AF233" s="152"/>
      <c r="AG233" s="152" t="s">
        <v>2390</v>
      </c>
      <c r="AH233" s="152">
        <v>5</v>
      </c>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1">
      <c r="A234" s="189">
        <v>55</v>
      </c>
      <c r="B234" s="190" t="s">
        <v>5076</v>
      </c>
      <c r="C234" s="197" t="s">
        <v>5077</v>
      </c>
      <c r="D234" s="191" t="s">
        <v>459</v>
      </c>
      <c r="E234" s="192">
        <v>0.44062000000000001</v>
      </c>
      <c r="F234" s="193"/>
      <c r="G234" s="194">
        <f>ROUND(E234*F234,2)</f>
        <v>0</v>
      </c>
      <c r="H234" s="193"/>
      <c r="I234" s="194">
        <f>ROUND(E234*H234,2)</f>
        <v>0</v>
      </c>
      <c r="J234" s="193"/>
      <c r="K234" s="194">
        <f>ROUND(E234*J234,2)</f>
        <v>0</v>
      </c>
      <c r="L234" s="194">
        <v>21</v>
      </c>
      <c r="M234" s="194">
        <f>G234*(1+L234/100)</f>
        <v>0</v>
      </c>
      <c r="N234" s="192">
        <v>0</v>
      </c>
      <c r="O234" s="192">
        <f>ROUND(E234*N234,2)</f>
        <v>0</v>
      </c>
      <c r="P234" s="192">
        <v>0</v>
      </c>
      <c r="Q234" s="192">
        <f>ROUND(E234*P234,2)</f>
        <v>0</v>
      </c>
      <c r="R234" s="194" t="s">
        <v>4941</v>
      </c>
      <c r="S234" s="194" t="s">
        <v>371</v>
      </c>
      <c r="T234" s="195" t="s">
        <v>2386</v>
      </c>
      <c r="U234" s="163">
        <v>2.72</v>
      </c>
      <c r="V234" s="163">
        <f>ROUND(E234*U234,2)</f>
        <v>1.2</v>
      </c>
      <c r="W234" s="163"/>
      <c r="X234" s="163" t="s">
        <v>254</v>
      </c>
      <c r="Y234" s="152"/>
      <c r="Z234" s="152"/>
      <c r="AA234" s="152"/>
      <c r="AB234" s="152"/>
      <c r="AC234" s="152"/>
      <c r="AD234" s="152"/>
      <c r="AE234" s="152"/>
      <c r="AF234" s="152"/>
      <c r="AG234" s="152" t="s">
        <v>724</v>
      </c>
      <c r="AH234" s="152"/>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c r="A235" s="169" t="s">
        <v>366</v>
      </c>
      <c r="B235" s="170" t="s">
        <v>332</v>
      </c>
      <c r="C235" s="184" t="s">
        <v>333</v>
      </c>
      <c r="D235" s="171"/>
      <c r="E235" s="172"/>
      <c r="F235" s="173"/>
      <c r="G235" s="173">
        <f>SUMIF(AG236:AG244,"&lt;&gt;NOR",G236:G244)</f>
        <v>0</v>
      </c>
      <c r="H235" s="173"/>
      <c r="I235" s="173">
        <f>SUM(I236:I244)</f>
        <v>0</v>
      </c>
      <c r="J235" s="173"/>
      <c r="K235" s="173">
        <f>SUM(K236:K244)</f>
        <v>0</v>
      </c>
      <c r="L235" s="173"/>
      <c r="M235" s="173">
        <f>SUM(M236:M244)</f>
        <v>0</v>
      </c>
      <c r="N235" s="172"/>
      <c r="O235" s="172">
        <f>SUM(O236:O244)</f>
        <v>0</v>
      </c>
      <c r="P235" s="172"/>
      <c r="Q235" s="172">
        <f>SUM(Q236:Q244)</f>
        <v>0</v>
      </c>
      <c r="R235" s="173"/>
      <c r="S235" s="173"/>
      <c r="T235" s="174"/>
      <c r="U235" s="168"/>
      <c r="V235" s="168">
        <f>SUM(V236:V244)</f>
        <v>0.01</v>
      </c>
      <c r="W235" s="168"/>
      <c r="X235" s="168"/>
      <c r="AG235" t="s">
        <v>367</v>
      </c>
    </row>
    <row r="236" spans="1:60" outlineLevel="1">
      <c r="A236" s="175">
        <v>56</v>
      </c>
      <c r="B236" s="176" t="s">
        <v>2703</v>
      </c>
      <c r="C236" s="185" t="s">
        <v>2704</v>
      </c>
      <c r="D236" s="177" t="s">
        <v>459</v>
      </c>
      <c r="E236" s="178">
        <v>8.0000000000000002E-3</v>
      </c>
      <c r="F236" s="179"/>
      <c r="G236" s="180">
        <f>ROUND(E236*F236,2)</f>
        <v>0</v>
      </c>
      <c r="H236" s="179"/>
      <c r="I236" s="180">
        <f>ROUND(E236*H236,2)</f>
        <v>0</v>
      </c>
      <c r="J236" s="179"/>
      <c r="K236" s="180">
        <f>ROUND(E236*J236,2)</f>
        <v>0</v>
      </c>
      <c r="L236" s="180">
        <v>21</v>
      </c>
      <c r="M236" s="180">
        <f>G236*(1+L236/100)</f>
        <v>0</v>
      </c>
      <c r="N236" s="178">
        <v>0</v>
      </c>
      <c r="O236" s="178">
        <f>ROUND(E236*N236,2)</f>
        <v>0</v>
      </c>
      <c r="P236" s="178">
        <v>0</v>
      </c>
      <c r="Q236" s="178">
        <f>ROUND(E236*P236,2)</f>
        <v>0</v>
      </c>
      <c r="R236" s="180" t="s">
        <v>644</v>
      </c>
      <c r="S236" s="180" t="s">
        <v>371</v>
      </c>
      <c r="T236" s="181" t="s">
        <v>2386</v>
      </c>
      <c r="U236" s="163">
        <v>0.49</v>
      </c>
      <c r="V236" s="163">
        <f>ROUND(E236*U236,2)</f>
        <v>0</v>
      </c>
      <c r="W236" s="163"/>
      <c r="X236" s="163" t="s">
        <v>431</v>
      </c>
      <c r="Y236" s="152"/>
      <c r="Z236" s="152"/>
      <c r="AA236" s="152"/>
      <c r="AB236" s="152"/>
      <c r="AC236" s="152"/>
      <c r="AD236" s="152"/>
      <c r="AE236" s="152"/>
      <c r="AF236" s="152"/>
      <c r="AG236" s="152" t="s">
        <v>2387</v>
      </c>
      <c r="AH236" s="152"/>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outlineLevel="1">
      <c r="A237" s="159"/>
      <c r="B237" s="160"/>
      <c r="C237" s="262" t="s">
        <v>3802</v>
      </c>
      <c r="D237" s="263"/>
      <c r="E237" s="263"/>
      <c r="F237" s="263"/>
      <c r="G237" s="263"/>
      <c r="H237" s="163"/>
      <c r="I237" s="163"/>
      <c r="J237" s="163"/>
      <c r="K237" s="163"/>
      <c r="L237" s="163"/>
      <c r="M237" s="163"/>
      <c r="N237" s="162"/>
      <c r="O237" s="162"/>
      <c r="P237" s="162"/>
      <c r="Q237" s="162"/>
      <c r="R237" s="163"/>
      <c r="S237" s="163"/>
      <c r="T237" s="163"/>
      <c r="U237" s="163"/>
      <c r="V237" s="163"/>
      <c r="W237" s="163"/>
      <c r="X237" s="163"/>
      <c r="Y237" s="152"/>
      <c r="Z237" s="152"/>
      <c r="AA237" s="152"/>
      <c r="AB237" s="152"/>
      <c r="AC237" s="152"/>
      <c r="AD237" s="152"/>
      <c r="AE237" s="152"/>
      <c r="AF237" s="152"/>
      <c r="AG237" s="152" t="s">
        <v>375</v>
      </c>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1">
      <c r="A238" s="189">
        <v>57</v>
      </c>
      <c r="B238" s="190" t="s">
        <v>2705</v>
      </c>
      <c r="C238" s="197" t="s">
        <v>2706</v>
      </c>
      <c r="D238" s="191" t="s">
        <v>459</v>
      </c>
      <c r="E238" s="192">
        <v>0.08</v>
      </c>
      <c r="F238" s="193"/>
      <c r="G238" s="194">
        <f>ROUND(E238*F238,2)</f>
        <v>0</v>
      </c>
      <c r="H238" s="193"/>
      <c r="I238" s="194">
        <f>ROUND(E238*H238,2)</f>
        <v>0</v>
      </c>
      <c r="J238" s="193"/>
      <c r="K238" s="194">
        <f>ROUND(E238*J238,2)</f>
        <v>0</v>
      </c>
      <c r="L238" s="194">
        <v>21</v>
      </c>
      <c r="M238" s="194">
        <f>G238*(1+L238/100)</f>
        <v>0</v>
      </c>
      <c r="N238" s="192">
        <v>0</v>
      </c>
      <c r="O238" s="192">
        <f>ROUND(E238*N238,2)</f>
        <v>0</v>
      </c>
      <c r="P238" s="192">
        <v>0</v>
      </c>
      <c r="Q238" s="192">
        <f>ROUND(E238*P238,2)</f>
        <v>0</v>
      </c>
      <c r="R238" s="194" t="s">
        <v>644</v>
      </c>
      <c r="S238" s="194" t="s">
        <v>371</v>
      </c>
      <c r="T238" s="195" t="s">
        <v>2386</v>
      </c>
      <c r="U238" s="163">
        <v>0</v>
      </c>
      <c r="V238" s="163">
        <f>ROUND(E238*U238,2)</f>
        <v>0</v>
      </c>
      <c r="W238" s="163"/>
      <c r="X238" s="163" t="s">
        <v>431</v>
      </c>
      <c r="Y238" s="152"/>
      <c r="Z238" s="152"/>
      <c r="AA238" s="152"/>
      <c r="AB238" s="152"/>
      <c r="AC238" s="152"/>
      <c r="AD238" s="152"/>
      <c r="AE238" s="152"/>
      <c r="AF238" s="152"/>
      <c r="AG238" s="152" t="s">
        <v>2387</v>
      </c>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1">
      <c r="A239" s="189">
        <v>58</v>
      </c>
      <c r="B239" s="190" t="s">
        <v>5078</v>
      </c>
      <c r="C239" s="197" t="s">
        <v>5079</v>
      </c>
      <c r="D239" s="191" t="s">
        <v>459</v>
      </c>
      <c r="E239" s="192">
        <v>8.0000000000000002E-3</v>
      </c>
      <c r="F239" s="193"/>
      <c r="G239" s="194">
        <f>ROUND(E239*F239,2)</f>
        <v>0</v>
      </c>
      <c r="H239" s="193"/>
      <c r="I239" s="194">
        <f>ROUND(E239*H239,2)</f>
        <v>0</v>
      </c>
      <c r="J239" s="193"/>
      <c r="K239" s="194">
        <f>ROUND(E239*J239,2)</f>
        <v>0</v>
      </c>
      <c r="L239" s="194">
        <v>21</v>
      </c>
      <c r="M239" s="194">
        <f>G239*(1+L239/100)</f>
        <v>0</v>
      </c>
      <c r="N239" s="192">
        <v>0</v>
      </c>
      <c r="O239" s="192">
        <f>ROUND(E239*N239,2)</f>
        <v>0</v>
      </c>
      <c r="P239" s="192">
        <v>0</v>
      </c>
      <c r="Q239" s="192">
        <f>ROUND(E239*P239,2)</f>
        <v>0</v>
      </c>
      <c r="R239" s="194" t="s">
        <v>644</v>
      </c>
      <c r="S239" s="194" t="s">
        <v>371</v>
      </c>
      <c r="T239" s="195" t="s">
        <v>2386</v>
      </c>
      <c r="U239" s="163">
        <v>0.94199999999999995</v>
      </c>
      <c r="V239" s="163">
        <f>ROUND(E239*U239,2)</f>
        <v>0.01</v>
      </c>
      <c r="W239" s="163"/>
      <c r="X239" s="163" t="s">
        <v>1826</v>
      </c>
      <c r="Y239" s="152"/>
      <c r="Z239" s="152"/>
      <c r="AA239" s="152"/>
      <c r="AB239" s="152"/>
      <c r="AC239" s="152"/>
      <c r="AD239" s="152"/>
      <c r="AE239" s="152"/>
      <c r="AF239" s="152"/>
      <c r="AG239" s="152" t="s">
        <v>1827</v>
      </c>
      <c r="AH239" s="152"/>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1">
      <c r="A240" s="189">
        <v>59</v>
      </c>
      <c r="B240" s="190" t="s">
        <v>4312</v>
      </c>
      <c r="C240" s="197" t="s">
        <v>4313</v>
      </c>
      <c r="D240" s="191" t="s">
        <v>459</v>
      </c>
      <c r="E240" s="192">
        <v>8.0000000000000002E-3</v>
      </c>
      <c r="F240" s="193"/>
      <c r="G240" s="194">
        <f>ROUND(E240*F240,2)</f>
        <v>0</v>
      </c>
      <c r="H240" s="193"/>
      <c r="I240" s="194">
        <f>ROUND(E240*H240,2)</f>
        <v>0</v>
      </c>
      <c r="J240" s="193"/>
      <c r="K240" s="194">
        <f>ROUND(E240*J240,2)</f>
        <v>0</v>
      </c>
      <c r="L240" s="194">
        <v>21</v>
      </c>
      <c r="M240" s="194">
        <f>G240*(1+L240/100)</f>
        <v>0</v>
      </c>
      <c r="N240" s="192">
        <v>0</v>
      </c>
      <c r="O240" s="192">
        <f>ROUND(E240*N240,2)</f>
        <v>0</v>
      </c>
      <c r="P240" s="192">
        <v>0</v>
      </c>
      <c r="Q240" s="192">
        <f>ROUND(E240*P240,2)</f>
        <v>0</v>
      </c>
      <c r="R240" s="194" t="s">
        <v>644</v>
      </c>
      <c r="S240" s="194" t="s">
        <v>371</v>
      </c>
      <c r="T240" s="195" t="s">
        <v>2386</v>
      </c>
      <c r="U240" s="163">
        <v>0</v>
      </c>
      <c r="V240" s="163">
        <f>ROUND(E240*U240,2)</f>
        <v>0</v>
      </c>
      <c r="W240" s="163"/>
      <c r="X240" s="163" t="s">
        <v>1826</v>
      </c>
      <c r="Y240" s="152"/>
      <c r="Z240" s="152"/>
      <c r="AA240" s="152"/>
      <c r="AB240" s="152"/>
      <c r="AC240" s="152"/>
      <c r="AD240" s="152"/>
      <c r="AE240" s="152"/>
      <c r="AF240" s="152"/>
      <c r="AG240" s="152" t="s">
        <v>1827</v>
      </c>
      <c r="AH240" s="152"/>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ht="22.5" outlineLevel="1">
      <c r="A241" s="175">
        <v>60</v>
      </c>
      <c r="B241" s="176" t="s">
        <v>2709</v>
      </c>
      <c r="C241" s="185" t="s">
        <v>2710</v>
      </c>
      <c r="D241" s="177" t="s">
        <v>459</v>
      </c>
      <c r="E241" s="178">
        <v>8.0000000000000002E-3</v>
      </c>
      <c r="F241" s="179"/>
      <c r="G241" s="180">
        <f>ROUND(E241*F241,2)</f>
        <v>0</v>
      </c>
      <c r="H241" s="179"/>
      <c r="I241" s="180">
        <f>ROUND(E241*H241,2)</f>
        <v>0</v>
      </c>
      <c r="J241" s="179"/>
      <c r="K241" s="180">
        <f>ROUND(E241*J241,2)</f>
        <v>0</v>
      </c>
      <c r="L241" s="180">
        <v>21</v>
      </c>
      <c r="M241" s="180">
        <f>G241*(1+L241/100)</f>
        <v>0</v>
      </c>
      <c r="N241" s="178">
        <v>0</v>
      </c>
      <c r="O241" s="178">
        <f>ROUND(E241*N241,2)</f>
        <v>0</v>
      </c>
      <c r="P241" s="178">
        <v>0</v>
      </c>
      <c r="Q241" s="178">
        <f>ROUND(E241*P241,2)</f>
        <v>0</v>
      </c>
      <c r="R241" s="180" t="s">
        <v>2469</v>
      </c>
      <c r="S241" s="180" t="s">
        <v>371</v>
      </c>
      <c r="T241" s="181" t="s">
        <v>2386</v>
      </c>
      <c r="U241" s="163">
        <v>9.9000000000000005E-2</v>
      </c>
      <c r="V241" s="163">
        <f>ROUND(E241*U241,2)</f>
        <v>0</v>
      </c>
      <c r="W241" s="163"/>
      <c r="X241" s="163" t="s">
        <v>1826</v>
      </c>
      <c r="Y241" s="152"/>
      <c r="Z241" s="152"/>
      <c r="AA241" s="152"/>
      <c r="AB241" s="152"/>
      <c r="AC241" s="152"/>
      <c r="AD241" s="152"/>
      <c r="AE241" s="152"/>
      <c r="AF241" s="152"/>
      <c r="AG241" s="152" t="s">
        <v>1827</v>
      </c>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1">
      <c r="A242" s="159"/>
      <c r="B242" s="160"/>
      <c r="C242" s="273" t="s">
        <v>2711</v>
      </c>
      <c r="D242" s="274"/>
      <c r="E242" s="274"/>
      <c r="F242" s="274"/>
      <c r="G242" s="274"/>
      <c r="H242" s="163"/>
      <c r="I242" s="163"/>
      <c r="J242" s="163"/>
      <c r="K242" s="163"/>
      <c r="L242" s="163"/>
      <c r="M242" s="163"/>
      <c r="N242" s="162"/>
      <c r="O242" s="162"/>
      <c r="P242" s="162"/>
      <c r="Q242" s="162"/>
      <c r="R242" s="163"/>
      <c r="S242" s="163"/>
      <c r="T242" s="163"/>
      <c r="U242" s="163"/>
      <c r="V242" s="163"/>
      <c r="W242" s="163"/>
      <c r="X242" s="163"/>
      <c r="Y242" s="152"/>
      <c r="Z242" s="152"/>
      <c r="AA242" s="152"/>
      <c r="AB242" s="152"/>
      <c r="AC242" s="152"/>
      <c r="AD242" s="152"/>
      <c r="AE242" s="152"/>
      <c r="AF242" s="152"/>
      <c r="AG242" s="152" t="s">
        <v>444</v>
      </c>
      <c r="AH242" s="152"/>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outlineLevel="1">
      <c r="A243" s="175">
        <v>61</v>
      </c>
      <c r="B243" s="176" t="s">
        <v>2712</v>
      </c>
      <c r="C243" s="185" t="s">
        <v>2713</v>
      </c>
      <c r="D243" s="177" t="s">
        <v>459</v>
      </c>
      <c r="E243" s="178">
        <v>8.0000000000000002E-3</v>
      </c>
      <c r="F243" s="179"/>
      <c r="G243" s="180">
        <f>ROUND(E243*F243,2)</f>
        <v>0</v>
      </c>
      <c r="H243" s="179"/>
      <c r="I243" s="180">
        <f>ROUND(E243*H243,2)</f>
        <v>0</v>
      </c>
      <c r="J243" s="179"/>
      <c r="K243" s="180">
        <f>ROUND(E243*J243,2)</f>
        <v>0</v>
      </c>
      <c r="L243" s="180">
        <v>21</v>
      </c>
      <c r="M243" s="180">
        <f>G243*(1+L243/100)</f>
        <v>0</v>
      </c>
      <c r="N243" s="178">
        <v>0</v>
      </c>
      <c r="O243" s="178">
        <f>ROUND(E243*N243,2)</f>
        <v>0</v>
      </c>
      <c r="P243" s="178">
        <v>0</v>
      </c>
      <c r="Q243" s="178">
        <f>ROUND(E243*P243,2)</f>
        <v>0</v>
      </c>
      <c r="R243" s="180" t="s">
        <v>2714</v>
      </c>
      <c r="S243" s="180" t="s">
        <v>371</v>
      </c>
      <c r="T243" s="181" t="s">
        <v>2386</v>
      </c>
      <c r="U243" s="163">
        <v>6.0000000000000001E-3</v>
      </c>
      <c r="V243" s="163">
        <f>ROUND(E243*U243,2)</f>
        <v>0</v>
      </c>
      <c r="W243" s="163"/>
      <c r="X243" s="163" t="s">
        <v>1826</v>
      </c>
      <c r="Y243" s="152"/>
      <c r="Z243" s="152"/>
      <c r="AA243" s="152"/>
      <c r="AB243" s="152"/>
      <c r="AC243" s="152"/>
      <c r="AD243" s="152"/>
      <c r="AE243" s="152"/>
      <c r="AF243" s="152"/>
      <c r="AG243" s="152" t="s">
        <v>1827</v>
      </c>
      <c r="AH243" s="152"/>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outlineLevel="1">
      <c r="A244" s="159"/>
      <c r="B244" s="160"/>
      <c r="C244" s="273" t="s">
        <v>2715</v>
      </c>
      <c r="D244" s="274"/>
      <c r="E244" s="274"/>
      <c r="F244" s="274"/>
      <c r="G244" s="274"/>
      <c r="H244" s="163"/>
      <c r="I244" s="163"/>
      <c r="J244" s="163"/>
      <c r="K244" s="163"/>
      <c r="L244" s="163"/>
      <c r="M244" s="163"/>
      <c r="N244" s="162"/>
      <c r="O244" s="162"/>
      <c r="P244" s="162"/>
      <c r="Q244" s="162"/>
      <c r="R244" s="163"/>
      <c r="S244" s="163"/>
      <c r="T244" s="163"/>
      <c r="U244" s="163"/>
      <c r="V244" s="163"/>
      <c r="W244" s="163"/>
      <c r="X244" s="163"/>
      <c r="Y244" s="152"/>
      <c r="Z244" s="152"/>
      <c r="AA244" s="152"/>
      <c r="AB244" s="152"/>
      <c r="AC244" s="152"/>
      <c r="AD244" s="152"/>
      <c r="AE244" s="152"/>
      <c r="AF244" s="152"/>
      <c r="AG244" s="152" t="s">
        <v>444</v>
      </c>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c r="A245" s="3"/>
      <c r="B245" s="4"/>
      <c r="C245" s="186"/>
      <c r="D245" s="6"/>
      <c r="E245" s="3"/>
      <c r="F245" s="3"/>
      <c r="G245" s="3"/>
      <c r="H245" s="3"/>
      <c r="I245" s="3"/>
      <c r="J245" s="3"/>
      <c r="K245" s="3"/>
      <c r="L245" s="3"/>
      <c r="M245" s="3"/>
      <c r="N245" s="3"/>
      <c r="O245" s="3"/>
      <c r="P245" s="3"/>
      <c r="Q245" s="3"/>
      <c r="R245" s="3"/>
      <c r="S245" s="3"/>
      <c r="T245" s="3"/>
      <c r="U245" s="3"/>
      <c r="V245" s="3"/>
      <c r="W245" s="3"/>
      <c r="X245" s="3"/>
      <c r="AE245">
        <v>15</v>
      </c>
      <c r="AF245">
        <v>21</v>
      </c>
      <c r="AG245" t="s">
        <v>353</v>
      </c>
    </row>
    <row r="246" spans="1:60">
      <c r="A246" s="155"/>
      <c r="B246" s="156" t="s">
        <v>29</v>
      </c>
      <c r="C246" s="187"/>
      <c r="D246" s="157"/>
      <c r="E246" s="158"/>
      <c r="F246" s="158"/>
      <c r="G246" s="183">
        <f>G8+G12+G16+G24+G133+G176+G235</f>
        <v>0</v>
      </c>
      <c r="H246" s="3"/>
      <c r="I246" s="3"/>
      <c r="J246" s="3"/>
      <c r="K246" s="3"/>
      <c r="L246" s="3"/>
      <c r="M246" s="3"/>
      <c r="N246" s="3"/>
      <c r="O246" s="3"/>
      <c r="P246" s="3"/>
      <c r="Q246" s="3"/>
      <c r="R246" s="3"/>
      <c r="S246" s="3"/>
      <c r="T246" s="3"/>
      <c r="U246" s="3"/>
      <c r="V246" s="3"/>
      <c r="W246" s="3"/>
      <c r="X246" s="3"/>
      <c r="AE246">
        <f>SUMIF(L7:L244,AE245,G7:G244)</f>
        <v>0</v>
      </c>
      <c r="AF246">
        <f>SUMIF(L7:L244,AF245,G7:G244)</f>
        <v>0</v>
      </c>
      <c r="AG246" t="s">
        <v>423</v>
      </c>
    </row>
    <row r="247" spans="1:60">
      <c r="A247" s="277" t="s">
        <v>4166</v>
      </c>
      <c r="B247" s="277"/>
      <c r="C247" s="186"/>
      <c r="D247" s="6"/>
      <c r="E247" s="3"/>
      <c r="F247" s="3"/>
      <c r="G247" s="3"/>
      <c r="H247" s="3"/>
      <c r="I247" s="3"/>
      <c r="J247" s="3"/>
      <c r="K247" s="3"/>
      <c r="L247" s="3"/>
      <c r="M247" s="3"/>
      <c r="N247" s="3"/>
      <c r="O247" s="3"/>
      <c r="P247" s="3"/>
      <c r="Q247" s="3"/>
      <c r="R247" s="3"/>
      <c r="S247" s="3"/>
      <c r="T247" s="3"/>
      <c r="U247" s="3"/>
      <c r="V247" s="3"/>
      <c r="W247" s="3"/>
      <c r="X247" s="3"/>
    </row>
    <row r="248" spans="1:60">
      <c r="A248" s="3"/>
      <c r="B248" s="4" t="s">
        <v>4167</v>
      </c>
      <c r="C248" s="186" t="s">
        <v>4168</v>
      </c>
      <c r="D248" s="6"/>
      <c r="E248" s="3"/>
      <c r="F248" s="3"/>
      <c r="G248" s="3"/>
      <c r="H248" s="3"/>
      <c r="I248" s="3"/>
      <c r="J248" s="3"/>
      <c r="K248" s="3"/>
      <c r="L248" s="3"/>
      <c r="M248" s="3"/>
      <c r="N248" s="3"/>
      <c r="O248" s="3"/>
      <c r="P248" s="3"/>
      <c r="Q248" s="3"/>
      <c r="R248" s="3"/>
      <c r="S248" s="3"/>
      <c r="T248" s="3"/>
      <c r="U248" s="3"/>
      <c r="V248" s="3"/>
      <c r="W248" s="3"/>
      <c r="X248" s="3"/>
      <c r="AG248" t="s">
        <v>4169</v>
      </c>
    </row>
    <row r="249" spans="1:60">
      <c r="A249" s="3"/>
      <c r="B249" s="4" t="s">
        <v>4170</v>
      </c>
      <c r="C249" s="186" t="s">
        <v>4171</v>
      </c>
      <c r="D249" s="6"/>
      <c r="E249" s="3"/>
      <c r="F249" s="3"/>
      <c r="G249" s="3"/>
      <c r="H249" s="3"/>
      <c r="I249" s="3"/>
      <c r="J249" s="3"/>
      <c r="K249" s="3"/>
      <c r="L249" s="3"/>
      <c r="M249" s="3"/>
      <c r="N249" s="3"/>
      <c r="O249" s="3"/>
      <c r="P249" s="3"/>
      <c r="Q249" s="3"/>
      <c r="R249" s="3"/>
      <c r="S249" s="3"/>
      <c r="T249" s="3"/>
      <c r="U249" s="3"/>
      <c r="V249" s="3"/>
      <c r="W249" s="3"/>
      <c r="X249" s="3"/>
      <c r="AG249" t="s">
        <v>4172</v>
      </c>
    </row>
    <row r="250" spans="1:60">
      <c r="A250" s="3"/>
      <c r="B250" s="4"/>
      <c r="C250" s="186" t="s">
        <v>4140</v>
      </c>
      <c r="D250" s="6"/>
      <c r="E250" s="3"/>
      <c r="F250" s="3"/>
      <c r="G250" s="3"/>
      <c r="H250" s="3"/>
      <c r="I250" s="3"/>
      <c r="J250" s="3"/>
      <c r="K250" s="3"/>
      <c r="L250" s="3"/>
      <c r="M250" s="3"/>
      <c r="N250" s="3"/>
      <c r="O250" s="3"/>
      <c r="P250" s="3"/>
      <c r="Q250" s="3"/>
      <c r="R250" s="3"/>
      <c r="S250" s="3"/>
      <c r="T250" s="3"/>
      <c r="U250" s="3"/>
      <c r="V250" s="3"/>
      <c r="W250" s="3"/>
      <c r="X250" s="3"/>
      <c r="AG250" t="s">
        <v>4173</v>
      </c>
    </row>
    <row r="251" spans="1:60">
      <c r="A251" s="3"/>
      <c r="B251" s="4"/>
      <c r="C251" s="186"/>
      <c r="D251" s="6"/>
      <c r="E251" s="3"/>
      <c r="F251" s="3"/>
      <c r="G251" s="3"/>
      <c r="H251" s="3"/>
      <c r="I251" s="3"/>
      <c r="J251" s="3"/>
      <c r="K251" s="3"/>
      <c r="L251" s="3"/>
      <c r="M251" s="3"/>
      <c r="N251" s="3"/>
      <c r="O251" s="3"/>
      <c r="P251" s="3"/>
      <c r="Q251" s="3"/>
      <c r="R251" s="3"/>
      <c r="S251" s="3"/>
      <c r="T251" s="3"/>
      <c r="U251" s="3"/>
      <c r="V251" s="3"/>
      <c r="W251" s="3"/>
      <c r="X251" s="3"/>
    </row>
    <row r="252" spans="1:60">
      <c r="C252" s="188"/>
      <c r="D252" s="10"/>
      <c r="AG252" t="s">
        <v>425</v>
      </c>
    </row>
    <row r="253" spans="1:60">
      <c r="D253" s="10"/>
    </row>
    <row r="254" spans="1:60">
      <c r="D254" s="10"/>
    </row>
    <row r="255" spans="1:60">
      <c r="D255" s="10"/>
    </row>
    <row r="256" spans="1:60">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z1z6z/iK+wnEKpq/MNYo83mrsECaOQ3vdaWD+b401mTSjPulgd7quEEwOIHDap3T4ED6ta97snNlVWEaB9HuhA==" saltValue="BiUsgDVY6Ux1qdJgZhNYdQ==" spinCount="100000" sheet="1"/>
  <mergeCells count="82">
    <mergeCell ref="C244:G244"/>
    <mergeCell ref="C213:G213"/>
    <mergeCell ref="C215:G215"/>
    <mergeCell ref="C217:G217"/>
    <mergeCell ref="C218:G218"/>
    <mergeCell ref="C221:G221"/>
    <mergeCell ref="C223:G223"/>
    <mergeCell ref="C225:G225"/>
    <mergeCell ref="C227:G227"/>
    <mergeCell ref="C229:G229"/>
    <mergeCell ref="C237:G237"/>
    <mergeCell ref="C242:G242"/>
    <mergeCell ref="C212:G212"/>
    <mergeCell ref="C193:G193"/>
    <mergeCell ref="C195:G195"/>
    <mergeCell ref="C198:G198"/>
    <mergeCell ref="C199:G199"/>
    <mergeCell ref="C200:G200"/>
    <mergeCell ref="C202:G202"/>
    <mergeCell ref="C204:G204"/>
    <mergeCell ref="C205:G205"/>
    <mergeCell ref="C206:G206"/>
    <mergeCell ref="C208:G208"/>
    <mergeCell ref="C211:G211"/>
    <mergeCell ref="C192:G192"/>
    <mergeCell ref="C126:G126"/>
    <mergeCell ref="C127:G127"/>
    <mergeCell ref="C128:G128"/>
    <mergeCell ref="C129:G129"/>
    <mergeCell ref="C130:G130"/>
    <mergeCell ref="C137:G137"/>
    <mergeCell ref="C163:G163"/>
    <mergeCell ref="C164:G164"/>
    <mergeCell ref="C165:G165"/>
    <mergeCell ref="C166:G166"/>
    <mergeCell ref="C191:G191"/>
    <mergeCell ref="C123:G123"/>
    <mergeCell ref="C67:G67"/>
    <mergeCell ref="C70:G70"/>
    <mergeCell ref="C71:G71"/>
    <mergeCell ref="C73:G73"/>
    <mergeCell ref="C74:G74"/>
    <mergeCell ref="C75:G75"/>
    <mergeCell ref="C92:G92"/>
    <mergeCell ref="C119:G119"/>
    <mergeCell ref="C120:G120"/>
    <mergeCell ref="C121:G121"/>
    <mergeCell ref="C122:G122"/>
    <mergeCell ref="C44:G44"/>
    <mergeCell ref="C66:G66"/>
    <mergeCell ref="C47:G47"/>
    <mergeCell ref="C48:G48"/>
    <mergeCell ref="C49:G49"/>
    <mergeCell ref="C53:G53"/>
    <mergeCell ref="C54:G54"/>
    <mergeCell ref="C56:G56"/>
    <mergeCell ref="C57:G57"/>
    <mergeCell ref="C58:G58"/>
    <mergeCell ref="C62:G62"/>
    <mergeCell ref="C63:G63"/>
    <mergeCell ref="C65:G65"/>
    <mergeCell ref="C35:G35"/>
    <mergeCell ref="C36:G36"/>
    <mergeCell ref="C38:G38"/>
    <mergeCell ref="C39:G39"/>
    <mergeCell ref="C40:G40"/>
    <mergeCell ref="A1:G1"/>
    <mergeCell ref="C2:G2"/>
    <mergeCell ref="C3:G3"/>
    <mergeCell ref="C4:G4"/>
    <mergeCell ref="A247:B247"/>
    <mergeCell ref="C14:G14"/>
    <mergeCell ref="C15:G15"/>
    <mergeCell ref="C18:G18"/>
    <mergeCell ref="C21:G21"/>
    <mergeCell ref="C22:G22"/>
    <mergeCell ref="C45:G45"/>
    <mergeCell ref="C26:G26"/>
    <mergeCell ref="C27:G27"/>
    <mergeCell ref="C29:G29"/>
    <mergeCell ref="C30:G30"/>
    <mergeCell ref="C31:G3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33.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64" t="s">
        <v>426</v>
      </c>
      <c r="B1" s="264"/>
      <c r="C1" s="264"/>
      <c r="D1" s="264"/>
      <c r="E1" s="264"/>
      <c r="F1" s="264"/>
      <c r="G1" s="264"/>
      <c r="AG1" t="s">
        <v>338</v>
      </c>
    </row>
    <row r="2" spans="1:60" ht="24.95" customHeight="1">
      <c r="A2" s="144" t="s">
        <v>7</v>
      </c>
      <c r="B2" s="49" t="s">
        <v>43</v>
      </c>
      <c r="C2" s="265" t="s">
        <v>44</v>
      </c>
      <c r="D2" s="266"/>
      <c r="E2" s="266"/>
      <c r="F2" s="266"/>
      <c r="G2" s="267"/>
      <c r="AG2" t="s">
        <v>339</v>
      </c>
    </row>
    <row r="3" spans="1:60" ht="24.95" customHeight="1">
      <c r="A3" s="144" t="s">
        <v>8</v>
      </c>
      <c r="B3" s="49" t="s">
        <v>79</v>
      </c>
      <c r="C3" s="265" t="s">
        <v>93</v>
      </c>
      <c r="D3" s="266"/>
      <c r="E3" s="266"/>
      <c r="F3" s="266"/>
      <c r="G3" s="267"/>
      <c r="AC3" s="126" t="s">
        <v>339</v>
      </c>
      <c r="AG3" t="s">
        <v>343</v>
      </c>
    </row>
    <row r="4" spans="1:60" ht="24.95" customHeight="1">
      <c r="A4" s="145" t="s">
        <v>9</v>
      </c>
      <c r="B4" s="146" t="s">
        <v>102</v>
      </c>
      <c r="C4" s="268" t="s">
        <v>103</v>
      </c>
      <c r="D4" s="269"/>
      <c r="E4" s="269"/>
      <c r="F4" s="269"/>
      <c r="G4" s="270"/>
      <c r="AG4" t="s">
        <v>344</v>
      </c>
    </row>
    <row r="5" spans="1:60">
      <c r="D5" s="10"/>
    </row>
    <row r="6" spans="1:60" ht="38.25">
      <c r="A6" s="148" t="s">
        <v>345</v>
      </c>
      <c r="B6" s="150" t="s">
        <v>346</v>
      </c>
      <c r="C6" s="150" t="s">
        <v>347</v>
      </c>
      <c r="D6" s="149" t="s">
        <v>348</v>
      </c>
      <c r="E6" s="148" t="s">
        <v>349</v>
      </c>
      <c r="F6" s="147" t="s">
        <v>350</v>
      </c>
      <c r="G6" s="148" t="s">
        <v>29</v>
      </c>
      <c r="H6" s="151" t="s">
        <v>30</v>
      </c>
      <c r="I6" s="151" t="s">
        <v>351</v>
      </c>
      <c r="J6" s="151" t="s">
        <v>31</v>
      </c>
      <c r="K6" s="151" t="s">
        <v>352</v>
      </c>
      <c r="L6" s="151" t="s">
        <v>353</v>
      </c>
      <c r="M6" s="151" t="s">
        <v>354</v>
      </c>
      <c r="N6" s="151" t="s">
        <v>355</v>
      </c>
      <c r="O6" s="151" t="s">
        <v>356</v>
      </c>
      <c r="P6" s="151" t="s">
        <v>357</v>
      </c>
      <c r="Q6" s="151" t="s">
        <v>358</v>
      </c>
      <c r="R6" s="151" t="s">
        <v>359</v>
      </c>
      <c r="S6" s="151" t="s">
        <v>360</v>
      </c>
      <c r="T6" s="151" t="s">
        <v>361</v>
      </c>
      <c r="U6" s="151" t="s">
        <v>362</v>
      </c>
      <c r="V6" s="151" t="s">
        <v>363</v>
      </c>
      <c r="W6" s="151" t="s">
        <v>364</v>
      </c>
      <c r="X6" s="151" t="s">
        <v>365</v>
      </c>
    </row>
    <row r="7" spans="1:60" hidden="1">
      <c r="A7" s="3"/>
      <c r="B7" s="4"/>
      <c r="C7" s="4"/>
      <c r="D7" s="6"/>
      <c r="E7" s="153"/>
      <c r="F7" s="154"/>
      <c r="G7" s="154"/>
      <c r="H7" s="154"/>
      <c r="I7" s="154"/>
      <c r="J7" s="154"/>
      <c r="K7" s="154"/>
      <c r="L7" s="154"/>
      <c r="M7" s="154"/>
      <c r="N7" s="153"/>
      <c r="O7" s="153"/>
      <c r="P7" s="153"/>
      <c r="Q7" s="153"/>
      <c r="R7" s="154"/>
      <c r="S7" s="154"/>
      <c r="T7" s="154"/>
      <c r="U7" s="154"/>
      <c r="V7" s="154"/>
      <c r="W7" s="154"/>
      <c r="X7" s="154"/>
    </row>
    <row r="8" spans="1:60">
      <c r="A8" s="169" t="s">
        <v>366</v>
      </c>
      <c r="B8" s="170" t="s">
        <v>280</v>
      </c>
      <c r="C8" s="184" t="s">
        <v>103</v>
      </c>
      <c r="D8" s="171"/>
      <c r="E8" s="172"/>
      <c r="F8" s="173"/>
      <c r="G8" s="173">
        <f>SUMIF(AG9:AG41,"&lt;&gt;NOR",G9:G41)</f>
        <v>0</v>
      </c>
      <c r="H8" s="173"/>
      <c r="I8" s="173">
        <f>SUM(I9:I41)</f>
        <v>0</v>
      </c>
      <c r="J8" s="173"/>
      <c r="K8" s="173">
        <f>SUM(K9:K41)</f>
        <v>0</v>
      </c>
      <c r="L8" s="173"/>
      <c r="M8" s="173">
        <f>SUM(M9:M41)</f>
        <v>0</v>
      </c>
      <c r="N8" s="172"/>
      <c r="O8" s="172">
        <f>SUM(O9:O41)</f>
        <v>5.4099999999999984</v>
      </c>
      <c r="P8" s="172"/>
      <c r="Q8" s="172">
        <f>SUM(Q9:Q41)</f>
        <v>0</v>
      </c>
      <c r="R8" s="173"/>
      <c r="S8" s="173"/>
      <c r="T8" s="174"/>
      <c r="U8" s="168"/>
      <c r="V8" s="168">
        <f>SUM(V9:V41)</f>
        <v>56.36</v>
      </c>
      <c r="W8" s="168"/>
      <c r="X8" s="168"/>
      <c r="AG8" t="s">
        <v>367</v>
      </c>
    </row>
    <row r="9" spans="1:60" outlineLevel="1">
      <c r="A9" s="189">
        <v>1</v>
      </c>
      <c r="B9" s="190" t="s">
        <v>5081</v>
      </c>
      <c r="C9" s="197" t="s">
        <v>5082</v>
      </c>
      <c r="D9" s="191" t="s">
        <v>524</v>
      </c>
      <c r="E9" s="192">
        <v>15</v>
      </c>
      <c r="F9" s="193"/>
      <c r="G9" s="194">
        <f>ROUND(E9*F9,2)</f>
        <v>0</v>
      </c>
      <c r="H9" s="193"/>
      <c r="I9" s="194">
        <f>ROUND(E9*H9,2)</f>
        <v>0</v>
      </c>
      <c r="J9" s="193"/>
      <c r="K9" s="194">
        <f>ROUND(E9*J9,2)</f>
        <v>0</v>
      </c>
      <c r="L9" s="194">
        <v>21</v>
      </c>
      <c r="M9" s="194">
        <f>G9*(1+L9/100)</f>
        <v>0</v>
      </c>
      <c r="N9" s="192">
        <v>2.5699999999999998E-3</v>
      </c>
      <c r="O9" s="192">
        <f>ROUND(E9*N9,2)</f>
        <v>0.04</v>
      </c>
      <c r="P9" s="192">
        <v>0</v>
      </c>
      <c r="Q9" s="192">
        <f>ROUND(E9*P9,2)</f>
        <v>0</v>
      </c>
      <c r="R9" s="194" t="s">
        <v>781</v>
      </c>
      <c r="S9" s="194" t="s">
        <v>371</v>
      </c>
      <c r="T9" s="195" t="s">
        <v>2386</v>
      </c>
      <c r="U9" s="163">
        <v>0.27</v>
      </c>
      <c r="V9" s="163">
        <f>ROUND(E9*U9,2)</f>
        <v>4.05</v>
      </c>
      <c r="W9" s="163"/>
      <c r="X9" s="163" t="s">
        <v>431</v>
      </c>
      <c r="Y9" s="152"/>
      <c r="Z9" s="152"/>
      <c r="AA9" s="152"/>
      <c r="AB9" s="152"/>
      <c r="AC9" s="152"/>
      <c r="AD9" s="152"/>
      <c r="AE9" s="152"/>
      <c r="AF9" s="152"/>
      <c r="AG9" s="152" t="s">
        <v>2387</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2.5" outlineLevel="1">
      <c r="A10" s="189">
        <v>2</v>
      </c>
      <c r="B10" s="190" t="s">
        <v>5083</v>
      </c>
      <c r="C10" s="197" t="s">
        <v>5084</v>
      </c>
      <c r="D10" s="191" t="s">
        <v>633</v>
      </c>
      <c r="E10" s="192">
        <v>1</v>
      </c>
      <c r="F10" s="193"/>
      <c r="G10" s="194">
        <f>ROUND(E10*F10,2)</f>
        <v>0</v>
      </c>
      <c r="H10" s="193"/>
      <c r="I10" s="194">
        <f>ROUND(E10*H10,2)</f>
        <v>0</v>
      </c>
      <c r="J10" s="193"/>
      <c r="K10" s="194">
        <f>ROUND(E10*J10,2)</f>
        <v>0</v>
      </c>
      <c r="L10" s="194">
        <v>21</v>
      </c>
      <c r="M10" s="194">
        <f>G10*(1+L10/100)</f>
        <v>0</v>
      </c>
      <c r="N10" s="192">
        <v>0</v>
      </c>
      <c r="O10" s="192">
        <f>ROUND(E10*N10,2)</f>
        <v>0</v>
      </c>
      <c r="P10" s="192">
        <v>0</v>
      </c>
      <c r="Q10" s="192">
        <f>ROUND(E10*P10,2)</f>
        <v>0</v>
      </c>
      <c r="R10" s="194"/>
      <c r="S10" s="194" t="s">
        <v>430</v>
      </c>
      <c r="T10" s="195" t="s">
        <v>372</v>
      </c>
      <c r="U10" s="163">
        <v>0</v>
      </c>
      <c r="V10" s="163">
        <f>ROUND(E10*U10,2)</f>
        <v>0</v>
      </c>
      <c r="W10" s="163"/>
      <c r="X10" s="163" t="s">
        <v>431</v>
      </c>
      <c r="Y10" s="152"/>
      <c r="Z10" s="152"/>
      <c r="AA10" s="152"/>
      <c r="AB10" s="152"/>
      <c r="AC10" s="152"/>
      <c r="AD10" s="152"/>
      <c r="AE10" s="152"/>
      <c r="AF10" s="152"/>
      <c r="AG10" s="152" t="s">
        <v>2387</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c r="A11" s="189">
        <v>3</v>
      </c>
      <c r="B11" s="190" t="s">
        <v>5085</v>
      </c>
      <c r="C11" s="197" t="s">
        <v>5086</v>
      </c>
      <c r="D11" s="191" t="s">
        <v>633</v>
      </c>
      <c r="E11" s="192">
        <v>1</v>
      </c>
      <c r="F11" s="193"/>
      <c r="G11" s="194">
        <f>ROUND(E11*F11,2)</f>
        <v>0</v>
      </c>
      <c r="H11" s="193"/>
      <c r="I11" s="194">
        <f>ROUND(E11*H11,2)</f>
        <v>0</v>
      </c>
      <c r="J11" s="193"/>
      <c r="K11" s="194">
        <f>ROUND(E11*J11,2)</f>
        <v>0</v>
      </c>
      <c r="L11" s="194">
        <v>21</v>
      </c>
      <c r="M11" s="194">
        <f>G11*(1+L11/100)</f>
        <v>0</v>
      </c>
      <c r="N11" s="192">
        <v>0</v>
      </c>
      <c r="O11" s="192">
        <f>ROUND(E11*N11,2)</f>
        <v>0</v>
      </c>
      <c r="P11" s="192">
        <v>0</v>
      </c>
      <c r="Q11" s="192">
        <f>ROUND(E11*P11,2)</f>
        <v>0</v>
      </c>
      <c r="R11" s="194"/>
      <c r="S11" s="194" t="s">
        <v>430</v>
      </c>
      <c r="T11" s="195" t="s">
        <v>372</v>
      </c>
      <c r="U11" s="163">
        <v>0</v>
      </c>
      <c r="V11" s="163">
        <f>ROUND(E11*U11,2)</f>
        <v>0</v>
      </c>
      <c r="W11" s="163"/>
      <c r="X11" s="163" t="s">
        <v>431</v>
      </c>
      <c r="Y11" s="152"/>
      <c r="Z11" s="152"/>
      <c r="AA11" s="152"/>
      <c r="AB11" s="152"/>
      <c r="AC11" s="152"/>
      <c r="AD11" s="152"/>
      <c r="AE11" s="152"/>
      <c r="AF11" s="152"/>
      <c r="AG11" s="152" t="s">
        <v>2387</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c r="A12" s="175">
        <v>4</v>
      </c>
      <c r="B12" s="176" t="s">
        <v>5087</v>
      </c>
      <c r="C12" s="185" t="s">
        <v>5088</v>
      </c>
      <c r="D12" s="177" t="s">
        <v>524</v>
      </c>
      <c r="E12" s="178">
        <v>23.9</v>
      </c>
      <c r="F12" s="179"/>
      <c r="G12" s="180">
        <f>ROUND(E12*F12,2)</f>
        <v>0</v>
      </c>
      <c r="H12" s="179"/>
      <c r="I12" s="180">
        <f>ROUND(E12*H12,2)</f>
        <v>0</v>
      </c>
      <c r="J12" s="179"/>
      <c r="K12" s="180">
        <f>ROUND(E12*J12,2)</f>
        <v>0</v>
      </c>
      <c r="L12" s="180">
        <v>21</v>
      </c>
      <c r="M12" s="180">
        <f>G12*(1+L12/100)</f>
        <v>0</v>
      </c>
      <c r="N12" s="178">
        <v>1.413E-2</v>
      </c>
      <c r="O12" s="178">
        <f>ROUND(E12*N12,2)</f>
        <v>0.34</v>
      </c>
      <c r="P12" s="178">
        <v>0</v>
      </c>
      <c r="Q12" s="178">
        <f>ROUND(E12*P12,2)</f>
        <v>0</v>
      </c>
      <c r="R12" s="180"/>
      <c r="S12" s="180" t="s">
        <v>430</v>
      </c>
      <c r="T12" s="181" t="s">
        <v>372</v>
      </c>
      <c r="U12" s="163">
        <v>0.17</v>
      </c>
      <c r="V12" s="163">
        <f>ROUND(E12*U12,2)</f>
        <v>4.0599999999999996</v>
      </c>
      <c r="W12" s="163"/>
      <c r="X12" s="163" t="s">
        <v>464</v>
      </c>
      <c r="Y12" s="152"/>
      <c r="Z12" s="152"/>
      <c r="AA12" s="152"/>
      <c r="AB12" s="152"/>
      <c r="AC12" s="152"/>
      <c r="AD12" s="152"/>
      <c r="AE12" s="152"/>
      <c r="AF12" s="152"/>
      <c r="AG12" s="152" t="s">
        <v>2465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c r="A13" s="159"/>
      <c r="B13" s="160"/>
      <c r="C13" s="203" t="s">
        <v>5089</v>
      </c>
      <c r="D13" s="199"/>
      <c r="E13" s="200">
        <v>23.9</v>
      </c>
      <c r="F13" s="163"/>
      <c r="G13" s="163"/>
      <c r="H13" s="163"/>
      <c r="I13" s="163"/>
      <c r="J13" s="163"/>
      <c r="K13" s="163"/>
      <c r="L13" s="163"/>
      <c r="M13" s="163"/>
      <c r="N13" s="162"/>
      <c r="O13" s="162"/>
      <c r="P13" s="162"/>
      <c r="Q13" s="162"/>
      <c r="R13" s="163"/>
      <c r="S13" s="163"/>
      <c r="T13" s="163"/>
      <c r="U13" s="163"/>
      <c r="V13" s="163"/>
      <c r="W13" s="163"/>
      <c r="X13" s="163"/>
      <c r="Y13" s="152"/>
      <c r="Z13" s="152"/>
      <c r="AA13" s="152"/>
      <c r="AB13" s="152"/>
      <c r="AC13" s="152"/>
      <c r="AD13" s="152"/>
      <c r="AE13" s="152"/>
      <c r="AF13" s="152"/>
      <c r="AG13" s="152" t="s">
        <v>2390</v>
      </c>
      <c r="AH13" s="152">
        <v>0</v>
      </c>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c r="A14" s="175">
        <v>5</v>
      </c>
      <c r="B14" s="176" t="s">
        <v>4337</v>
      </c>
      <c r="C14" s="185" t="s">
        <v>5090</v>
      </c>
      <c r="D14" s="177" t="s">
        <v>524</v>
      </c>
      <c r="E14" s="178">
        <v>95.5</v>
      </c>
      <c r="F14" s="179"/>
      <c r="G14" s="180">
        <f>ROUND(E14*F14,2)</f>
        <v>0</v>
      </c>
      <c r="H14" s="179"/>
      <c r="I14" s="180">
        <f>ROUND(E14*H14,2)</f>
        <v>0</v>
      </c>
      <c r="J14" s="179"/>
      <c r="K14" s="180">
        <f>ROUND(E14*J14,2)</f>
        <v>0</v>
      </c>
      <c r="L14" s="180">
        <v>21</v>
      </c>
      <c r="M14" s="180">
        <f>G14*(1+L14/100)</f>
        <v>0</v>
      </c>
      <c r="N14" s="178">
        <v>1.413E-2</v>
      </c>
      <c r="O14" s="178">
        <f>ROUND(E14*N14,2)</f>
        <v>1.35</v>
      </c>
      <c r="P14" s="178">
        <v>0</v>
      </c>
      <c r="Q14" s="178">
        <f>ROUND(E14*P14,2)</f>
        <v>0</v>
      </c>
      <c r="R14" s="180"/>
      <c r="S14" s="180" t="s">
        <v>430</v>
      </c>
      <c r="T14" s="181" t="s">
        <v>372</v>
      </c>
      <c r="U14" s="163">
        <v>0.17</v>
      </c>
      <c r="V14" s="163">
        <f>ROUND(E14*U14,2)</f>
        <v>16.239999999999998</v>
      </c>
      <c r="W14" s="163"/>
      <c r="X14" s="163" t="s">
        <v>464</v>
      </c>
      <c r="Y14" s="152"/>
      <c r="Z14" s="152"/>
      <c r="AA14" s="152"/>
      <c r="AB14" s="152"/>
      <c r="AC14" s="152"/>
      <c r="AD14" s="152"/>
      <c r="AE14" s="152"/>
      <c r="AF14" s="152"/>
      <c r="AG14" s="152" t="s">
        <v>2465</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c r="A15" s="159"/>
      <c r="B15" s="160"/>
      <c r="C15" s="203" t="s">
        <v>5091</v>
      </c>
      <c r="D15" s="199"/>
      <c r="E15" s="200">
        <v>95.5</v>
      </c>
      <c r="F15" s="163"/>
      <c r="G15" s="163"/>
      <c r="H15" s="163"/>
      <c r="I15" s="163"/>
      <c r="J15" s="163"/>
      <c r="K15" s="163"/>
      <c r="L15" s="163"/>
      <c r="M15" s="163"/>
      <c r="N15" s="162"/>
      <c r="O15" s="162"/>
      <c r="P15" s="162"/>
      <c r="Q15" s="162"/>
      <c r="R15" s="163"/>
      <c r="S15" s="163"/>
      <c r="T15" s="163"/>
      <c r="U15" s="163"/>
      <c r="V15" s="163"/>
      <c r="W15" s="163"/>
      <c r="X15" s="163"/>
      <c r="Y15" s="152"/>
      <c r="Z15" s="152"/>
      <c r="AA15" s="152"/>
      <c r="AB15" s="152"/>
      <c r="AC15" s="152"/>
      <c r="AD15" s="152"/>
      <c r="AE15" s="152"/>
      <c r="AF15" s="152"/>
      <c r="AG15" s="152" t="s">
        <v>2390</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c r="A16" s="189">
        <v>6</v>
      </c>
      <c r="B16" s="190" t="s">
        <v>4340</v>
      </c>
      <c r="C16" s="197" t="s">
        <v>5092</v>
      </c>
      <c r="D16" s="191" t="s">
        <v>524</v>
      </c>
      <c r="E16" s="192">
        <v>27</v>
      </c>
      <c r="F16" s="193"/>
      <c r="G16" s="194">
        <f>ROUND(E16*F16,2)</f>
        <v>0</v>
      </c>
      <c r="H16" s="193"/>
      <c r="I16" s="194">
        <f>ROUND(E16*H16,2)</f>
        <v>0</v>
      </c>
      <c r="J16" s="193"/>
      <c r="K16" s="194">
        <f>ROUND(E16*J16,2)</f>
        <v>0</v>
      </c>
      <c r="L16" s="194">
        <v>21</v>
      </c>
      <c r="M16" s="194">
        <f>G16*(1+L16/100)</f>
        <v>0</v>
      </c>
      <c r="N16" s="192">
        <v>1.413E-2</v>
      </c>
      <c r="O16" s="192">
        <f>ROUND(E16*N16,2)</f>
        <v>0.38</v>
      </c>
      <c r="P16" s="192">
        <v>0</v>
      </c>
      <c r="Q16" s="192">
        <f>ROUND(E16*P16,2)</f>
        <v>0</v>
      </c>
      <c r="R16" s="194"/>
      <c r="S16" s="194" t="s">
        <v>430</v>
      </c>
      <c r="T16" s="195" t="s">
        <v>372</v>
      </c>
      <c r="U16" s="163">
        <v>0.17</v>
      </c>
      <c r="V16" s="163">
        <f>ROUND(E16*U16,2)</f>
        <v>4.59</v>
      </c>
      <c r="W16" s="163"/>
      <c r="X16" s="163" t="s">
        <v>464</v>
      </c>
      <c r="Y16" s="152"/>
      <c r="Z16" s="152"/>
      <c r="AA16" s="152"/>
      <c r="AB16" s="152"/>
      <c r="AC16" s="152"/>
      <c r="AD16" s="152"/>
      <c r="AE16" s="152"/>
      <c r="AF16" s="152"/>
      <c r="AG16" s="152" t="s">
        <v>2465</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ht="22.5" outlineLevel="1">
      <c r="A17" s="175">
        <v>7</v>
      </c>
      <c r="B17" s="176" t="s">
        <v>5093</v>
      </c>
      <c r="C17" s="185" t="s">
        <v>5094</v>
      </c>
      <c r="D17" s="177" t="s">
        <v>524</v>
      </c>
      <c r="E17" s="178">
        <v>72.400000000000006</v>
      </c>
      <c r="F17" s="179"/>
      <c r="G17" s="180">
        <f>ROUND(E17*F17,2)</f>
        <v>0</v>
      </c>
      <c r="H17" s="179"/>
      <c r="I17" s="180">
        <f>ROUND(E17*H17,2)</f>
        <v>0</v>
      </c>
      <c r="J17" s="179"/>
      <c r="K17" s="180">
        <f>ROUND(E17*J17,2)</f>
        <v>0</v>
      </c>
      <c r="L17" s="180">
        <v>21</v>
      </c>
      <c r="M17" s="180">
        <f>G17*(1+L17/100)</f>
        <v>0</v>
      </c>
      <c r="N17" s="178">
        <v>1.413E-2</v>
      </c>
      <c r="O17" s="178">
        <f>ROUND(E17*N17,2)</f>
        <v>1.02</v>
      </c>
      <c r="P17" s="178">
        <v>0</v>
      </c>
      <c r="Q17" s="178">
        <f>ROUND(E17*P17,2)</f>
        <v>0</v>
      </c>
      <c r="R17" s="180"/>
      <c r="S17" s="180" t="s">
        <v>430</v>
      </c>
      <c r="T17" s="181" t="s">
        <v>372</v>
      </c>
      <c r="U17" s="163">
        <v>0.17</v>
      </c>
      <c r="V17" s="163">
        <f>ROUND(E17*U17,2)</f>
        <v>12.31</v>
      </c>
      <c r="W17" s="163"/>
      <c r="X17" s="163" t="s">
        <v>464</v>
      </c>
      <c r="Y17" s="152"/>
      <c r="Z17" s="152"/>
      <c r="AA17" s="152"/>
      <c r="AB17" s="152"/>
      <c r="AC17" s="152"/>
      <c r="AD17" s="152"/>
      <c r="AE17" s="152"/>
      <c r="AF17" s="152"/>
      <c r="AG17" s="152" t="s">
        <v>2465</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c r="A18" s="159"/>
      <c r="B18" s="160"/>
      <c r="C18" s="203" t="s">
        <v>5095</v>
      </c>
      <c r="D18" s="199"/>
      <c r="E18" s="200">
        <v>72.400000000000006</v>
      </c>
      <c r="F18" s="163"/>
      <c r="G18" s="163"/>
      <c r="H18" s="163"/>
      <c r="I18" s="163"/>
      <c r="J18" s="163"/>
      <c r="K18" s="163"/>
      <c r="L18" s="163"/>
      <c r="M18" s="163"/>
      <c r="N18" s="162"/>
      <c r="O18" s="162"/>
      <c r="P18" s="162"/>
      <c r="Q18" s="162"/>
      <c r="R18" s="163"/>
      <c r="S18" s="163"/>
      <c r="T18" s="163"/>
      <c r="U18" s="163"/>
      <c r="V18" s="163"/>
      <c r="W18" s="163"/>
      <c r="X18" s="163"/>
      <c r="Y18" s="152"/>
      <c r="Z18" s="152"/>
      <c r="AA18" s="152"/>
      <c r="AB18" s="152"/>
      <c r="AC18" s="152"/>
      <c r="AD18" s="152"/>
      <c r="AE18" s="152"/>
      <c r="AF18" s="152"/>
      <c r="AG18" s="152" t="s">
        <v>2390</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c r="A19" s="175">
        <v>8</v>
      </c>
      <c r="B19" s="176" t="s">
        <v>5096</v>
      </c>
      <c r="C19" s="185" t="s">
        <v>5097</v>
      </c>
      <c r="D19" s="177" t="s">
        <v>524</v>
      </c>
      <c r="E19" s="178">
        <v>62</v>
      </c>
      <c r="F19" s="179"/>
      <c r="G19" s="180">
        <f>ROUND(E19*F19,2)</f>
        <v>0</v>
      </c>
      <c r="H19" s="179"/>
      <c r="I19" s="180">
        <f>ROUND(E19*H19,2)</f>
        <v>0</v>
      </c>
      <c r="J19" s="179"/>
      <c r="K19" s="180">
        <f>ROUND(E19*J19,2)</f>
        <v>0</v>
      </c>
      <c r="L19" s="180">
        <v>21</v>
      </c>
      <c r="M19" s="180">
        <f>G19*(1+L19/100)</f>
        <v>0</v>
      </c>
      <c r="N19" s="178">
        <v>1.413E-2</v>
      </c>
      <c r="O19" s="178">
        <f>ROUND(E19*N19,2)</f>
        <v>0.88</v>
      </c>
      <c r="P19" s="178">
        <v>0</v>
      </c>
      <c r="Q19" s="178">
        <f>ROUND(E19*P19,2)</f>
        <v>0</v>
      </c>
      <c r="R19" s="180"/>
      <c r="S19" s="180" t="s">
        <v>430</v>
      </c>
      <c r="T19" s="181" t="s">
        <v>372</v>
      </c>
      <c r="U19" s="163">
        <v>0.17</v>
      </c>
      <c r="V19" s="163">
        <f>ROUND(E19*U19,2)</f>
        <v>10.54</v>
      </c>
      <c r="W19" s="163"/>
      <c r="X19" s="163" t="s">
        <v>464</v>
      </c>
      <c r="Y19" s="152"/>
      <c r="Z19" s="152"/>
      <c r="AA19" s="152"/>
      <c r="AB19" s="152"/>
      <c r="AC19" s="152"/>
      <c r="AD19" s="152"/>
      <c r="AE19" s="152"/>
      <c r="AF19" s="152"/>
      <c r="AG19" s="152" t="s">
        <v>2465</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2.5" outlineLevel="1">
      <c r="A20" s="159"/>
      <c r="B20" s="160"/>
      <c r="C20" s="262" t="s">
        <v>5098</v>
      </c>
      <c r="D20" s="263"/>
      <c r="E20" s="263"/>
      <c r="F20" s="263"/>
      <c r="G20" s="263"/>
      <c r="H20" s="163"/>
      <c r="I20" s="163"/>
      <c r="J20" s="163"/>
      <c r="K20" s="163"/>
      <c r="L20" s="163"/>
      <c r="M20" s="163"/>
      <c r="N20" s="162"/>
      <c r="O20" s="162"/>
      <c r="P20" s="162"/>
      <c r="Q20" s="162"/>
      <c r="R20" s="163"/>
      <c r="S20" s="163"/>
      <c r="T20" s="163"/>
      <c r="U20" s="163"/>
      <c r="V20" s="163"/>
      <c r="W20" s="163"/>
      <c r="X20" s="163"/>
      <c r="Y20" s="152"/>
      <c r="Z20" s="152"/>
      <c r="AA20" s="152"/>
      <c r="AB20" s="152"/>
      <c r="AC20" s="152"/>
      <c r="AD20" s="152"/>
      <c r="AE20" s="152"/>
      <c r="AF20" s="152"/>
      <c r="AG20" s="152" t="s">
        <v>375</v>
      </c>
      <c r="AH20" s="152"/>
      <c r="AI20" s="152"/>
      <c r="AJ20" s="152"/>
      <c r="AK20" s="152"/>
      <c r="AL20" s="152"/>
      <c r="AM20" s="152"/>
      <c r="AN20" s="152"/>
      <c r="AO20" s="152"/>
      <c r="AP20" s="152"/>
      <c r="AQ20" s="152"/>
      <c r="AR20" s="152"/>
      <c r="AS20" s="152"/>
      <c r="AT20" s="152"/>
      <c r="AU20" s="152"/>
      <c r="AV20" s="152"/>
      <c r="AW20" s="152"/>
      <c r="AX20" s="152"/>
      <c r="AY20" s="152"/>
      <c r="AZ20" s="152"/>
      <c r="BA20" s="182" t="str">
        <f>C20</f>
        <v>Propojení dálkového ovladače 2x 0,75 mm2 a svorek R1R2. Stíněný propojovací kabel 2x 0,75 mm2 U1U2 mezi venkovní a vnitřními jednotkami U1U2.</v>
      </c>
      <c r="BB20" s="152"/>
      <c r="BC20" s="152"/>
      <c r="BD20" s="152"/>
      <c r="BE20" s="152"/>
      <c r="BF20" s="152"/>
      <c r="BG20" s="152"/>
      <c r="BH20" s="152"/>
    </row>
    <row r="21" spans="1:60" outlineLevel="1">
      <c r="A21" s="189">
        <v>9</v>
      </c>
      <c r="B21" s="190" t="s">
        <v>5099</v>
      </c>
      <c r="C21" s="197" t="s">
        <v>5100</v>
      </c>
      <c r="D21" s="191" t="s">
        <v>633</v>
      </c>
      <c r="E21" s="192">
        <v>2</v>
      </c>
      <c r="F21" s="193"/>
      <c r="G21" s="194">
        <f>ROUND(E21*F21,2)</f>
        <v>0</v>
      </c>
      <c r="H21" s="193"/>
      <c r="I21" s="194">
        <f>ROUND(E21*H21,2)</f>
        <v>0</v>
      </c>
      <c r="J21" s="193"/>
      <c r="K21" s="194">
        <f>ROUND(E21*J21,2)</f>
        <v>0</v>
      </c>
      <c r="L21" s="194">
        <v>21</v>
      </c>
      <c r="M21" s="194">
        <f>G21*(1+L21/100)</f>
        <v>0</v>
      </c>
      <c r="N21" s="192">
        <v>0</v>
      </c>
      <c r="O21" s="192">
        <f>ROUND(E21*N21,2)</f>
        <v>0</v>
      </c>
      <c r="P21" s="192">
        <v>0</v>
      </c>
      <c r="Q21" s="192">
        <f>ROUND(E21*P21,2)</f>
        <v>0</v>
      </c>
      <c r="R21" s="194"/>
      <c r="S21" s="194" t="s">
        <v>430</v>
      </c>
      <c r="T21" s="195" t="s">
        <v>372</v>
      </c>
      <c r="U21" s="163">
        <v>0</v>
      </c>
      <c r="V21" s="163">
        <f>ROUND(E21*U21,2)</f>
        <v>0</v>
      </c>
      <c r="W21" s="163"/>
      <c r="X21" s="163" t="s">
        <v>464</v>
      </c>
      <c r="Y21" s="152"/>
      <c r="Z21" s="152"/>
      <c r="AA21" s="152"/>
      <c r="AB21" s="152"/>
      <c r="AC21" s="152"/>
      <c r="AD21" s="152"/>
      <c r="AE21" s="152"/>
      <c r="AF21" s="152"/>
      <c r="AG21" s="152" t="s">
        <v>2465</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ht="33.75" outlineLevel="1">
      <c r="A22" s="175">
        <v>10</v>
      </c>
      <c r="B22" s="176" t="s">
        <v>5101</v>
      </c>
      <c r="C22" s="185" t="s">
        <v>5102</v>
      </c>
      <c r="D22" s="177" t="s">
        <v>815</v>
      </c>
      <c r="E22" s="178">
        <v>1</v>
      </c>
      <c r="F22" s="179"/>
      <c r="G22" s="180">
        <f>ROUND(E22*F22,2)</f>
        <v>0</v>
      </c>
      <c r="H22" s="179"/>
      <c r="I22" s="180">
        <f>ROUND(E22*H22,2)</f>
        <v>0</v>
      </c>
      <c r="J22" s="179"/>
      <c r="K22" s="180">
        <f>ROUND(E22*J22,2)</f>
        <v>0</v>
      </c>
      <c r="L22" s="180">
        <v>21</v>
      </c>
      <c r="M22" s="180">
        <f>G22*(1+L22/100)</f>
        <v>0</v>
      </c>
      <c r="N22" s="178">
        <v>5.5E-2</v>
      </c>
      <c r="O22" s="178">
        <f>ROUND(E22*N22,2)</f>
        <v>0.06</v>
      </c>
      <c r="P22" s="178">
        <v>0</v>
      </c>
      <c r="Q22" s="178">
        <f>ROUND(E22*P22,2)</f>
        <v>0</v>
      </c>
      <c r="R22" s="180"/>
      <c r="S22" s="180" t="s">
        <v>430</v>
      </c>
      <c r="T22" s="181" t="s">
        <v>372</v>
      </c>
      <c r="U22" s="163">
        <v>0</v>
      </c>
      <c r="V22" s="163">
        <f>ROUND(E22*U22,2)</f>
        <v>0</v>
      </c>
      <c r="W22" s="163"/>
      <c r="X22" s="163" t="s">
        <v>464</v>
      </c>
      <c r="Y22" s="152"/>
      <c r="Z22" s="152"/>
      <c r="AA22" s="152"/>
      <c r="AB22" s="152"/>
      <c r="AC22" s="152"/>
      <c r="AD22" s="152"/>
      <c r="AE22" s="152"/>
      <c r="AF22" s="152"/>
      <c r="AG22" s="152" t="s">
        <v>2465</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c r="A23" s="159"/>
      <c r="B23" s="160"/>
      <c r="C23" s="262" t="s">
        <v>5103</v>
      </c>
      <c r="D23" s="263"/>
      <c r="E23" s="263"/>
      <c r="F23" s="263"/>
      <c r="G23" s="263"/>
      <c r="H23" s="163"/>
      <c r="I23" s="163"/>
      <c r="J23" s="163"/>
      <c r="K23" s="163"/>
      <c r="L23" s="163"/>
      <c r="M23" s="163"/>
      <c r="N23" s="162"/>
      <c r="O23" s="162"/>
      <c r="P23" s="162"/>
      <c r="Q23" s="162"/>
      <c r="R23" s="163"/>
      <c r="S23" s="163"/>
      <c r="T23" s="163"/>
      <c r="U23" s="163"/>
      <c r="V23" s="163"/>
      <c r="W23" s="163"/>
      <c r="X23" s="163"/>
      <c r="Y23" s="152"/>
      <c r="Z23" s="152"/>
      <c r="AA23" s="152"/>
      <c r="AB23" s="152"/>
      <c r="AC23" s="152"/>
      <c r="AD23" s="152"/>
      <c r="AE23" s="152"/>
      <c r="AF23" s="152"/>
      <c r="AG23" s="152" t="s">
        <v>375</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c r="A24" s="175">
        <v>11</v>
      </c>
      <c r="B24" s="176" t="s">
        <v>5104</v>
      </c>
      <c r="C24" s="185" t="s">
        <v>5105</v>
      </c>
      <c r="D24" s="177" t="s">
        <v>815</v>
      </c>
      <c r="E24" s="178">
        <v>1</v>
      </c>
      <c r="F24" s="179"/>
      <c r="G24" s="180">
        <f>ROUND(E24*F24,2)</f>
        <v>0</v>
      </c>
      <c r="H24" s="179"/>
      <c r="I24" s="180">
        <f>ROUND(E24*H24,2)</f>
        <v>0</v>
      </c>
      <c r="J24" s="179"/>
      <c r="K24" s="180">
        <f>ROUND(E24*J24,2)</f>
        <v>0</v>
      </c>
      <c r="L24" s="180">
        <v>21</v>
      </c>
      <c r="M24" s="180">
        <f>G24*(1+L24/100)</f>
        <v>0</v>
      </c>
      <c r="N24" s="178">
        <v>5.5E-2</v>
      </c>
      <c r="O24" s="178">
        <f>ROUND(E24*N24,2)</f>
        <v>0.06</v>
      </c>
      <c r="P24" s="178">
        <v>0</v>
      </c>
      <c r="Q24" s="178">
        <f>ROUND(E24*P24,2)</f>
        <v>0</v>
      </c>
      <c r="R24" s="180"/>
      <c r="S24" s="180" t="s">
        <v>430</v>
      </c>
      <c r="T24" s="181" t="s">
        <v>372</v>
      </c>
      <c r="U24" s="163">
        <v>0</v>
      </c>
      <c r="V24" s="163">
        <f>ROUND(E24*U24,2)</f>
        <v>0</v>
      </c>
      <c r="W24" s="163"/>
      <c r="X24" s="163" t="s">
        <v>464</v>
      </c>
      <c r="Y24" s="152"/>
      <c r="Z24" s="152"/>
      <c r="AA24" s="152"/>
      <c r="AB24" s="152"/>
      <c r="AC24" s="152"/>
      <c r="AD24" s="152"/>
      <c r="AE24" s="152"/>
      <c r="AF24" s="152"/>
      <c r="AG24" s="152" t="s">
        <v>2465</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c r="A25" s="159"/>
      <c r="B25" s="160"/>
      <c r="C25" s="262" t="s">
        <v>5103</v>
      </c>
      <c r="D25" s="263"/>
      <c r="E25" s="263"/>
      <c r="F25" s="263"/>
      <c r="G25" s="263"/>
      <c r="H25" s="163"/>
      <c r="I25" s="163"/>
      <c r="J25" s="163"/>
      <c r="K25" s="163"/>
      <c r="L25" s="163"/>
      <c r="M25" s="163"/>
      <c r="N25" s="162"/>
      <c r="O25" s="162"/>
      <c r="P25" s="162"/>
      <c r="Q25" s="162"/>
      <c r="R25" s="163"/>
      <c r="S25" s="163"/>
      <c r="T25" s="163"/>
      <c r="U25" s="163"/>
      <c r="V25" s="163"/>
      <c r="W25" s="163"/>
      <c r="X25" s="163"/>
      <c r="Y25" s="152"/>
      <c r="Z25" s="152"/>
      <c r="AA25" s="152"/>
      <c r="AB25" s="152"/>
      <c r="AC25" s="152"/>
      <c r="AD25" s="152"/>
      <c r="AE25" s="152"/>
      <c r="AF25" s="152"/>
      <c r="AG25" s="152" t="s">
        <v>375</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c r="A26" s="175">
        <v>12</v>
      </c>
      <c r="B26" s="176" t="s">
        <v>5106</v>
      </c>
      <c r="C26" s="185" t="s">
        <v>5107</v>
      </c>
      <c r="D26" s="177" t="s">
        <v>815</v>
      </c>
      <c r="E26" s="178">
        <v>1</v>
      </c>
      <c r="F26" s="179"/>
      <c r="G26" s="180">
        <f>ROUND(E26*F26,2)</f>
        <v>0</v>
      </c>
      <c r="H26" s="179"/>
      <c r="I26" s="180">
        <f>ROUND(E26*H26,2)</f>
        <v>0</v>
      </c>
      <c r="J26" s="179"/>
      <c r="K26" s="180">
        <f>ROUND(E26*J26,2)</f>
        <v>0</v>
      </c>
      <c r="L26" s="180">
        <v>21</v>
      </c>
      <c r="M26" s="180">
        <f>G26*(1+L26/100)</f>
        <v>0</v>
      </c>
      <c r="N26" s="178">
        <v>5.5E-2</v>
      </c>
      <c r="O26" s="178">
        <f>ROUND(E26*N26,2)</f>
        <v>0.06</v>
      </c>
      <c r="P26" s="178">
        <v>0</v>
      </c>
      <c r="Q26" s="178">
        <f>ROUND(E26*P26,2)</f>
        <v>0</v>
      </c>
      <c r="R26" s="180"/>
      <c r="S26" s="180" t="s">
        <v>430</v>
      </c>
      <c r="T26" s="181" t="s">
        <v>372</v>
      </c>
      <c r="U26" s="163">
        <v>0</v>
      </c>
      <c r="V26" s="163">
        <f>ROUND(E26*U26,2)</f>
        <v>0</v>
      </c>
      <c r="W26" s="163"/>
      <c r="X26" s="163" t="s">
        <v>464</v>
      </c>
      <c r="Y26" s="152"/>
      <c r="Z26" s="152"/>
      <c r="AA26" s="152"/>
      <c r="AB26" s="152"/>
      <c r="AC26" s="152"/>
      <c r="AD26" s="152"/>
      <c r="AE26" s="152"/>
      <c r="AF26" s="152"/>
      <c r="AG26" s="152" t="s">
        <v>2465</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c r="A27" s="159"/>
      <c r="B27" s="160"/>
      <c r="C27" s="262" t="s">
        <v>5103</v>
      </c>
      <c r="D27" s="263"/>
      <c r="E27" s="263"/>
      <c r="F27" s="263"/>
      <c r="G27" s="263"/>
      <c r="H27" s="163"/>
      <c r="I27" s="163"/>
      <c r="J27" s="163"/>
      <c r="K27" s="163"/>
      <c r="L27" s="163"/>
      <c r="M27" s="163"/>
      <c r="N27" s="162"/>
      <c r="O27" s="162"/>
      <c r="P27" s="162"/>
      <c r="Q27" s="162"/>
      <c r="R27" s="163"/>
      <c r="S27" s="163"/>
      <c r="T27" s="163"/>
      <c r="U27" s="163"/>
      <c r="V27" s="163"/>
      <c r="W27" s="163"/>
      <c r="X27" s="163"/>
      <c r="Y27" s="152"/>
      <c r="Z27" s="152"/>
      <c r="AA27" s="152"/>
      <c r="AB27" s="152"/>
      <c r="AC27" s="152"/>
      <c r="AD27" s="152"/>
      <c r="AE27" s="152"/>
      <c r="AF27" s="152"/>
      <c r="AG27" s="152" t="s">
        <v>375</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ht="22.5" outlineLevel="1">
      <c r="A28" s="175">
        <v>13</v>
      </c>
      <c r="B28" s="176" t="s">
        <v>5108</v>
      </c>
      <c r="C28" s="185" t="s">
        <v>5109</v>
      </c>
      <c r="D28" s="177" t="s">
        <v>815</v>
      </c>
      <c r="E28" s="178">
        <v>1</v>
      </c>
      <c r="F28" s="179"/>
      <c r="G28" s="180">
        <f>ROUND(E28*F28,2)</f>
        <v>0</v>
      </c>
      <c r="H28" s="179"/>
      <c r="I28" s="180">
        <f>ROUND(E28*H28,2)</f>
        <v>0</v>
      </c>
      <c r="J28" s="179"/>
      <c r="K28" s="180">
        <f>ROUND(E28*J28,2)</f>
        <v>0</v>
      </c>
      <c r="L28" s="180">
        <v>21</v>
      </c>
      <c r="M28" s="180">
        <f>G28*(1+L28/100)</f>
        <v>0</v>
      </c>
      <c r="N28" s="178">
        <v>5.5E-2</v>
      </c>
      <c r="O28" s="178">
        <f>ROUND(E28*N28,2)</f>
        <v>0.06</v>
      </c>
      <c r="P28" s="178">
        <v>0</v>
      </c>
      <c r="Q28" s="178">
        <f>ROUND(E28*P28,2)</f>
        <v>0</v>
      </c>
      <c r="R28" s="180"/>
      <c r="S28" s="180" t="s">
        <v>430</v>
      </c>
      <c r="T28" s="181" t="s">
        <v>372</v>
      </c>
      <c r="U28" s="163">
        <v>0</v>
      </c>
      <c r="V28" s="163">
        <f>ROUND(E28*U28,2)</f>
        <v>0</v>
      </c>
      <c r="W28" s="163"/>
      <c r="X28" s="163" t="s">
        <v>464</v>
      </c>
      <c r="Y28" s="152"/>
      <c r="Z28" s="152"/>
      <c r="AA28" s="152"/>
      <c r="AB28" s="152"/>
      <c r="AC28" s="152"/>
      <c r="AD28" s="152"/>
      <c r="AE28" s="152"/>
      <c r="AF28" s="152"/>
      <c r="AG28" s="152" t="s">
        <v>2465</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c r="A29" s="159"/>
      <c r="B29" s="160"/>
      <c r="C29" s="262" t="s">
        <v>5103</v>
      </c>
      <c r="D29" s="263"/>
      <c r="E29" s="263"/>
      <c r="F29" s="263"/>
      <c r="G29" s="263"/>
      <c r="H29" s="163"/>
      <c r="I29" s="163"/>
      <c r="J29" s="163"/>
      <c r="K29" s="163"/>
      <c r="L29" s="163"/>
      <c r="M29" s="163"/>
      <c r="N29" s="162"/>
      <c r="O29" s="162"/>
      <c r="P29" s="162"/>
      <c r="Q29" s="162"/>
      <c r="R29" s="163"/>
      <c r="S29" s="163"/>
      <c r="T29" s="163"/>
      <c r="U29" s="163"/>
      <c r="V29" s="163"/>
      <c r="W29" s="163"/>
      <c r="X29" s="163"/>
      <c r="Y29" s="152"/>
      <c r="Z29" s="152"/>
      <c r="AA29" s="152"/>
      <c r="AB29" s="152"/>
      <c r="AC29" s="152"/>
      <c r="AD29" s="152"/>
      <c r="AE29" s="152"/>
      <c r="AF29" s="152"/>
      <c r="AG29" s="152" t="s">
        <v>375</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ht="22.5" outlineLevel="1">
      <c r="A30" s="175">
        <v>14</v>
      </c>
      <c r="B30" s="176" t="s">
        <v>5110</v>
      </c>
      <c r="C30" s="185" t="s">
        <v>5111</v>
      </c>
      <c r="D30" s="177" t="s">
        <v>815</v>
      </c>
      <c r="E30" s="178">
        <v>6</v>
      </c>
      <c r="F30" s="179"/>
      <c r="G30" s="180">
        <f>ROUND(E30*F30,2)</f>
        <v>0</v>
      </c>
      <c r="H30" s="179"/>
      <c r="I30" s="180">
        <f>ROUND(E30*H30,2)</f>
        <v>0</v>
      </c>
      <c r="J30" s="179"/>
      <c r="K30" s="180">
        <f>ROUND(E30*J30,2)</f>
        <v>0</v>
      </c>
      <c r="L30" s="180">
        <v>21</v>
      </c>
      <c r="M30" s="180">
        <f>G30*(1+L30/100)</f>
        <v>0</v>
      </c>
      <c r="N30" s="178">
        <v>5.5E-2</v>
      </c>
      <c r="O30" s="178">
        <f>ROUND(E30*N30,2)</f>
        <v>0.33</v>
      </c>
      <c r="P30" s="178">
        <v>0</v>
      </c>
      <c r="Q30" s="178">
        <f>ROUND(E30*P30,2)</f>
        <v>0</v>
      </c>
      <c r="R30" s="180"/>
      <c r="S30" s="180" t="s">
        <v>430</v>
      </c>
      <c r="T30" s="181" t="s">
        <v>372</v>
      </c>
      <c r="U30" s="163">
        <v>0</v>
      </c>
      <c r="V30" s="163">
        <f>ROUND(E30*U30,2)</f>
        <v>0</v>
      </c>
      <c r="W30" s="163"/>
      <c r="X30" s="163" t="s">
        <v>464</v>
      </c>
      <c r="Y30" s="152"/>
      <c r="Z30" s="152"/>
      <c r="AA30" s="152"/>
      <c r="AB30" s="152"/>
      <c r="AC30" s="152"/>
      <c r="AD30" s="152"/>
      <c r="AE30" s="152"/>
      <c r="AF30" s="152"/>
      <c r="AG30" s="152" t="s">
        <v>2465</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c r="A31" s="159"/>
      <c r="B31" s="160"/>
      <c r="C31" s="262" t="s">
        <v>5103</v>
      </c>
      <c r="D31" s="263"/>
      <c r="E31" s="263"/>
      <c r="F31" s="263"/>
      <c r="G31" s="263"/>
      <c r="H31" s="163"/>
      <c r="I31" s="163"/>
      <c r="J31" s="163"/>
      <c r="K31" s="163"/>
      <c r="L31" s="163"/>
      <c r="M31" s="163"/>
      <c r="N31" s="162"/>
      <c r="O31" s="162"/>
      <c r="P31" s="162"/>
      <c r="Q31" s="162"/>
      <c r="R31" s="163"/>
      <c r="S31" s="163"/>
      <c r="T31" s="163"/>
      <c r="U31" s="163"/>
      <c r="V31" s="163"/>
      <c r="W31" s="163"/>
      <c r="X31" s="163"/>
      <c r="Y31" s="152"/>
      <c r="Z31" s="152"/>
      <c r="AA31" s="152"/>
      <c r="AB31" s="152"/>
      <c r="AC31" s="152"/>
      <c r="AD31" s="152"/>
      <c r="AE31" s="152"/>
      <c r="AF31" s="152"/>
      <c r="AG31" s="152" t="s">
        <v>375</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c r="A32" s="175">
        <v>15</v>
      </c>
      <c r="B32" s="176" t="s">
        <v>5112</v>
      </c>
      <c r="C32" s="185" t="s">
        <v>5113</v>
      </c>
      <c r="D32" s="177" t="s">
        <v>815</v>
      </c>
      <c r="E32" s="178">
        <v>2</v>
      </c>
      <c r="F32" s="179"/>
      <c r="G32" s="180">
        <f>ROUND(E32*F32,2)</f>
        <v>0</v>
      </c>
      <c r="H32" s="179"/>
      <c r="I32" s="180">
        <f>ROUND(E32*H32,2)</f>
        <v>0</v>
      </c>
      <c r="J32" s="179"/>
      <c r="K32" s="180">
        <f>ROUND(E32*J32,2)</f>
        <v>0</v>
      </c>
      <c r="L32" s="180">
        <v>21</v>
      </c>
      <c r="M32" s="180">
        <f>G32*(1+L32/100)</f>
        <v>0</v>
      </c>
      <c r="N32" s="178">
        <v>5.5E-2</v>
      </c>
      <c r="O32" s="178">
        <f>ROUND(E32*N32,2)</f>
        <v>0.11</v>
      </c>
      <c r="P32" s="178">
        <v>0</v>
      </c>
      <c r="Q32" s="178">
        <f>ROUND(E32*P32,2)</f>
        <v>0</v>
      </c>
      <c r="R32" s="180"/>
      <c r="S32" s="180" t="s">
        <v>430</v>
      </c>
      <c r="T32" s="181" t="s">
        <v>372</v>
      </c>
      <c r="U32" s="163">
        <v>0</v>
      </c>
      <c r="V32" s="163">
        <f>ROUND(E32*U32,2)</f>
        <v>0</v>
      </c>
      <c r="W32" s="163"/>
      <c r="X32" s="163" t="s">
        <v>464</v>
      </c>
      <c r="Y32" s="152"/>
      <c r="Z32" s="152"/>
      <c r="AA32" s="152"/>
      <c r="AB32" s="152"/>
      <c r="AC32" s="152"/>
      <c r="AD32" s="152"/>
      <c r="AE32" s="152"/>
      <c r="AF32" s="152"/>
      <c r="AG32" s="152" t="s">
        <v>2465</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c r="A33" s="159"/>
      <c r="B33" s="160"/>
      <c r="C33" s="262" t="s">
        <v>5103</v>
      </c>
      <c r="D33" s="263"/>
      <c r="E33" s="263"/>
      <c r="F33" s="263"/>
      <c r="G33" s="263"/>
      <c r="H33" s="163"/>
      <c r="I33" s="163"/>
      <c r="J33" s="163"/>
      <c r="K33" s="163"/>
      <c r="L33" s="163"/>
      <c r="M33" s="163"/>
      <c r="N33" s="162"/>
      <c r="O33" s="162"/>
      <c r="P33" s="162"/>
      <c r="Q33" s="162"/>
      <c r="R33" s="163"/>
      <c r="S33" s="163"/>
      <c r="T33" s="163"/>
      <c r="U33" s="163"/>
      <c r="V33" s="163"/>
      <c r="W33" s="163"/>
      <c r="X33" s="163"/>
      <c r="Y33" s="152"/>
      <c r="Z33" s="152"/>
      <c r="AA33" s="152"/>
      <c r="AB33" s="152"/>
      <c r="AC33" s="152"/>
      <c r="AD33" s="152"/>
      <c r="AE33" s="152"/>
      <c r="AF33" s="152"/>
      <c r="AG33" s="152" t="s">
        <v>375</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c r="A34" s="175">
        <v>16</v>
      </c>
      <c r="B34" s="176" t="s">
        <v>5114</v>
      </c>
      <c r="C34" s="185" t="s">
        <v>5115</v>
      </c>
      <c r="D34" s="177" t="s">
        <v>815</v>
      </c>
      <c r="E34" s="178">
        <v>1</v>
      </c>
      <c r="F34" s="179"/>
      <c r="G34" s="180">
        <f>ROUND(E34*F34,2)</f>
        <v>0</v>
      </c>
      <c r="H34" s="179"/>
      <c r="I34" s="180">
        <f>ROUND(E34*H34,2)</f>
        <v>0</v>
      </c>
      <c r="J34" s="179"/>
      <c r="K34" s="180">
        <f>ROUND(E34*J34,2)</f>
        <v>0</v>
      </c>
      <c r="L34" s="180">
        <v>21</v>
      </c>
      <c r="M34" s="180">
        <f>G34*(1+L34/100)</f>
        <v>0</v>
      </c>
      <c r="N34" s="178">
        <v>5.5E-2</v>
      </c>
      <c r="O34" s="178">
        <f>ROUND(E34*N34,2)</f>
        <v>0.06</v>
      </c>
      <c r="P34" s="178">
        <v>0</v>
      </c>
      <c r="Q34" s="178">
        <f>ROUND(E34*P34,2)</f>
        <v>0</v>
      </c>
      <c r="R34" s="180"/>
      <c r="S34" s="180" t="s">
        <v>430</v>
      </c>
      <c r="T34" s="181" t="s">
        <v>372</v>
      </c>
      <c r="U34" s="163">
        <v>0</v>
      </c>
      <c r="V34" s="163">
        <f>ROUND(E34*U34,2)</f>
        <v>0</v>
      </c>
      <c r="W34" s="163"/>
      <c r="X34" s="163" t="s">
        <v>464</v>
      </c>
      <c r="Y34" s="152"/>
      <c r="Z34" s="152"/>
      <c r="AA34" s="152"/>
      <c r="AB34" s="152"/>
      <c r="AC34" s="152"/>
      <c r="AD34" s="152"/>
      <c r="AE34" s="152"/>
      <c r="AF34" s="152"/>
      <c r="AG34" s="152" t="s">
        <v>2465</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c r="A35" s="159"/>
      <c r="B35" s="160"/>
      <c r="C35" s="262" t="s">
        <v>5103</v>
      </c>
      <c r="D35" s="263"/>
      <c r="E35" s="263"/>
      <c r="F35" s="263"/>
      <c r="G35" s="263"/>
      <c r="H35" s="163"/>
      <c r="I35" s="163"/>
      <c r="J35" s="163"/>
      <c r="K35" s="163"/>
      <c r="L35" s="163"/>
      <c r="M35" s="163"/>
      <c r="N35" s="162"/>
      <c r="O35" s="162"/>
      <c r="P35" s="162"/>
      <c r="Q35" s="162"/>
      <c r="R35" s="163"/>
      <c r="S35" s="163"/>
      <c r="T35" s="163"/>
      <c r="U35" s="163"/>
      <c r="V35" s="163"/>
      <c r="W35" s="163"/>
      <c r="X35" s="163"/>
      <c r="Y35" s="152"/>
      <c r="Z35" s="152"/>
      <c r="AA35" s="152"/>
      <c r="AB35" s="152"/>
      <c r="AC35" s="152"/>
      <c r="AD35" s="152"/>
      <c r="AE35" s="152"/>
      <c r="AF35" s="152"/>
      <c r="AG35" s="152" t="s">
        <v>375</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c r="A36" s="175">
        <v>17</v>
      </c>
      <c r="B36" s="176" t="s">
        <v>5116</v>
      </c>
      <c r="C36" s="185" t="s">
        <v>5105</v>
      </c>
      <c r="D36" s="177" t="s">
        <v>815</v>
      </c>
      <c r="E36" s="178">
        <v>6</v>
      </c>
      <c r="F36" s="179"/>
      <c r="G36" s="180">
        <f>ROUND(E36*F36,2)</f>
        <v>0</v>
      </c>
      <c r="H36" s="179"/>
      <c r="I36" s="180">
        <f>ROUND(E36*H36,2)</f>
        <v>0</v>
      </c>
      <c r="J36" s="179"/>
      <c r="K36" s="180">
        <f>ROUND(E36*J36,2)</f>
        <v>0</v>
      </c>
      <c r="L36" s="180">
        <v>21</v>
      </c>
      <c r="M36" s="180">
        <f>G36*(1+L36/100)</f>
        <v>0</v>
      </c>
      <c r="N36" s="178">
        <v>5.5E-2</v>
      </c>
      <c r="O36" s="178">
        <f>ROUND(E36*N36,2)</f>
        <v>0.33</v>
      </c>
      <c r="P36" s="178">
        <v>0</v>
      </c>
      <c r="Q36" s="178">
        <f>ROUND(E36*P36,2)</f>
        <v>0</v>
      </c>
      <c r="R36" s="180"/>
      <c r="S36" s="180" t="s">
        <v>430</v>
      </c>
      <c r="T36" s="181" t="s">
        <v>372</v>
      </c>
      <c r="U36" s="163">
        <v>0</v>
      </c>
      <c r="V36" s="163">
        <f>ROUND(E36*U36,2)</f>
        <v>0</v>
      </c>
      <c r="W36" s="163"/>
      <c r="X36" s="163" t="s">
        <v>464</v>
      </c>
      <c r="Y36" s="152"/>
      <c r="Z36" s="152"/>
      <c r="AA36" s="152"/>
      <c r="AB36" s="152"/>
      <c r="AC36" s="152"/>
      <c r="AD36" s="152"/>
      <c r="AE36" s="152"/>
      <c r="AF36" s="152"/>
      <c r="AG36" s="152" t="s">
        <v>2465</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c r="A37" s="159"/>
      <c r="B37" s="160"/>
      <c r="C37" s="262" t="s">
        <v>5103</v>
      </c>
      <c r="D37" s="263"/>
      <c r="E37" s="263"/>
      <c r="F37" s="263"/>
      <c r="G37" s="263"/>
      <c r="H37" s="163"/>
      <c r="I37" s="163"/>
      <c r="J37" s="163"/>
      <c r="K37" s="163"/>
      <c r="L37" s="163"/>
      <c r="M37" s="163"/>
      <c r="N37" s="162"/>
      <c r="O37" s="162"/>
      <c r="P37" s="162"/>
      <c r="Q37" s="162"/>
      <c r="R37" s="163"/>
      <c r="S37" s="163"/>
      <c r="T37" s="163"/>
      <c r="U37" s="163"/>
      <c r="V37" s="163"/>
      <c r="W37" s="163"/>
      <c r="X37" s="163"/>
      <c r="Y37" s="152"/>
      <c r="Z37" s="152"/>
      <c r="AA37" s="152"/>
      <c r="AB37" s="152"/>
      <c r="AC37" s="152"/>
      <c r="AD37" s="152"/>
      <c r="AE37" s="152"/>
      <c r="AF37" s="152"/>
      <c r="AG37" s="152" t="s">
        <v>375</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c r="A38" s="175">
        <v>18</v>
      </c>
      <c r="B38" s="176" t="s">
        <v>5117</v>
      </c>
      <c r="C38" s="185" t="s">
        <v>5107</v>
      </c>
      <c r="D38" s="177" t="s">
        <v>815</v>
      </c>
      <c r="E38" s="178">
        <v>6</v>
      </c>
      <c r="F38" s="179"/>
      <c r="G38" s="180">
        <f>ROUND(E38*F38,2)</f>
        <v>0</v>
      </c>
      <c r="H38" s="179"/>
      <c r="I38" s="180">
        <f>ROUND(E38*H38,2)</f>
        <v>0</v>
      </c>
      <c r="J38" s="179"/>
      <c r="K38" s="180">
        <f>ROUND(E38*J38,2)</f>
        <v>0</v>
      </c>
      <c r="L38" s="180">
        <v>21</v>
      </c>
      <c r="M38" s="180">
        <f>G38*(1+L38/100)</f>
        <v>0</v>
      </c>
      <c r="N38" s="178">
        <v>5.5E-2</v>
      </c>
      <c r="O38" s="178">
        <f>ROUND(E38*N38,2)</f>
        <v>0.33</v>
      </c>
      <c r="P38" s="178">
        <v>0</v>
      </c>
      <c r="Q38" s="178">
        <f>ROUND(E38*P38,2)</f>
        <v>0</v>
      </c>
      <c r="R38" s="180"/>
      <c r="S38" s="180" t="s">
        <v>430</v>
      </c>
      <c r="T38" s="181" t="s">
        <v>372</v>
      </c>
      <c r="U38" s="163">
        <v>0</v>
      </c>
      <c r="V38" s="163">
        <f>ROUND(E38*U38,2)</f>
        <v>0</v>
      </c>
      <c r="W38" s="163"/>
      <c r="X38" s="163" t="s">
        <v>464</v>
      </c>
      <c r="Y38" s="152"/>
      <c r="Z38" s="152"/>
      <c r="AA38" s="152"/>
      <c r="AB38" s="152"/>
      <c r="AC38" s="152"/>
      <c r="AD38" s="152"/>
      <c r="AE38" s="152"/>
      <c r="AF38" s="152"/>
      <c r="AG38" s="152" t="s">
        <v>2465</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c r="A39" s="159"/>
      <c r="B39" s="160"/>
      <c r="C39" s="262" t="s">
        <v>5103</v>
      </c>
      <c r="D39" s="263"/>
      <c r="E39" s="263"/>
      <c r="F39" s="263"/>
      <c r="G39" s="263"/>
      <c r="H39" s="163"/>
      <c r="I39" s="163"/>
      <c r="J39" s="163"/>
      <c r="K39" s="163"/>
      <c r="L39" s="163"/>
      <c r="M39" s="163"/>
      <c r="N39" s="162"/>
      <c r="O39" s="162"/>
      <c r="P39" s="162"/>
      <c r="Q39" s="162"/>
      <c r="R39" s="163"/>
      <c r="S39" s="163"/>
      <c r="T39" s="163"/>
      <c r="U39" s="163"/>
      <c r="V39" s="163"/>
      <c r="W39" s="163"/>
      <c r="X39" s="163"/>
      <c r="Y39" s="152"/>
      <c r="Z39" s="152"/>
      <c r="AA39" s="152"/>
      <c r="AB39" s="152"/>
      <c r="AC39" s="152"/>
      <c r="AD39" s="152"/>
      <c r="AE39" s="152"/>
      <c r="AF39" s="152"/>
      <c r="AG39" s="152" t="s">
        <v>375</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c r="A40" s="175">
        <v>19</v>
      </c>
      <c r="B40" s="176" t="s">
        <v>2638</v>
      </c>
      <c r="C40" s="185" t="s">
        <v>2639</v>
      </c>
      <c r="D40" s="177" t="s">
        <v>459</v>
      </c>
      <c r="E40" s="178">
        <v>5.3812499999999996</v>
      </c>
      <c r="F40" s="179"/>
      <c r="G40" s="180">
        <f>ROUND(E40*F40,2)</f>
        <v>0</v>
      </c>
      <c r="H40" s="179"/>
      <c r="I40" s="180">
        <f>ROUND(E40*H40,2)</f>
        <v>0</v>
      </c>
      <c r="J40" s="179"/>
      <c r="K40" s="180">
        <f>ROUND(E40*J40,2)</f>
        <v>0</v>
      </c>
      <c r="L40" s="180">
        <v>21</v>
      </c>
      <c r="M40" s="180">
        <f>G40*(1+L40/100)</f>
        <v>0</v>
      </c>
      <c r="N40" s="178">
        <v>0</v>
      </c>
      <c r="O40" s="178">
        <f>ROUND(E40*N40,2)</f>
        <v>0</v>
      </c>
      <c r="P40" s="178">
        <v>0</v>
      </c>
      <c r="Q40" s="178">
        <f>ROUND(E40*P40,2)</f>
        <v>0</v>
      </c>
      <c r="R40" s="180" t="s">
        <v>470</v>
      </c>
      <c r="S40" s="180" t="s">
        <v>371</v>
      </c>
      <c r="T40" s="181" t="s">
        <v>2386</v>
      </c>
      <c r="U40" s="163">
        <v>0.85</v>
      </c>
      <c r="V40" s="163">
        <f>ROUND(E40*U40,2)</f>
        <v>4.57</v>
      </c>
      <c r="W40" s="163"/>
      <c r="X40" s="163" t="s">
        <v>254</v>
      </c>
      <c r="Y40" s="152"/>
      <c r="Z40" s="152"/>
      <c r="AA40" s="152"/>
      <c r="AB40" s="152"/>
      <c r="AC40" s="152"/>
      <c r="AD40" s="152"/>
      <c r="AE40" s="152"/>
      <c r="AF40" s="152"/>
      <c r="AG40" s="152" t="s">
        <v>724</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ht="22.5" outlineLevel="1">
      <c r="A41" s="159"/>
      <c r="B41" s="160"/>
      <c r="C41" s="273" t="s">
        <v>2640</v>
      </c>
      <c r="D41" s="274"/>
      <c r="E41" s="274"/>
      <c r="F41" s="274"/>
      <c r="G41" s="274"/>
      <c r="H41" s="163"/>
      <c r="I41" s="163"/>
      <c r="J41" s="163"/>
      <c r="K41" s="163"/>
      <c r="L41" s="163"/>
      <c r="M41" s="163"/>
      <c r="N41" s="162"/>
      <c r="O41" s="162"/>
      <c r="P41" s="162"/>
      <c r="Q41" s="162"/>
      <c r="R41" s="163"/>
      <c r="S41" s="163"/>
      <c r="T41" s="163"/>
      <c r="U41" s="163"/>
      <c r="V41" s="163"/>
      <c r="W41" s="163"/>
      <c r="X41" s="163"/>
      <c r="Y41" s="152"/>
      <c r="Z41" s="152"/>
      <c r="AA41" s="152"/>
      <c r="AB41" s="152"/>
      <c r="AC41" s="152"/>
      <c r="AD41" s="152"/>
      <c r="AE41" s="152"/>
      <c r="AF41" s="152"/>
      <c r="AG41" s="152" t="s">
        <v>444</v>
      </c>
      <c r="AH41" s="152"/>
      <c r="AI41" s="152"/>
      <c r="AJ41" s="152"/>
      <c r="AK41" s="152"/>
      <c r="AL41" s="152"/>
      <c r="AM41" s="152"/>
      <c r="AN41" s="152"/>
      <c r="AO41" s="152"/>
      <c r="AP41" s="152"/>
      <c r="AQ41" s="152"/>
      <c r="AR41" s="152"/>
      <c r="AS41" s="152"/>
      <c r="AT41" s="152"/>
      <c r="AU41" s="152"/>
      <c r="AV41" s="152"/>
      <c r="AW41" s="152"/>
      <c r="AX41" s="152"/>
      <c r="AY41" s="152"/>
      <c r="AZ41" s="152"/>
      <c r="BA41" s="182" t="str">
        <f>C41</f>
        <v>přesun hmot pro budovy občanské výstavby (JKSO 801), budovy pro bydlení (JKSO 803) budovy pro výrobu a služby (JKSO 812) s nosnou svislou konstrukcí zděnou z cihel nebo tvárnic nebo kovovou</v>
      </c>
      <c r="BB41" s="152"/>
      <c r="BC41" s="152"/>
      <c r="BD41" s="152"/>
      <c r="BE41" s="152"/>
      <c r="BF41" s="152"/>
      <c r="BG41" s="152"/>
      <c r="BH41" s="152"/>
    </row>
    <row r="42" spans="1:60">
      <c r="A42" s="3"/>
      <c r="B42" s="4"/>
      <c r="C42" s="186"/>
      <c r="D42" s="6"/>
      <c r="E42" s="3"/>
      <c r="F42" s="3"/>
      <c r="G42" s="3"/>
      <c r="H42" s="3"/>
      <c r="I42" s="3"/>
      <c r="J42" s="3"/>
      <c r="K42" s="3"/>
      <c r="L42" s="3"/>
      <c r="M42" s="3"/>
      <c r="N42" s="3"/>
      <c r="O42" s="3"/>
      <c r="P42" s="3"/>
      <c r="Q42" s="3"/>
      <c r="R42" s="3"/>
      <c r="S42" s="3"/>
      <c r="T42" s="3"/>
      <c r="U42" s="3"/>
      <c r="V42" s="3"/>
      <c r="W42" s="3"/>
      <c r="X42" s="3"/>
      <c r="AE42">
        <v>15</v>
      </c>
      <c r="AF42">
        <v>21</v>
      </c>
      <c r="AG42" t="s">
        <v>353</v>
      </c>
    </row>
    <row r="43" spans="1:60">
      <c r="A43" s="155"/>
      <c r="B43" s="156" t="s">
        <v>29</v>
      </c>
      <c r="C43" s="187"/>
      <c r="D43" s="157"/>
      <c r="E43" s="158"/>
      <c r="F43" s="158"/>
      <c r="G43" s="183">
        <f>G8</f>
        <v>0</v>
      </c>
      <c r="H43" s="3"/>
      <c r="I43" s="3"/>
      <c r="J43" s="3"/>
      <c r="K43" s="3"/>
      <c r="L43" s="3"/>
      <c r="M43" s="3"/>
      <c r="N43" s="3"/>
      <c r="O43" s="3"/>
      <c r="P43" s="3"/>
      <c r="Q43" s="3"/>
      <c r="R43" s="3"/>
      <c r="S43" s="3"/>
      <c r="T43" s="3"/>
      <c r="U43" s="3"/>
      <c r="V43" s="3"/>
      <c r="W43" s="3"/>
      <c r="X43" s="3"/>
      <c r="AE43">
        <f>SUMIF(L7:L41,AE42,G7:G41)</f>
        <v>0</v>
      </c>
      <c r="AF43">
        <f>SUMIF(L7:L41,AF42,G7:G41)</f>
        <v>0</v>
      </c>
      <c r="AG43" t="s">
        <v>423</v>
      </c>
    </row>
    <row r="44" spans="1:60">
      <c r="A44" s="277" t="s">
        <v>4166</v>
      </c>
      <c r="B44" s="277"/>
      <c r="C44" s="186"/>
      <c r="D44" s="6"/>
      <c r="E44" s="3"/>
      <c r="F44" s="3"/>
      <c r="G44" s="3"/>
      <c r="H44" s="3"/>
      <c r="I44" s="3"/>
      <c r="J44" s="3"/>
      <c r="K44" s="3"/>
      <c r="L44" s="3"/>
      <c r="M44" s="3"/>
      <c r="N44" s="3"/>
      <c r="O44" s="3"/>
      <c r="P44" s="3"/>
      <c r="Q44" s="3"/>
      <c r="R44" s="3"/>
      <c r="S44" s="3"/>
      <c r="T44" s="3"/>
      <c r="U44" s="3"/>
      <c r="V44" s="3"/>
      <c r="W44" s="3"/>
      <c r="X44" s="3"/>
    </row>
    <row r="45" spans="1:60">
      <c r="A45" s="3"/>
      <c r="B45" s="4" t="s">
        <v>4167</v>
      </c>
      <c r="C45" s="186" t="s">
        <v>4168</v>
      </c>
      <c r="D45" s="6"/>
      <c r="E45" s="3"/>
      <c r="F45" s="3"/>
      <c r="G45" s="3"/>
      <c r="H45" s="3"/>
      <c r="I45" s="3"/>
      <c r="J45" s="3"/>
      <c r="K45" s="3"/>
      <c r="L45" s="3"/>
      <c r="M45" s="3"/>
      <c r="N45" s="3"/>
      <c r="O45" s="3"/>
      <c r="P45" s="3"/>
      <c r="Q45" s="3"/>
      <c r="R45" s="3"/>
      <c r="S45" s="3"/>
      <c r="T45" s="3"/>
      <c r="U45" s="3"/>
      <c r="V45" s="3"/>
      <c r="W45" s="3"/>
      <c r="X45" s="3"/>
      <c r="AG45" t="s">
        <v>4169</v>
      </c>
    </row>
    <row r="46" spans="1:60">
      <c r="A46" s="3"/>
      <c r="B46" s="4" t="s">
        <v>4170</v>
      </c>
      <c r="C46" s="186" t="s">
        <v>4171</v>
      </c>
      <c r="D46" s="6"/>
      <c r="E46" s="3"/>
      <c r="F46" s="3"/>
      <c r="G46" s="3"/>
      <c r="H46" s="3"/>
      <c r="I46" s="3"/>
      <c r="J46" s="3"/>
      <c r="K46" s="3"/>
      <c r="L46" s="3"/>
      <c r="M46" s="3"/>
      <c r="N46" s="3"/>
      <c r="O46" s="3"/>
      <c r="P46" s="3"/>
      <c r="Q46" s="3"/>
      <c r="R46" s="3"/>
      <c r="S46" s="3"/>
      <c r="T46" s="3"/>
      <c r="U46" s="3"/>
      <c r="V46" s="3"/>
      <c r="W46" s="3"/>
      <c r="X46" s="3"/>
      <c r="AG46" t="s">
        <v>4172</v>
      </c>
    </row>
    <row r="47" spans="1:60">
      <c r="A47" s="3"/>
      <c r="B47" s="4"/>
      <c r="C47" s="186" t="s">
        <v>4140</v>
      </c>
      <c r="D47" s="6"/>
      <c r="E47" s="3"/>
      <c r="F47" s="3"/>
      <c r="G47" s="3"/>
      <c r="H47" s="3"/>
      <c r="I47" s="3"/>
      <c r="J47" s="3"/>
      <c r="K47" s="3"/>
      <c r="L47" s="3"/>
      <c r="M47" s="3"/>
      <c r="N47" s="3"/>
      <c r="O47" s="3"/>
      <c r="P47" s="3"/>
      <c r="Q47" s="3"/>
      <c r="R47" s="3"/>
      <c r="S47" s="3"/>
      <c r="T47" s="3"/>
      <c r="U47" s="3"/>
      <c r="V47" s="3"/>
      <c r="W47" s="3"/>
      <c r="X47" s="3"/>
      <c r="AG47" t="s">
        <v>4173</v>
      </c>
    </row>
    <row r="48" spans="1:60">
      <c r="A48" s="3"/>
      <c r="B48" s="4"/>
      <c r="C48" s="186"/>
      <c r="D48" s="6"/>
      <c r="E48" s="3"/>
      <c r="F48" s="3"/>
      <c r="G48" s="3"/>
      <c r="H48" s="3"/>
      <c r="I48" s="3"/>
      <c r="J48" s="3"/>
      <c r="K48" s="3"/>
      <c r="L48" s="3"/>
      <c r="M48" s="3"/>
      <c r="N48" s="3"/>
      <c r="O48" s="3"/>
      <c r="P48" s="3"/>
      <c r="Q48" s="3"/>
      <c r="R48" s="3"/>
      <c r="S48" s="3"/>
      <c r="T48" s="3"/>
      <c r="U48" s="3"/>
      <c r="V48" s="3"/>
      <c r="W48" s="3"/>
      <c r="X48" s="3"/>
    </row>
    <row r="49" spans="3:33">
      <c r="C49" s="188"/>
      <c r="D49" s="10"/>
      <c r="AG49" t="s">
        <v>425</v>
      </c>
    </row>
    <row r="50" spans="3:33">
      <c r="D50" s="10"/>
    </row>
    <row r="51" spans="3:33">
      <c r="D51" s="10"/>
    </row>
    <row r="52" spans="3:33">
      <c r="D52" s="10"/>
    </row>
    <row r="53" spans="3:33">
      <c r="D53" s="10"/>
    </row>
    <row r="54" spans="3:33">
      <c r="D54" s="10"/>
    </row>
    <row r="55" spans="3:33">
      <c r="D55" s="10"/>
    </row>
    <row r="56" spans="3:33">
      <c r="D56" s="10"/>
    </row>
    <row r="57" spans="3:33">
      <c r="D57" s="10"/>
    </row>
    <row r="58" spans="3:33">
      <c r="D58" s="10"/>
    </row>
    <row r="59" spans="3:33">
      <c r="D59" s="10"/>
    </row>
    <row r="60" spans="3:33">
      <c r="D60" s="10"/>
    </row>
    <row r="61" spans="3:33">
      <c r="D61" s="10"/>
    </row>
    <row r="62" spans="3:33">
      <c r="D62" s="10"/>
    </row>
    <row r="63" spans="3:33">
      <c r="D63" s="10"/>
    </row>
    <row r="64" spans="3:33">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XVpXz3qzw7CoqOavoHNP7uXFtabMDbPCYS2fZqtSpDZsM7nTxNSkP6Ht4eIVfKDn1+aHJY984CsP9gvSrwar3w==" saltValue="bf1q6zFpKLJ8shqGPUe/gA==" spinCount="100000" sheet="1"/>
  <mergeCells count="16">
    <mergeCell ref="A1:G1"/>
    <mergeCell ref="C2:G2"/>
    <mergeCell ref="C3:G3"/>
    <mergeCell ref="C4:G4"/>
    <mergeCell ref="C31:G31"/>
    <mergeCell ref="A44:B44"/>
    <mergeCell ref="C20:G20"/>
    <mergeCell ref="C23:G23"/>
    <mergeCell ref="C25:G25"/>
    <mergeCell ref="C27:G27"/>
    <mergeCell ref="C29:G29"/>
    <mergeCell ref="C41:G41"/>
    <mergeCell ref="C33:G33"/>
    <mergeCell ref="C35:G35"/>
    <mergeCell ref="C37:G37"/>
    <mergeCell ref="C39:G3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106</vt:i4>
      </vt:variant>
    </vt:vector>
  </HeadingPairs>
  <TitlesOfParts>
    <vt:vector size="139" baseType="lpstr">
      <vt:lpstr>Pokyny pro vyplnění</vt:lpstr>
      <vt:lpstr>Stavba</vt:lpstr>
      <vt:lpstr>VzorPolozky</vt:lpstr>
      <vt:lpstr>00 01 Naklady</vt:lpstr>
      <vt:lpstr>01 2 Pol</vt:lpstr>
      <vt:lpstr>01 3 Pol</vt:lpstr>
      <vt:lpstr>01 4 Pol</vt:lpstr>
      <vt:lpstr>01 91 Pol</vt:lpstr>
      <vt:lpstr>01 92 Pol</vt:lpstr>
      <vt:lpstr>01 93 Pol</vt:lpstr>
      <vt:lpstr>01 94 Pol</vt:lpstr>
      <vt:lpstr>01 95 Pol</vt:lpstr>
      <vt:lpstr>01 96 Pol</vt:lpstr>
      <vt:lpstr>01 97 Pol</vt:lpstr>
      <vt:lpstr>02 01 Pol</vt:lpstr>
      <vt:lpstr>02 02 Pol</vt:lpstr>
      <vt:lpstr>02 03 Pol</vt:lpstr>
      <vt:lpstr>02 04 Pol</vt:lpstr>
      <vt:lpstr>02 05 Pol</vt:lpstr>
      <vt:lpstr>03 01 Pol</vt:lpstr>
      <vt:lpstr>03 02 Pol</vt:lpstr>
      <vt:lpstr>03 03 Pol</vt:lpstr>
      <vt:lpstr>03 04 Pol</vt:lpstr>
      <vt:lpstr>03 05 Pol</vt:lpstr>
      <vt:lpstr>03 06 Pol</vt:lpstr>
      <vt:lpstr>04 01 Pol</vt:lpstr>
      <vt:lpstr>04 02 Pol</vt:lpstr>
      <vt:lpstr>04 03 Pol</vt:lpstr>
      <vt:lpstr>05 D.1.4.(1+2).c.1 Pol</vt:lpstr>
      <vt:lpstr>05 D.1.4.2.c.2 Pol</vt:lpstr>
      <vt:lpstr>05 D.1.4.3.c.1 Pol</vt:lpstr>
      <vt:lpstr>05 D.1.4.4.c.1 Pol</vt:lpstr>
      <vt:lpstr>05 D.1.4.6.c.1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 Naklady'!Názvy_tisku</vt:lpstr>
      <vt:lpstr>'01 2 Pol'!Názvy_tisku</vt:lpstr>
      <vt:lpstr>'01 3 Pol'!Názvy_tisku</vt:lpstr>
      <vt:lpstr>'01 4 Pol'!Názvy_tisku</vt:lpstr>
      <vt:lpstr>'01 91 Pol'!Názvy_tisku</vt:lpstr>
      <vt:lpstr>'01 92 Pol'!Názvy_tisku</vt:lpstr>
      <vt:lpstr>'01 93 Pol'!Názvy_tisku</vt:lpstr>
      <vt:lpstr>'01 94 Pol'!Názvy_tisku</vt:lpstr>
      <vt:lpstr>'01 95 Pol'!Názvy_tisku</vt:lpstr>
      <vt:lpstr>'01 96 Pol'!Názvy_tisku</vt:lpstr>
      <vt:lpstr>'01 97 Pol'!Názvy_tisku</vt:lpstr>
      <vt:lpstr>'02 01 Pol'!Názvy_tisku</vt:lpstr>
      <vt:lpstr>'02 02 Pol'!Názvy_tisku</vt:lpstr>
      <vt:lpstr>'02 03 Pol'!Názvy_tisku</vt:lpstr>
      <vt:lpstr>'02 04 Pol'!Názvy_tisku</vt:lpstr>
      <vt:lpstr>'02 05 Pol'!Názvy_tisku</vt:lpstr>
      <vt:lpstr>'03 01 Pol'!Názvy_tisku</vt:lpstr>
      <vt:lpstr>'03 02 Pol'!Názvy_tisku</vt:lpstr>
      <vt:lpstr>'03 03 Pol'!Názvy_tisku</vt:lpstr>
      <vt:lpstr>'03 04 Pol'!Názvy_tisku</vt:lpstr>
      <vt:lpstr>'03 05 Pol'!Názvy_tisku</vt:lpstr>
      <vt:lpstr>'03 06 Pol'!Názvy_tisku</vt:lpstr>
      <vt:lpstr>'04 01 Pol'!Názvy_tisku</vt:lpstr>
      <vt:lpstr>'04 02 Pol'!Názvy_tisku</vt:lpstr>
      <vt:lpstr>'04 03 Pol'!Názvy_tisku</vt:lpstr>
      <vt:lpstr>'05 D.1.4.(1+2).c.1 Pol'!Názvy_tisku</vt:lpstr>
      <vt:lpstr>'05 D.1.4.2.c.2 Pol'!Názvy_tisku</vt:lpstr>
      <vt:lpstr>'05 D.1.4.3.c.1 Pol'!Názvy_tisku</vt:lpstr>
      <vt:lpstr>'05 D.1.4.4.c.1 Pol'!Názvy_tisku</vt:lpstr>
      <vt:lpstr>'05 D.1.4.6.c.1 Pol'!Názvy_tisku</vt:lpstr>
      <vt:lpstr>oadresa</vt:lpstr>
      <vt:lpstr>Stavba!Objednatel</vt:lpstr>
      <vt:lpstr>Stavba!Objekt</vt:lpstr>
      <vt:lpstr>'00 01 Naklady'!Oblast_tisku</vt:lpstr>
      <vt:lpstr>'01 2 Pol'!Oblast_tisku</vt:lpstr>
      <vt:lpstr>'01 3 Pol'!Oblast_tisku</vt:lpstr>
      <vt:lpstr>'01 4 Pol'!Oblast_tisku</vt:lpstr>
      <vt:lpstr>'01 91 Pol'!Oblast_tisku</vt:lpstr>
      <vt:lpstr>'01 92 Pol'!Oblast_tisku</vt:lpstr>
      <vt:lpstr>'01 93 Pol'!Oblast_tisku</vt:lpstr>
      <vt:lpstr>'01 94 Pol'!Oblast_tisku</vt:lpstr>
      <vt:lpstr>'01 95 Pol'!Oblast_tisku</vt:lpstr>
      <vt:lpstr>'01 96 Pol'!Oblast_tisku</vt:lpstr>
      <vt:lpstr>'01 97 Pol'!Oblast_tisku</vt:lpstr>
      <vt:lpstr>'02 01 Pol'!Oblast_tisku</vt:lpstr>
      <vt:lpstr>'02 02 Pol'!Oblast_tisku</vt:lpstr>
      <vt:lpstr>'02 03 Pol'!Oblast_tisku</vt:lpstr>
      <vt:lpstr>'02 04 Pol'!Oblast_tisku</vt:lpstr>
      <vt:lpstr>'02 05 Pol'!Oblast_tisku</vt:lpstr>
      <vt:lpstr>'03 01 Pol'!Oblast_tisku</vt:lpstr>
      <vt:lpstr>'03 02 Pol'!Oblast_tisku</vt:lpstr>
      <vt:lpstr>'03 03 Pol'!Oblast_tisku</vt:lpstr>
      <vt:lpstr>'03 04 Pol'!Oblast_tisku</vt:lpstr>
      <vt:lpstr>'03 05 Pol'!Oblast_tisku</vt:lpstr>
      <vt:lpstr>'03 06 Pol'!Oblast_tisku</vt:lpstr>
      <vt:lpstr>'04 01 Pol'!Oblast_tisku</vt:lpstr>
      <vt:lpstr>'04 02 Pol'!Oblast_tisku</vt:lpstr>
      <vt:lpstr>'04 03 Pol'!Oblast_tisku</vt:lpstr>
      <vt:lpstr>'05 D.1.4.(1+2).c.1 Pol'!Oblast_tisku</vt:lpstr>
      <vt:lpstr>'05 D.1.4.2.c.2 Pol'!Oblast_tisku</vt:lpstr>
      <vt:lpstr>'05 D.1.4.3.c.1 Pol'!Oblast_tisku</vt:lpstr>
      <vt:lpstr>'05 D.1.4.4.c.1 Pol'!Oblast_tisku</vt:lpstr>
      <vt:lpstr>'05 D.1.4.6.c.1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RTS</dc:creator>
  <cp:lastModifiedBy>sagl@ksarchitekti.cz</cp:lastModifiedBy>
  <cp:lastPrinted>2019-03-19T12:27:02Z</cp:lastPrinted>
  <dcterms:created xsi:type="dcterms:W3CDTF">2009-04-08T07:15:50Z</dcterms:created>
  <dcterms:modified xsi:type="dcterms:W3CDTF">2022-12-14T13:09:51Z</dcterms:modified>
</cp:coreProperties>
</file>